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cmitchel_idem_in_gov/Documents/Migrated_Home_Drive/Web/MACs/MACsCleanUp_doc_format_2022/MACsCleanUp_doc_format_update_rows_485-505/"/>
    </mc:Choice>
  </mc:AlternateContent>
  <xr:revisionPtr revIDLastSave="0" documentId="8_{2788C810-D0AD-4081-A003-A319C9AF82E1}" xr6:coauthVersionLast="47" xr6:coauthVersionMax="47" xr10:uidLastSave="{00000000-0000-0000-0000-000000000000}"/>
  <bookViews>
    <workbookView xWindow="-120" yWindow="-120" windowWidth="24240" windowHeight="17640"/>
  </bookViews>
  <sheets>
    <sheet name="Summary Sheet" sheetId="24" r:id="rId1"/>
    <sheet name="SO2 2023-24 Annual Allocations" sheetId="11" r:id="rId2"/>
    <sheet name="NOx 2023-24 Annual Allocations" sheetId="17" r:id="rId3"/>
    <sheet name="NOx 2023-24 OS Allocations" sheetId="21" r:id="rId4"/>
    <sheet name="Annual Heat Inputs" sheetId="23" r:id="rId5"/>
    <sheet name="NOx OS Heat Inputs" sheetId="18" r:id="rId6"/>
    <sheet name="SO2 Annual Emissions" sheetId="2" r:id="rId7"/>
    <sheet name="NOx Annual Emissions" sheetId="3" r:id="rId8"/>
    <sheet name="NOx OS Emissions" sheetId="4" r:id="rId9"/>
    <sheet name="Annual NOx Consent Decree Caps " sheetId="9" r:id="rId10"/>
    <sheet name="NOx OS Consent Decree Caps" sheetId="22" r:id="rId11"/>
    <sheet name=" Retirement Adjustments" sheetId="25" r:id="rId12"/>
  </sheets>
  <definedNames>
    <definedName name="_xlnm.Print_Area" localSheetId="4">'Annual Heat Inputs'!$A$1:$J$130</definedName>
    <definedName name="_xlnm.Print_Area" localSheetId="9">'Annual NOx Consent Decree Caps '!$A$1:$C$134</definedName>
    <definedName name="_xlnm.Print_Area" localSheetId="7">'NOx Annual Emissions'!$A$1:$C$126</definedName>
    <definedName name="_xlnm.Print_Area" localSheetId="8">'NOx OS Emissions'!$A$1:$L$126</definedName>
    <definedName name="_xlnm.Print_Area" localSheetId="5">'NOx OS Heat Inputs'!$A$1:$H$127</definedName>
    <definedName name="_xlnm.Print_Area" localSheetId="1">'SO2 2023-24 Annual Allocations'!$A$1:$BK$127</definedName>
    <definedName name="_xlnm.Print_Area" localSheetId="6">'SO2 Annual Emissions'!$A$1:$L$95</definedName>
    <definedName name="_xlnm.Print_Area" localSheetId="0">'Summary Sheet'!$A$1:$F$129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21" l="1"/>
  <c r="I28" i="21"/>
  <c r="K28" i="21" s="1"/>
  <c r="M28" i="21" s="1"/>
  <c r="O28" i="21" s="1"/>
  <c r="Q28" i="21" s="1"/>
  <c r="S28" i="21" s="1"/>
  <c r="U28" i="21" s="1"/>
  <c r="W28" i="21" s="1"/>
  <c r="Y28" i="21" s="1"/>
  <c r="AA28" i="21" s="1"/>
  <c r="F28" i="24" s="1"/>
  <c r="D126" i="21"/>
  <c r="D125" i="21"/>
  <c r="F125" i="21" s="1"/>
  <c r="H125" i="21"/>
  <c r="D124" i="21"/>
  <c r="F124" i="21" s="1"/>
  <c r="H124" i="21" s="1"/>
  <c r="D123" i="21"/>
  <c r="F123" i="21" s="1"/>
  <c r="H123" i="21" s="1"/>
  <c r="D122" i="21"/>
  <c r="F122" i="21" s="1"/>
  <c r="H122" i="21" s="1"/>
  <c r="D121" i="21"/>
  <c r="F121" i="21"/>
  <c r="H121" i="21" s="1"/>
  <c r="D120" i="21"/>
  <c r="F120" i="21"/>
  <c r="H120" i="21"/>
  <c r="D119" i="21"/>
  <c r="F119" i="21"/>
  <c r="H119" i="21" s="1"/>
  <c r="D118" i="21"/>
  <c r="F118" i="21" s="1"/>
  <c r="H118" i="21" s="1"/>
  <c r="D117" i="21"/>
  <c r="F117" i="21"/>
  <c r="H117" i="21" s="1"/>
  <c r="D116" i="21"/>
  <c r="F116" i="21" s="1"/>
  <c r="D115" i="21"/>
  <c r="F115" i="21" s="1"/>
  <c r="H115" i="21" s="1"/>
  <c r="D114" i="21"/>
  <c r="F114" i="21"/>
  <c r="H114" i="21" s="1"/>
  <c r="D113" i="21"/>
  <c r="F113" i="21" s="1"/>
  <c r="H113" i="21" s="1"/>
  <c r="D112" i="21"/>
  <c r="F112" i="21"/>
  <c r="H112" i="21" s="1"/>
  <c r="D111" i="21"/>
  <c r="F111" i="21" s="1"/>
  <c r="H111" i="21" s="1"/>
  <c r="D110" i="21"/>
  <c r="F110" i="21" s="1"/>
  <c r="H110" i="21" s="1"/>
  <c r="D109" i="21"/>
  <c r="F109" i="21" s="1"/>
  <c r="H109" i="21" s="1"/>
  <c r="D108" i="21"/>
  <c r="F108" i="21" s="1"/>
  <c r="H108" i="21" s="1"/>
  <c r="I108" i="21" s="1"/>
  <c r="K108" i="21" s="1"/>
  <c r="M108" i="21" s="1"/>
  <c r="O108" i="21" s="1"/>
  <c r="Q108" i="21" s="1"/>
  <c r="S108" i="21" s="1"/>
  <c r="U108" i="21" s="1"/>
  <c r="W108" i="21" s="1"/>
  <c r="Y108" i="21" s="1"/>
  <c r="AA108" i="21" s="1"/>
  <c r="F108" i="24" s="1"/>
  <c r="D107" i="21"/>
  <c r="F107" i="21" s="1"/>
  <c r="H107" i="21" s="1"/>
  <c r="D106" i="21"/>
  <c r="F106" i="21" s="1"/>
  <c r="H106" i="21" s="1"/>
  <c r="D105" i="21"/>
  <c r="F105" i="21" s="1"/>
  <c r="H105" i="21" s="1"/>
  <c r="D104" i="21"/>
  <c r="F104" i="21" s="1"/>
  <c r="H104" i="21"/>
  <c r="D103" i="21"/>
  <c r="F103" i="21" s="1"/>
  <c r="H103" i="21" s="1"/>
  <c r="D102" i="21"/>
  <c r="F102" i="21" s="1"/>
  <c r="H102" i="21" s="1"/>
  <c r="I102" i="21" s="1"/>
  <c r="K102" i="21" s="1"/>
  <c r="M102" i="21" s="1"/>
  <c r="O102" i="21" s="1"/>
  <c r="Q102" i="21" s="1"/>
  <c r="D101" i="21"/>
  <c r="F101" i="21" s="1"/>
  <c r="H101" i="21" s="1"/>
  <c r="D100" i="21"/>
  <c r="F100" i="21" s="1"/>
  <c r="H100" i="21" s="1"/>
  <c r="D99" i="21"/>
  <c r="F99" i="21"/>
  <c r="H99" i="21" s="1"/>
  <c r="D98" i="21"/>
  <c r="F98" i="21" s="1"/>
  <c r="H98" i="21"/>
  <c r="D97" i="21"/>
  <c r="F97" i="21"/>
  <c r="H97" i="21" s="1"/>
  <c r="D96" i="21"/>
  <c r="F96" i="21" s="1"/>
  <c r="H96" i="21"/>
  <c r="I96" i="21" s="1"/>
  <c r="K96" i="21" s="1"/>
  <c r="M96" i="21" s="1"/>
  <c r="O96" i="21" s="1"/>
  <c r="Q96" i="21" s="1"/>
  <c r="S96" i="21" s="1"/>
  <c r="U96" i="21" s="1"/>
  <c r="W96" i="21" s="1"/>
  <c r="Y96" i="21" s="1"/>
  <c r="AA96" i="21" s="1"/>
  <c r="F96" i="24" s="1"/>
  <c r="D95" i="21"/>
  <c r="F95" i="21" s="1"/>
  <c r="H95" i="21" s="1"/>
  <c r="D94" i="21"/>
  <c r="F94" i="21" s="1"/>
  <c r="H94" i="21" s="1"/>
  <c r="I94" i="21" s="1"/>
  <c r="D93" i="21"/>
  <c r="F93" i="21" s="1"/>
  <c r="H93" i="21" s="1"/>
  <c r="D92" i="21"/>
  <c r="F92" i="21" s="1"/>
  <c r="H92" i="21" s="1"/>
  <c r="D91" i="21"/>
  <c r="F91" i="21"/>
  <c r="H91" i="21" s="1"/>
  <c r="D90" i="21"/>
  <c r="F90" i="21" s="1"/>
  <c r="H90" i="21" s="1"/>
  <c r="D89" i="21"/>
  <c r="F89" i="21"/>
  <c r="H89" i="21" s="1"/>
  <c r="D88" i="21"/>
  <c r="F88" i="21" s="1"/>
  <c r="H88" i="21" s="1"/>
  <c r="D87" i="21"/>
  <c r="F87" i="21"/>
  <c r="H87" i="21" s="1"/>
  <c r="D86" i="21"/>
  <c r="F86" i="21" s="1"/>
  <c r="H86" i="21" s="1"/>
  <c r="D85" i="21"/>
  <c r="F85" i="21"/>
  <c r="D84" i="21"/>
  <c r="F84" i="21" s="1"/>
  <c r="H84" i="21" s="1"/>
  <c r="D83" i="21"/>
  <c r="F83" i="21" s="1"/>
  <c r="H83" i="21"/>
  <c r="D82" i="21"/>
  <c r="F82" i="21" s="1"/>
  <c r="H82" i="21" s="1"/>
  <c r="D81" i="21"/>
  <c r="F81" i="21" s="1"/>
  <c r="H81" i="21" s="1"/>
  <c r="D80" i="21"/>
  <c r="F80" i="21" s="1"/>
  <c r="H80" i="21" s="1"/>
  <c r="D79" i="21"/>
  <c r="F79" i="21" s="1"/>
  <c r="H79" i="21" s="1"/>
  <c r="D78" i="21"/>
  <c r="F78" i="21"/>
  <c r="H78" i="21" s="1"/>
  <c r="D77" i="21"/>
  <c r="F77" i="21" s="1"/>
  <c r="H77" i="21" s="1"/>
  <c r="D76" i="21"/>
  <c r="F76" i="21"/>
  <c r="H76" i="21" s="1"/>
  <c r="D75" i="21"/>
  <c r="F75" i="21" s="1"/>
  <c r="H75" i="21" s="1"/>
  <c r="D74" i="21"/>
  <c r="F74" i="21"/>
  <c r="H74" i="21" s="1"/>
  <c r="D73" i="21"/>
  <c r="F73" i="21" s="1"/>
  <c r="H73" i="21" s="1"/>
  <c r="D72" i="21"/>
  <c r="F72" i="21" s="1"/>
  <c r="D71" i="21"/>
  <c r="F71" i="21" s="1"/>
  <c r="H71" i="21" s="1"/>
  <c r="D70" i="21"/>
  <c r="F70" i="21"/>
  <c r="H70" i="21"/>
  <c r="I70" i="21"/>
  <c r="D69" i="21"/>
  <c r="F69" i="21" s="1"/>
  <c r="H69" i="21" s="1"/>
  <c r="D68" i="21"/>
  <c r="F68" i="21"/>
  <c r="H68" i="21"/>
  <c r="U68" i="21"/>
  <c r="W68" i="21" s="1"/>
  <c r="Y68" i="21" s="1"/>
  <c r="AA68" i="21" s="1"/>
  <c r="F68" i="24" s="1"/>
  <c r="D67" i="21"/>
  <c r="F67" i="21"/>
  <c r="H67" i="21"/>
  <c r="D66" i="21"/>
  <c r="F66" i="21"/>
  <c r="H66" i="21"/>
  <c r="D65" i="21"/>
  <c r="F65" i="21" s="1"/>
  <c r="H65" i="21" s="1"/>
  <c r="D64" i="21"/>
  <c r="F64" i="21" s="1"/>
  <c r="H64" i="21" s="1"/>
  <c r="D63" i="21"/>
  <c r="F63" i="21" s="1"/>
  <c r="H63" i="21" s="1"/>
  <c r="D62" i="21"/>
  <c r="F62" i="21" s="1"/>
  <c r="H62" i="21" s="1"/>
  <c r="K62" i="21" s="1"/>
  <c r="D61" i="21"/>
  <c r="F61" i="21"/>
  <c r="H61" i="21"/>
  <c r="D60" i="21"/>
  <c r="F60" i="21" s="1"/>
  <c r="H60" i="21" s="1"/>
  <c r="D59" i="21"/>
  <c r="F59" i="21" s="1"/>
  <c r="H59" i="21" s="1"/>
  <c r="D58" i="21"/>
  <c r="F58" i="21"/>
  <c r="H58" i="21" s="1"/>
  <c r="D57" i="21"/>
  <c r="F57" i="21" s="1"/>
  <c r="H57" i="21" s="1"/>
  <c r="D56" i="21"/>
  <c r="F56" i="21" s="1"/>
  <c r="H56" i="21"/>
  <c r="D55" i="21"/>
  <c r="F55" i="21" s="1"/>
  <c r="H55" i="21" s="1"/>
  <c r="D54" i="21"/>
  <c r="F54" i="21"/>
  <c r="H54" i="21" s="1"/>
  <c r="D53" i="21"/>
  <c r="F53" i="21" s="1"/>
  <c r="H53" i="21" s="1"/>
  <c r="D52" i="21"/>
  <c r="F52" i="21" s="1"/>
  <c r="H52" i="21" s="1"/>
  <c r="D51" i="21"/>
  <c r="F51" i="21"/>
  <c r="H51" i="21" s="1"/>
  <c r="D50" i="21"/>
  <c r="F50" i="21" s="1"/>
  <c r="H50" i="21"/>
  <c r="D49" i="21"/>
  <c r="F49" i="21" s="1"/>
  <c r="H49" i="21" s="1"/>
  <c r="D48" i="21"/>
  <c r="F48" i="21"/>
  <c r="H48" i="21" s="1"/>
  <c r="D47" i="21"/>
  <c r="F47" i="21" s="1"/>
  <c r="H47" i="21" s="1"/>
  <c r="D46" i="21"/>
  <c r="F46" i="21"/>
  <c r="H46" i="21" s="1"/>
  <c r="K46" i="21" s="1"/>
  <c r="D45" i="21"/>
  <c r="F45" i="21"/>
  <c r="H45" i="21"/>
  <c r="K45" i="21"/>
  <c r="M45" i="21" s="1"/>
  <c r="O45" i="21" s="1"/>
  <c r="Q45" i="21" s="1"/>
  <c r="S45" i="21" s="1"/>
  <c r="U45" i="21" s="1"/>
  <c r="W45" i="21" s="1"/>
  <c r="Y45" i="21" s="1"/>
  <c r="AA45" i="21" s="1"/>
  <c r="F45" i="24" s="1"/>
  <c r="D44" i="21"/>
  <c r="F44" i="21" s="1"/>
  <c r="H44" i="21" s="1"/>
  <c r="D43" i="21"/>
  <c r="F43" i="21" s="1"/>
  <c r="H43" i="21" s="1"/>
  <c r="D42" i="21"/>
  <c r="F42" i="21" s="1"/>
  <c r="D41" i="21"/>
  <c r="F41" i="21"/>
  <c r="H41" i="21"/>
  <c r="I41" i="21"/>
  <c r="D40" i="21"/>
  <c r="F40" i="21" s="1"/>
  <c r="H40" i="21" s="1"/>
  <c r="D39" i="21"/>
  <c r="F39" i="21" s="1"/>
  <c r="H39" i="21"/>
  <c r="D38" i="21"/>
  <c r="F38" i="21" s="1"/>
  <c r="H38" i="21" s="1"/>
  <c r="D37" i="21"/>
  <c r="F37" i="21" s="1"/>
  <c r="H37" i="21"/>
  <c r="D36" i="21"/>
  <c r="F36" i="21" s="1"/>
  <c r="H36" i="21" s="1"/>
  <c r="D35" i="21"/>
  <c r="F35" i="21" s="1"/>
  <c r="H35" i="21" s="1"/>
  <c r="D34" i="21"/>
  <c r="F34" i="21"/>
  <c r="H34" i="21" s="1"/>
  <c r="D33" i="21"/>
  <c r="F33" i="21" s="1"/>
  <c r="H33" i="21" s="1"/>
  <c r="D32" i="21"/>
  <c r="F32" i="21" s="1"/>
  <c r="H32" i="21" s="1"/>
  <c r="D31" i="21"/>
  <c r="F31" i="21" s="1"/>
  <c r="H31" i="21" s="1"/>
  <c r="D30" i="21"/>
  <c r="F30" i="21" s="1"/>
  <c r="D29" i="21"/>
  <c r="F29" i="21" s="1"/>
  <c r="D28" i="21"/>
  <c r="F28" i="21" s="1"/>
  <c r="H28" i="21"/>
  <c r="D27" i="21"/>
  <c r="F27" i="21" s="1"/>
  <c r="H27" i="21" s="1"/>
  <c r="D26" i="21"/>
  <c r="F26" i="21" s="1"/>
  <c r="H26" i="21"/>
  <c r="D25" i="21"/>
  <c r="F25" i="21" s="1"/>
  <c r="H25" i="21" s="1"/>
  <c r="D24" i="21"/>
  <c r="F24" i="21" s="1"/>
  <c r="H24" i="21" s="1"/>
  <c r="D23" i="21"/>
  <c r="F23" i="21"/>
  <c r="H23" i="21" s="1"/>
  <c r="D22" i="21"/>
  <c r="F22" i="21" s="1"/>
  <c r="D21" i="21"/>
  <c r="F21" i="21" s="1"/>
  <c r="D20" i="21"/>
  <c r="F20" i="21" s="1"/>
  <c r="H20" i="21"/>
  <c r="D19" i="21"/>
  <c r="F19" i="21" s="1"/>
  <c r="H19" i="21" s="1"/>
  <c r="D18" i="21"/>
  <c r="F18" i="21" s="1"/>
  <c r="H18" i="21"/>
  <c r="K18" i="21" s="1"/>
  <c r="D17" i="21"/>
  <c r="F17" i="21" s="1"/>
  <c r="D16" i="21"/>
  <c r="F16" i="21" s="1"/>
  <c r="H16" i="21" s="1"/>
  <c r="D15" i="21"/>
  <c r="F15" i="21"/>
  <c r="H15" i="21" s="1"/>
  <c r="D14" i="21"/>
  <c r="F14" i="21" s="1"/>
  <c r="D13" i="21"/>
  <c r="F13" i="21" s="1"/>
  <c r="D12" i="21"/>
  <c r="F12" i="21" s="1"/>
  <c r="D11" i="21"/>
  <c r="F11" i="21" s="1"/>
  <c r="H11" i="21" s="1"/>
  <c r="D10" i="21"/>
  <c r="F10" i="21" s="1"/>
  <c r="D9" i="21"/>
  <c r="F9" i="21" s="1"/>
  <c r="H9" i="21" s="1"/>
  <c r="D8" i="21"/>
  <c r="F8" i="21" s="1"/>
  <c r="H8" i="21" s="1"/>
  <c r="D7" i="21"/>
  <c r="F7" i="21" s="1"/>
  <c r="H7" i="21" s="1"/>
  <c r="D6" i="21"/>
  <c r="F6" i="21" s="1"/>
  <c r="H6" i="21" s="1"/>
  <c r="D5" i="21"/>
  <c r="F5" i="21" s="1"/>
  <c r="H5" i="21" s="1"/>
  <c r="D4" i="21"/>
  <c r="F4" i="21"/>
  <c r="H4" i="21" s="1"/>
  <c r="D3" i="21"/>
  <c r="F3" i="21" s="1"/>
  <c r="H3" i="21" s="1"/>
  <c r="D126" i="17"/>
  <c r="F126" i="17"/>
  <c r="H126" i="17" s="1"/>
  <c r="D125" i="17"/>
  <c r="D124" i="17"/>
  <c r="F124" i="17"/>
  <c r="H124" i="17" s="1"/>
  <c r="D123" i="17"/>
  <c r="F123" i="17" s="1"/>
  <c r="H123" i="17" s="1"/>
  <c r="D122" i="17"/>
  <c r="F122" i="17"/>
  <c r="H122" i="17" s="1"/>
  <c r="D121" i="17"/>
  <c r="D120" i="17"/>
  <c r="F120" i="17" s="1"/>
  <c r="D119" i="17"/>
  <c r="F119" i="17"/>
  <c r="D118" i="17"/>
  <c r="F118" i="17"/>
  <c r="H118" i="17"/>
  <c r="D117" i="17"/>
  <c r="D116" i="17"/>
  <c r="F116" i="17"/>
  <c r="H116" i="17" s="1"/>
  <c r="D115" i="17"/>
  <c r="F115" i="17" s="1"/>
  <c r="H115" i="17" s="1"/>
  <c r="D114" i="17"/>
  <c r="F114" i="17"/>
  <c r="H114" i="17" s="1"/>
  <c r="D113" i="17"/>
  <c r="F113" i="17" s="1"/>
  <c r="D112" i="17"/>
  <c r="F112" i="17" s="1"/>
  <c r="H112" i="17" s="1"/>
  <c r="D111" i="17"/>
  <c r="F111" i="17" s="1"/>
  <c r="H111" i="17" s="1"/>
  <c r="D110" i="17"/>
  <c r="F110" i="17" s="1"/>
  <c r="H110" i="17" s="1"/>
  <c r="D109" i="17"/>
  <c r="D108" i="17"/>
  <c r="F108" i="17"/>
  <c r="H108" i="17" s="1"/>
  <c r="D107" i="17"/>
  <c r="F107" i="17" s="1"/>
  <c r="H107" i="17" s="1"/>
  <c r="D106" i="17"/>
  <c r="F106" i="17"/>
  <c r="H106" i="17"/>
  <c r="D105" i="17"/>
  <c r="D104" i="17"/>
  <c r="F104" i="17"/>
  <c r="H104" i="17" s="1"/>
  <c r="D103" i="17"/>
  <c r="F103" i="17" s="1"/>
  <c r="H103" i="17" s="1"/>
  <c r="D102" i="17"/>
  <c r="F102" i="17"/>
  <c r="H102" i="17" s="1"/>
  <c r="D101" i="17"/>
  <c r="D100" i="17"/>
  <c r="F100" i="17" s="1"/>
  <c r="H100" i="17" s="1"/>
  <c r="D99" i="17"/>
  <c r="F99" i="17" s="1"/>
  <c r="H99" i="17" s="1"/>
  <c r="D98" i="17"/>
  <c r="F98" i="17" s="1"/>
  <c r="H98" i="17" s="1"/>
  <c r="D97" i="17"/>
  <c r="D96" i="17"/>
  <c r="F96" i="17"/>
  <c r="H96" i="17"/>
  <c r="D95" i="17"/>
  <c r="F95" i="17" s="1"/>
  <c r="H95" i="17"/>
  <c r="D94" i="17"/>
  <c r="F94" i="17"/>
  <c r="D93" i="17"/>
  <c r="D92" i="17"/>
  <c r="F92" i="17" s="1"/>
  <c r="H92" i="17" s="1"/>
  <c r="K92" i="17" s="1"/>
  <c r="D91" i="17"/>
  <c r="F91" i="17" s="1"/>
  <c r="D90" i="17"/>
  <c r="F90" i="17" s="1"/>
  <c r="H90" i="17" s="1"/>
  <c r="D89" i="17"/>
  <c r="D88" i="17"/>
  <c r="F88" i="17"/>
  <c r="D87" i="17"/>
  <c r="F87" i="17" s="1"/>
  <c r="D86" i="17"/>
  <c r="F86" i="17" s="1"/>
  <c r="D85" i="17"/>
  <c r="D84" i="17"/>
  <c r="F84" i="17" s="1"/>
  <c r="D83" i="17"/>
  <c r="F83" i="17"/>
  <c r="H83" i="17" s="1"/>
  <c r="D82" i="17"/>
  <c r="F82" i="17" s="1"/>
  <c r="H82" i="17" s="1"/>
  <c r="D81" i="17"/>
  <c r="D80" i="17"/>
  <c r="F80" i="17" s="1"/>
  <c r="H80" i="17" s="1"/>
  <c r="D79" i="17"/>
  <c r="F79" i="17" s="1"/>
  <c r="H79" i="17" s="1"/>
  <c r="D78" i="17"/>
  <c r="F78" i="17" s="1"/>
  <c r="D77" i="17"/>
  <c r="D76" i="17"/>
  <c r="F76" i="17" s="1"/>
  <c r="D75" i="17"/>
  <c r="F75" i="17"/>
  <c r="D74" i="17"/>
  <c r="F74" i="17"/>
  <c r="H74" i="17" s="1"/>
  <c r="D73" i="17"/>
  <c r="D72" i="17"/>
  <c r="F72" i="17"/>
  <c r="H72" i="17" s="1"/>
  <c r="D71" i="17"/>
  <c r="F71" i="17"/>
  <c r="D70" i="17"/>
  <c r="F70" i="17"/>
  <c r="D69" i="17"/>
  <c r="D68" i="17"/>
  <c r="F68" i="17" s="1"/>
  <c r="H68" i="17" s="1"/>
  <c r="D67" i="17"/>
  <c r="F67" i="17"/>
  <c r="H67" i="17" s="1"/>
  <c r="D66" i="17"/>
  <c r="F66" i="17" s="1"/>
  <c r="H66" i="17"/>
  <c r="D65" i="17"/>
  <c r="D64" i="17"/>
  <c r="F64" i="17" s="1"/>
  <c r="D63" i="17"/>
  <c r="F63" i="17" s="1"/>
  <c r="D62" i="17"/>
  <c r="F62" i="17" s="1"/>
  <c r="H62" i="17"/>
  <c r="D61" i="17"/>
  <c r="D60" i="17"/>
  <c r="F60" i="17" s="1"/>
  <c r="H60" i="17" s="1"/>
  <c r="D59" i="17"/>
  <c r="F59" i="17"/>
  <c r="D58" i="17"/>
  <c r="F58" i="17" s="1"/>
  <c r="H58" i="17" s="1"/>
  <c r="K58" i="17"/>
  <c r="D57" i="17"/>
  <c r="D56" i="17"/>
  <c r="F56" i="17"/>
  <c r="D55" i="17"/>
  <c r="F55" i="17" s="1"/>
  <c r="D54" i="17"/>
  <c r="F54" i="17" s="1"/>
  <c r="H54" i="17"/>
  <c r="D53" i="17"/>
  <c r="D52" i="17"/>
  <c r="F52" i="17" s="1"/>
  <c r="H52" i="17" s="1"/>
  <c r="D51" i="17"/>
  <c r="F51" i="17"/>
  <c r="H51" i="17"/>
  <c r="D50" i="17"/>
  <c r="F50" i="17" s="1"/>
  <c r="H50" i="17" s="1"/>
  <c r="D49" i="17"/>
  <c r="D48" i="17"/>
  <c r="F48" i="17" s="1"/>
  <c r="H48" i="17"/>
  <c r="D47" i="17"/>
  <c r="F47" i="17"/>
  <c r="H47" i="17" s="1"/>
  <c r="D46" i="17"/>
  <c r="F46" i="17"/>
  <c r="H46" i="17" s="1"/>
  <c r="D45" i="17"/>
  <c r="D44" i="17"/>
  <c r="F44" i="17" s="1"/>
  <c r="H44" i="17" s="1"/>
  <c r="D43" i="17"/>
  <c r="F43" i="17"/>
  <c r="H43" i="17" s="1"/>
  <c r="D42" i="17"/>
  <c r="F42" i="17" s="1"/>
  <c r="H42" i="17"/>
  <c r="D41" i="17"/>
  <c r="D40" i="17"/>
  <c r="F40" i="17" s="1"/>
  <c r="H40" i="17"/>
  <c r="D39" i="17"/>
  <c r="F39" i="17"/>
  <c r="H39" i="17"/>
  <c r="D38" i="17"/>
  <c r="F38" i="17" s="1"/>
  <c r="H38" i="17" s="1"/>
  <c r="K38" i="17" s="1"/>
  <c r="D37" i="17"/>
  <c r="F37" i="17"/>
  <c r="H37" i="17" s="1"/>
  <c r="D36" i="17"/>
  <c r="F36" i="17"/>
  <c r="H36" i="17" s="1"/>
  <c r="D35" i="17"/>
  <c r="F35" i="17" s="1"/>
  <c r="H35" i="17" s="1"/>
  <c r="D34" i="17"/>
  <c r="F34" i="17"/>
  <c r="H34" i="17" s="1"/>
  <c r="D33" i="17"/>
  <c r="F33" i="17" s="1"/>
  <c r="H33" i="17" s="1"/>
  <c r="D32" i="17"/>
  <c r="F32" i="17" s="1"/>
  <c r="H32" i="17" s="1"/>
  <c r="D31" i="17"/>
  <c r="F31" i="17" s="1"/>
  <c r="H31" i="17" s="1"/>
  <c r="I31" i="17" s="1"/>
  <c r="D30" i="17"/>
  <c r="F30" i="17"/>
  <c r="H30" i="17" s="1"/>
  <c r="D29" i="17"/>
  <c r="D28" i="17"/>
  <c r="F28" i="17"/>
  <c r="H28" i="17" s="1"/>
  <c r="D27" i="17"/>
  <c r="F27" i="17" s="1"/>
  <c r="H27" i="17"/>
  <c r="D26" i="17"/>
  <c r="F26" i="17" s="1"/>
  <c r="H26" i="17" s="1"/>
  <c r="D25" i="17"/>
  <c r="D24" i="17"/>
  <c r="F24" i="17"/>
  <c r="H24" i="17"/>
  <c r="D23" i="17"/>
  <c r="F23" i="17" s="1"/>
  <c r="H23" i="17" s="1"/>
  <c r="D22" i="17"/>
  <c r="F22" i="17"/>
  <c r="H22" i="17" s="1"/>
  <c r="K22" i="17" s="1"/>
  <c r="M22" i="17" s="1"/>
  <c r="O22" i="17" s="1"/>
  <c r="Q22" i="17" s="1"/>
  <c r="S22" i="17" s="1"/>
  <c r="U22" i="17" s="1"/>
  <c r="W22" i="17" s="1"/>
  <c r="Y22" i="17" s="1"/>
  <c r="AA22" i="17" s="1"/>
  <c r="AC22" i="17" s="1"/>
  <c r="AE22" i="17" s="1"/>
  <c r="AG22" i="17" s="1"/>
  <c r="AI22" i="17" s="1"/>
  <c r="AK22" i="17" s="1"/>
  <c r="AM22" i="17" s="1"/>
  <c r="AO22" i="17" s="1"/>
  <c r="AQ22" i="17" s="1"/>
  <c r="AS22" i="17" s="1"/>
  <c r="AU22" i="17" s="1"/>
  <c r="D21" i="17"/>
  <c r="F21" i="17" s="1"/>
  <c r="D20" i="17"/>
  <c r="F20" i="17"/>
  <c r="D19" i="17"/>
  <c r="F19" i="17" s="1"/>
  <c r="D18" i="17"/>
  <c r="F18" i="17" s="1"/>
  <c r="D17" i="17"/>
  <c r="F17" i="17"/>
  <c r="D16" i="17"/>
  <c r="F16" i="17" s="1"/>
  <c r="H16" i="17" s="1"/>
  <c r="D15" i="17"/>
  <c r="F15" i="17" s="1"/>
  <c r="D14" i="17"/>
  <c r="F14" i="17" s="1"/>
  <c r="D13" i="17"/>
  <c r="F13" i="17" s="1"/>
  <c r="D12" i="17"/>
  <c r="F12" i="17" s="1"/>
  <c r="H12" i="17" s="1"/>
  <c r="D11" i="17"/>
  <c r="F11" i="17" s="1"/>
  <c r="H11" i="17" s="1"/>
  <c r="D10" i="17"/>
  <c r="F10" i="17" s="1"/>
  <c r="D9" i="17"/>
  <c r="D8" i="17"/>
  <c r="D7" i="17"/>
  <c r="F7" i="17"/>
  <c r="H7" i="17"/>
  <c r="D6" i="17"/>
  <c r="F6" i="17" s="1"/>
  <c r="H6" i="17" s="1"/>
  <c r="K6" i="17" s="1"/>
  <c r="M6" i="17" s="1"/>
  <c r="D5" i="17"/>
  <c r="D4" i="17"/>
  <c r="F4" i="17" s="1"/>
  <c r="H4" i="17" s="1"/>
  <c r="K4" i="17" s="1"/>
  <c r="D3" i="17"/>
  <c r="F3" i="17"/>
  <c r="D125" i="11"/>
  <c r="F125" i="11" s="1"/>
  <c r="H125" i="11" s="1"/>
  <c r="D124" i="11"/>
  <c r="F124" i="11"/>
  <c r="H124" i="11"/>
  <c r="D123" i="11"/>
  <c r="F123" i="11" s="1"/>
  <c r="H123" i="11" s="1"/>
  <c r="D122" i="11"/>
  <c r="F122" i="11"/>
  <c r="H122" i="11" s="1"/>
  <c r="D121" i="11"/>
  <c r="F121" i="11" s="1"/>
  <c r="H121" i="11" s="1"/>
  <c r="D120" i="11"/>
  <c r="D119" i="11"/>
  <c r="F119" i="11"/>
  <c r="H119" i="11" s="1"/>
  <c r="K119" i="11" s="1"/>
  <c r="M119" i="11" s="1"/>
  <c r="O119" i="11" s="1"/>
  <c r="Q119" i="11" s="1"/>
  <c r="S119" i="11" s="1"/>
  <c r="U119" i="11" s="1"/>
  <c r="W119" i="11" s="1"/>
  <c r="Y119" i="11" s="1"/>
  <c r="AA119" i="11" s="1"/>
  <c r="AC119" i="11" s="1"/>
  <c r="AE119" i="11" s="1"/>
  <c r="AG119" i="11" s="1"/>
  <c r="AI119" i="11" s="1"/>
  <c r="AK119" i="11" s="1"/>
  <c r="AM119" i="11" s="1"/>
  <c r="AO119" i="11" s="1"/>
  <c r="AQ119" i="11" s="1"/>
  <c r="AS119" i="11" s="1"/>
  <c r="AU119" i="11" s="1"/>
  <c r="AW119" i="11" s="1"/>
  <c r="AY119" i="11" s="1"/>
  <c r="BA119" i="11" s="1"/>
  <c r="BC119" i="11" s="1"/>
  <c r="BE119" i="11" s="1"/>
  <c r="BG119" i="11" s="1"/>
  <c r="BI119" i="11" s="1"/>
  <c r="BK119" i="11" s="1"/>
  <c r="D119" i="24" s="1"/>
  <c r="D118" i="11"/>
  <c r="F118" i="11" s="1"/>
  <c r="H118" i="11" s="1"/>
  <c r="D117" i="11"/>
  <c r="F117" i="11" s="1"/>
  <c r="H117" i="11"/>
  <c r="D116" i="11"/>
  <c r="F116" i="11" s="1"/>
  <c r="H116" i="11" s="1"/>
  <c r="D115" i="11"/>
  <c r="F115" i="11" s="1"/>
  <c r="H115" i="11"/>
  <c r="D114" i="11"/>
  <c r="F114" i="11" s="1"/>
  <c r="H114" i="11" s="1"/>
  <c r="D113" i="11"/>
  <c r="F113" i="11" s="1"/>
  <c r="H113" i="11"/>
  <c r="D112" i="11"/>
  <c r="F112" i="11" s="1"/>
  <c r="H112" i="11" s="1"/>
  <c r="D111" i="11"/>
  <c r="F111" i="11" s="1"/>
  <c r="H111" i="11"/>
  <c r="D110" i="11"/>
  <c r="F110" i="11" s="1"/>
  <c r="H110" i="11" s="1"/>
  <c r="D109" i="11"/>
  <c r="F109" i="11" s="1"/>
  <c r="H109" i="11"/>
  <c r="D108" i="11"/>
  <c r="F108" i="11" s="1"/>
  <c r="H108" i="11" s="1"/>
  <c r="D107" i="11"/>
  <c r="F107" i="11" s="1"/>
  <c r="H107" i="11"/>
  <c r="D106" i="11"/>
  <c r="F106" i="11" s="1"/>
  <c r="H106" i="11" s="1"/>
  <c r="D105" i="11"/>
  <c r="F105" i="11" s="1"/>
  <c r="H105" i="11"/>
  <c r="D104" i="11"/>
  <c r="F104" i="11" s="1"/>
  <c r="H104" i="11" s="1"/>
  <c r="D103" i="11"/>
  <c r="F103" i="11" s="1"/>
  <c r="H103" i="11"/>
  <c r="D102" i="11"/>
  <c r="F102" i="11" s="1"/>
  <c r="H102" i="11" s="1"/>
  <c r="D101" i="11"/>
  <c r="F101" i="11" s="1"/>
  <c r="H101" i="11"/>
  <c r="D100" i="11"/>
  <c r="F100" i="11" s="1"/>
  <c r="H100" i="11" s="1"/>
  <c r="D99" i="11"/>
  <c r="F99" i="11" s="1"/>
  <c r="H99" i="11"/>
  <c r="D98" i="11"/>
  <c r="F98" i="11" s="1"/>
  <c r="H98" i="11" s="1"/>
  <c r="D97" i="11"/>
  <c r="F97" i="11" s="1"/>
  <c r="H97" i="11"/>
  <c r="D96" i="11"/>
  <c r="D95" i="11"/>
  <c r="F95" i="11" s="1"/>
  <c r="H95" i="11" s="1"/>
  <c r="D94" i="11"/>
  <c r="F94" i="11"/>
  <c r="H94" i="11" s="1"/>
  <c r="K94" i="11" s="1"/>
  <c r="M94" i="11" s="1"/>
  <c r="O94" i="11" s="1"/>
  <c r="Q94" i="11" s="1"/>
  <c r="S94" i="11" s="1"/>
  <c r="U94" i="11" s="1"/>
  <c r="W94" i="11" s="1"/>
  <c r="Y94" i="11" s="1"/>
  <c r="AA94" i="11" s="1"/>
  <c r="AC94" i="11" s="1"/>
  <c r="AE94" i="11" s="1"/>
  <c r="AG94" i="11" s="1"/>
  <c r="AI94" i="11" s="1"/>
  <c r="AK94" i="11" s="1"/>
  <c r="AM94" i="11" s="1"/>
  <c r="AO94" i="11" s="1"/>
  <c r="AQ94" i="11"/>
  <c r="AS94" i="11" s="1"/>
  <c r="AU94" i="11" s="1"/>
  <c r="AW94" i="11" s="1"/>
  <c r="AY94" i="11" s="1"/>
  <c r="BA94" i="11" s="1"/>
  <c r="BC94" i="11" s="1"/>
  <c r="BE94" i="11" s="1"/>
  <c r="BG94" i="11" s="1"/>
  <c r="BI94" i="11" s="1"/>
  <c r="BK94" i="11" s="1"/>
  <c r="D94" i="24" s="1"/>
  <c r="D93" i="11"/>
  <c r="F93" i="11"/>
  <c r="D92" i="11"/>
  <c r="F92" i="11" s="1"/>
  <c r="H92" i="11" s="1"/>
  <c r="D91" i="11"/>
  <c r="F91" i="11"/>
  <c r="H91" i="11"/>
  <c r="D90" i="11"/>
  <c r="F90" i="11" s="1"/>
  <c r="H90" i="11" s="1"/>
  <c r="D89" i="11"/>
  <c r="F89" i="11"/>
  <c r="H89" i="11" s="1"/>
  <c r="D88" i="11"/>
  <c r="D87" i="11"/>
  <c r="F87" i="11"/>
  <c r="H87" i="11" s="1"/>
  <c r="D86" i="11"/>
  <c r="F86" i="11"/>
  <c r="H86" i="11" s="1"/>
  <c r="D85" i="11"/>
  <c r="F85" i="11"/>
  <c r="H85" i="11" s="1"/>
  <c r="K85" i="11"/>
  <c r="M85" i="11" s="1"/>
  <c r="O85" i="11" s="1"/>
  <c r="Q85" i="11" s="1"/>
  <c r="S85" i="11" s="1"/>
  <c r="U85" i="11" s="1"/>
  <c r="W85" i="11" s="1"/>
  <c r="Y85" i="11"/>
  <c r="AA85" i="11" s="1"/>
  <c r="AC85" i="11" s="1"/>
  <c r="AE85" i="11" s="1"/>
  <c r="AG85" i="11" s="1"/>
  <c r="AI85" i="11" s="1"/>
  <c r="AK85" i="11" s="1"/>
  <c r="AM85" i="11" s="1"/>
  <c r="AO85" i="11" s="1"/>
  <c r="AQ85" i="11" s="1"/>
  <c r="AS85" i="11" s="1"/>
  <c r="AU85" i="11" s="1"/>
  <c r="AW85" i="11" s="1"/>
  <c r="AY85" i="11" s="1"/>
  <c r="BA85" i="11" s="1"/>
  <c r="BC85" i="11" s="1"/>
  <c r="BE85" i="11" s="1"/>
  <c r="BG85" i="11" s="1"/>
  <c r="BI85" i="11" s="1"/>
  <c r="BK85" i="11" s="1"/>
  <c r="D85" i="24" s="1"/>
  <c r="D84" i="11"/>
  <c r="F84" i="11" s="1"/>
  <c r="H84" i="11"/>
  <c r="K84" i="11"/>
  <c r="M84" i="11" s="1"/>
  <c r="O84" i="11" s="1"/>
  <c r="Q84" i="11" s="1"/>
  <c r="S84" i="11" s="1"/>
  <c r="U84" i="11" s="1"/>
  <c r="W84" i="11" s="1"/>
  <c r="Y84" i="11" s="1"/>
  <c r="AA84" i="11" s="1"/>
  <c r="AC84" i="11" s="1"/>
  <c r="AE84" i="11" s="1"/>
  <c r="AG84" i="11"/>
  <c r="AI84" i="11" s="1"/>
  <c r="AK84" i="11" s="1"/>
  <c r="AM84" i="11" s="1"/>
  <c r="AO84" i="11" s="1"/>
  <c r="AQ84" i="11" s="1"/>
  <c r="AS84" i="11" s="1"/>
  <c r="AU84" i="11" s="1"/>
  <c r="AW84" i="11" s="1"/>
  <c r="AY84" i="11" s="1"/>
  <c r="BA84" i="11" s="1"/>
  <c r="BC84" i="11" s="1"/>
  <c r="BE84" i="11" s="1"/>
  <c r="BG84" i="11" s="1"/>
  <c r="BI84" i="11" s="1"/>
  <c r="BK84" i="11" s="1"/>
  <c r="D84" i="24" s="1"/>
  <c r="D83" i="11"/>
  <c r="F83" i="11"/>
  <c r="D82" i="11"/>
  <c r="F82" i="11" s="1"/>
  <c r="H82" i="11" s="1"/>
  <c r="D81" i="11"/>
  <c r="F81" i="11" s="1"/>
  <c r="H81" i="11" s="1"/>
  <c r="D80" i="11"/>
  <c r="D79" i="11"/>
  <c r="F79" i="11" s="1"/>
  <c r="H79" i="11" s="1"/>
  <c r="D78" i="11"/>
  <c r="F78" i="11"/>
  <c r="H78" i="11"/>
  <c r="D77" i="11"/>
  <c r="F77" i="11" s="1"/>
  <c r="H77" i="11" s="1"/>
  <c r="D76" i="11"/>
  <c r="F76" i="11"/>
  <c r="H76" i="11" s="1"/>
  <c r="D75" i="11"/>
  <c r="F75" i="11" s="1"/>
  <c r="H75" i="11" s="1"/>
  <c r="D74" i="11"/>
  <c r="F74" i="11"/>
  <c r="H74" i="11"/>
  <c r="D73" i="11"/>
  <c r="F73" i="11" s="1"/>
  <c r="H73" i="11" s="1"/>
  <c r="D72" i="11"/>
  <c r="F72" i="11"/>
  <c r="H72" i="11"/>
  <c r="D71" i="11"/>
  <c r="F71" i="11" s="1"/>
  <c r="D70" i="11"/>
  <c r="F70" i="11" s="1"/>
  <c r="H70" i="11"/>
  <c r="K70" i="11" s="1"/>
  <c r="M70" i="11" s="1"/>
  <c r="D69" i="11"/>
  <c r="F69" i="11" s="1"/>
  <c r="H69" i="11" s="1"/>
  <c r="D68" i="11"/>
  <c r="F68" i="11" s="1"/>
  <c r="H68" i="11"/>
  <c r="D67" i="11"/>
  <c r="F67" i="11" s="1"/>
  <c r="H67" i="11" s="1"/>
  <c r="D66" i="11"/>
  <c r="F66" i="11" s="1"/>
  <c r="H66" i="11"/>
  <c r="D65" i="11"/>
  <c r="F65" i="11" s="1"/>
  <c r="H65" i="11" s="1"/>
  <c r="D64" i="11"/>
  <c r="F64" i="11" s="1"/>
  <c r="D63" i="11"/>
  <c r="F63" i="11" s="1"/>
  <c r="H63" i="11" s="1"/>
  <c r="K63" i="11" s="1"/>
  <c r="M63" i="11" s="1"/>
  <c r="O63" i="11" s="1"/>
  <c r="Q63" i="11" s="1"/>
  <c r="S63" i="11"/>
  <c r="U63" i="11" s="1"/>
  <c r="W63" i="11" s="1"/>
  <c r="Y63" i="11" s="1"/>
  <c r="AA63" i="11" s="1"/>
  <c r="AC63" i="11" s="1"/>
  <c r="AE63" i="11" s="1"/>
  <c r="AG63" i="11" s="1"/>
  <c r="AI63" i="11" s="1"/>
  <c r="AK63" i="11" s="1"/>
  <c r="AM63" i="11" s="1"/>
  <c r="AO63" i="11" s="1"/>
  <c r="AQ63" i="11" s="1"/>
  <c r="AS63" i="11" s="1"/>
  <c r="AU63" i="11" s="1"/>
  <c r="AW63" i="11" s="1"/>
  <c r="AY63" i="11" s="1"/>
  <c r="BA63" i="11" s="1"/>
  <c r="BC63" i="11" s="1"/>
  <c r="BE63" i="11" s="1"/>
  <c r="BG63" i="11" s="1"/>
  <c r="BI63" i="11" s="1"/>
  <c r="BK63" i="11" s="1"/>
  <c r="D63" i="24" s="1"/>
  <c r="D62" i="11"/>
  <c r="F62" i="11" s="1"/>
  <c r="H62" i="11" s="1"/>
  <c r="D61" i="11"/>
  <c r="F61" i="11" s="1"/>
  <c r="D60" i="11"/>
  <c r="F60" i="11" s="1"/>
  <c r="H60" i="11" s="1"/>
  <c r="D59" i="11"/>
  <c r="F59" i="11"/>
  <c r="H59" i="11" s="1"/>
  <c r="D58" i="11"/>
  <c r="F58" i="11"/>
  <c r="H58" i="11" s="1"/>
  <c r="D57" i="11"/>
  <c r="F57" i="11"/>
  <c r="H57" i="11" s="1"/>
  <c r="D56" i="11"/>
  <c r="F56" i="11" s="1"/>
  <c r="D55" i="11"/>
  <c r="F55" i="11" s="1"/>
  <c r="D54" i="11"/>
  <c r="F54" i="11" s="1"/>
  <c r="H54" i="11" s="1"/>
  <c r="D53" i="11"/>
  <c r="F53" i="11"/>
  <c r="H53" i="11" s="1"/>
  <c r="D52" i="11"/>
  <c r="F52" i="11" s="1"/>
  <c r="H52" i="11"/>
  <c r="D51" i="11"/>
  <c r="F51" i="11" s="1"/>
  <c r="H51" i="11" s="1"/>
  <c r="D50" i="11"/>
  <c r="F50" i="11" s="1"/>
  <c r="H50" i="11"/>
  <c r="D49" i="11"/>
  <c r="F49" i="11"/>
  <c r="H49" i="11" s="1"/>
  <c r="D48" i="11"/>
  <c r="F48" i="11" s="1"/>
  <c r="H48" i="11" s="1"/>
  <c r="D47" i="11"/>
  <c r="F47" i="11"/>
  <c r="H47" i="11" s="1"/>
  <c r="D46" i="11"/>
  <c r="F46" i="11" s="1"/>
  <c r="H46" i="11"/>
  <c r="D45" i="11"/>
  <c r="F45" i="11" s="1"/>
  <c r="H45" i="11" s="1"/>
  <c r="D44" i="11"/>
  <c r="F44" i="11" s="1"/>
  <c r="H44" i="11"/>
  <c r="D43" i="11"/>
  <c r="F43" i="11"/>
  <c r="H43" i="11" s="1"/>
  <c r="D42" i="11"/>
  <c r="F42" i="11" s="1"/>
  <c r="H42" i="11" s="1"/>
  <c r="D41" i="11"/>
  <c r="F41" i="11"/>
  <c r="D40" i="11"/>
  <c r="D39" i="11"/>
  <c r="F39" i="11" s="1"/>
  <c r="H39" i="11"/>
  <c r="D38" i="11"/>
  <c r="F38" i="11"/>
  <c r="H38" i="11" s="1"/>
  <c r="D37" i="11"/>
  <c r="F37" i="11" s="1"/>
  <c r="H37" i="11" s="1"/>
  <c r="D36" i="11"/>
  <c r="D35" i="11"/>
  <c r="F35" i="11" s="1"/>
  <c r="H35" i="11" s="1"/>
  <c r="D34" i="11"/>
  <c r="F34" i="11"/>
  <c r="H34" i="11" s="1"/>
  <c r="D33" i="11"/>
  <c r="F33" i="11" s="1"/>
  <c r="H33" i="11"/>
  <c r="D32" i="11"/>
  <c r="D31" i="11"/>
  <c r="F31" i="11"/>
  <c r="H31" i="11" s="1"/>
  <c r="D30" i="11"/>
  <c r="F30" i="11"/>
  <c r="H30" i="11" s="1"/>
  <c r="D29" i="11"/>
  <c r="F29" i="11"/>
  <c r="H29" i="11"/>
  <c r="D28" i="11"/>
  <c r="D27" i="11"/>
  <c r="F27" i="11" s="1"/>
  <c r="H27" i="11"/>
  <c r="D26" i="11"/>
  <c r="F26" i="11"/>
  <c r="H26" i="11" s="1"/>
  <c r="D25" i="11"/>
  <c r="F25" i="11" s="1"/>
  <c r="H25" i="11" s="1"/>
  <c r="D24" i="11"/>
  <c r="D23" i="11"/>
  <c r="F23" i="11" s="1"/>
  <c r="H23" i="11" s="1"/>
  <c r="D22" i="11"/>
  <c r="F22" i="11"/>
  <c r="H22" i="11" s="1"/>
  <c r="D21" i="11"/>
  <c r="F21" i="11" s="1"/>
  <c r="H21" i="11"/>
  <c r="K21" i="11" s="1"/>
  <c r="D20" i="11"/>
  <c r="D19" i="11"/>
  <c r="F19" i="11"/>
  <c r="D18" i="11"/>
  <c r="F18" i="11"/>
  <c r="H18" i="11" s="1"/>
  <c r="K18" i="11"/>
  <c r="M18" i="11" s="1"/>
  <c r="O18" i="11" s="1"/>
  <c r="Q18" i="11" s="1"/>
  <c r="S18" i="11" s="1"/>
  <c r="U18" i="11" s="1"/>
  <c r="W18" i="11" s="1"/>
  <c r="Y18" i="11" s="1"/>
  <c r="AA18" i="11" s="1"/>
  <c r="AC18" i="11" s="1"/>
  <c r="AE18" i="11" s="1"/>
  <c r="AG18" i="11" s="1"/>
  <c r="AI18" i="11" s="1"/>
  <c r="AK18" i="11" s="1"/>
  <c r="AM18" i="11" s="1"/>
  <c r="AO18" i="11" s="1"/>
  <c r="AQ18" i="11" s="1"/>
  <c r="AS18" i="11" s="1"/>
  <c r="AU18" i="11" s="1"/>
  <c r="AW18" i="11" s="1"/>
  <c r="AY18" i="11" s="1"/>
  <c r="BA18" i="11" s="1"/>
  <c r="BC18" i="11" s="1"/>
  <c r="BE18" i="11" s="1"/>
  <c r="BG18" i="11" s="1"/>
  <c r="BI18" i="11" s="1"/>
  <c r="BK18" i="11" s="1"/>
  <c r="D18" i="24" s="1"/>
  <c r="D17" i="11"/>
  <c r="F17" i="11" s="1"/>
  <c r="D16" i="11"/>
  <c r="D15" i="11"/>
  <c r="F15" i="11" s="1"/>
  <c r="D14" i="11"/>
  <c r="F14" i="11"/>
  <c r="H14" i="11" s="1"/>
  <c r="D13" i="11"/>
  <c r="F13" i="11"/>
  <c r="H13" i="11"/>
  <c r="D12" i="11"/>
  <c r="F12" i="11"/>
  <c r="H12" i="11" s="1"/>
  <c r="D11" i="11"/>
  <c r="F11" i="11" s="1"/>
  <c r="H11" i="11" s="1"/>
  <c r="D10" i="11"/>
  <c r="F10" i="11"/>
  <c r="H10" i="11" s="1"/>
  <c r="D9" i="11"/>
  <c r="F9" i="11"/>
  <c r="H9" i="11" s="1"/>
  <c r="D8" i="11"/>
  <c r="F8" i="11"/>
  <c r="H8" i="11" s="1"/>
  <c r="D7" i="11"/>
  <c r="F7" i="11"/>
  <c r="H7" i="11"/>
  <c r="D6" i="11"/>
  <c r="D5" i="11"/>
  <c r="F5" i="11" s="1"/>
  <c r="H5" i="11"/>
  <c r="D4" i="11"/>
  <c r="F4" i="11"/>
  <c r="H4" i="11" s="1"/>
  <c r="D3" i="11"/>
  <c r="F3" i="11" s="1"/>
  <c r="H3" i="11" s="1"/>
  <c r="K3" i="11" s="1"/>
  <c r="M3" i="11" s="1"/>
  <c r="I52" i="21"/>
  <c r="K52" i="21"/>
  <c r="M52" i="21" s="1"/>
  <c r="O52" i="21" s="1"/>
  <c r="Q52" i="21" s="1"/>
  <c r="S52" i="21" s="1"/>
  <c r="U52" i="21"/>
  <c r="W52" i="21" s="1"/>
  <c r="Y52" i="21" s="1"/>
  <c r="AA52" i="21" s="1"/>
  <c r="F52" i="24" s="1"/>
  <c r="I44" i="21"/>
  <c r="D126" i="11"/>
  <c r="F126" i="11" s="1"/>
  <c r="H126" i="11" s="1"/>
  <c r="D2" i="11"/>
  <c r="F2" i="11" s="1"/>
  <c r="H2" i="11"/>
  <c r="D2" i="17"/>
  <c r="F2" i="17"/>
  <c r="D2" i="21"/>
  <c r="F2" i="21"/>
  <c r="F126" i="21"/>
  <c r="H126" i="21"/>
  <c r="I114" i="21"/>
  <c r="K114" i="21" s="1"/>
  <c r="M114" i="21"/>
  <c r="O114" i="21"/>
  <c r="Q114" i="21" s="1"/>
  <c r="S114" i="21" s="1"/>
  <c r="U114" i="21" s="1"/>
  <c r="W114" i="21" s="1"/>
  <c r="Y114" i="21" s="1"/>
  <c r="AA114" i="21" s="1"/>
  <c r="F114" i="24" s="1"/>
  <c r="K110" i="21"/>
  <c r="M110" i="21" s="1"/>
  <c r="O110" i="21" s="1"/>
  <c r="Q110" i="21" s="1"/>
  <c r="S110" i="21" s="1"/>
  <c r="U110" i="21" s="1"/>
  <c r="W110" i="21" s="1"/>
  <c r="Y110" i="21" s="1"/>
  <c r="AA110" i="21" s="1"/>
  <c r="F110" i="24" s="1"/>
  <c r="I104" i="21"/>
  <c r="K104" i="21" s="1"/>
  <c r="M104" i="21" s="1"/>
  <c r="O104" i="21" s="1"/>
  <c r="Q104" i="21"/>
  <c r="S104" i="21" s="1"/>
  <c r="U104" i="21" s="1"/>
  <c r="W104" i="21" s="1"/>
  <c r="Y104" i="21" s="1"/>
  <c r="AA104" i="21" s="1"/>
  <c r="F104" i="24" s="1"/>
  <c r="S102" i="21"/>
  <c r="U102" i="21" s="1"/>
  <c r="W102" i="21" s="1"/>
  <c r="Y102" i="21" s="1"/>
  <c r="AA102" i="21" s="1"/>
  <c r="F102" i="24" s="1"/>
  <c r="K38" i="21"/>
  <c r="I34" i="21"/>
  <c r="K34" i="21" s="1"/>
  <c r="M34" i="21"/>
  <c r="O34" i="21" s="1"/>
  <c r="Q34" i="21" s="1"/>
  <c r="S34" i="21" s="1"/>
  <c r="U34" i="21"/>
  <c r="W34" i="21" s="1"/>
  <c r="Y34" i="21" s="1"/>
  <c r="AA34" i="21" s="1"/>
  <c r="F34" i="24" s="1"/>
  <c r="I27" i="21"/>
  <c r="K27" i="21"/>
  <c r="M27" i="21" s="1"/>
  <c r="O27" i="21" s="1"/>
  <c r="Q27" i="21" s="1"/>
  <c r="S27" i="21" s="1"/>
  <c r="U27" i="21"/>
  <c r="W27" i="21" s="1"/>
  <c r="Y27" i="21" s="1"/>
  <c r="AA27" i="21" s="1"/>
  <c r="F27" i="24" s="1"/>
  <c r="I26" i="21"/>
  <c r="K26" i="21" s="1"/>
  <c r="M26" i="21" s="1"/>
  <c r="O26" i="21" s="1"/>
  <c r="Q26" i="21" s="1"/>
  <c r="S26" i="21" s="1"/>
  <c r="U26" i="21" s="1"/>
  <c r="W26" i="21" s="1"/>
  <c r="Y26" i="21" s="1"/>
  <c r="AA26" i="21" s="1"/>
  <c r="F26" i="24" s="1"/>
  <c r="I24" i="21"/>
  <c r="K24" i="21" s="1"/>
  <c r="M24" i="21"/>
  <c r="O24" i="21" s="1"/>
  <c r="Q24" i="21"/>
  <c r="S24" i="21" s="1"/>
  <c r="U24" i="21" s="1"/>
  <c r="W24" i="21" s="1"/>
  <c r="Y24" i="21" s="1"/>
  <c r="AA24" i="21" s="1"/>
  <c r="F24" i="24" s="1"/>
  <c r="I18" i="21"/>
  <c r="I16" i="21"/>
  <c r="K16" i="21"/>
  <c r="M16" i="21" s="1"/>
  <c r="O16" i="21" s="1"/>
  <c r="Q16" i="21" s="1"/>
  <c r="S16" i="21" s="1"/>
  <c r="U16" i="21" s="1"/>
  <c r="W16" i="21" s="1"/>
  <c r="Y16" i="21" s="1"/>
  <c r="AA16" i="21" s="1"/>
  <c r="F16" i="24" s="1"/>
  <c r="L51" i="2"/>
  <c r="L32" i="2"/>
  <c r="L31" i="2"/>
  <c r="L51" i="3"/>
  <c r="L126" i="4"/>
  <c r="L125" i="4"/>
  <c r="L124" i="4"/>
  <c r="L123" i="4"/>
  <c r="L122" i="4"/>
  <c r="L121" i="4"/>
  <c r="L120" i="4"/>
  <c r="L119" i="4"/>
  <c r="L118" i="4"/>
  <c r="L117" i="4"/>
  <c r="L116" i="4"/>
  <c r="L115" i="4"/>
  <c r="I115" i="21" s="1"/>
  <c r="L114" i="4"/>
  <c r="L113" i="4"/>
  <c r="L112" i="4"/>
  <c r="L111" i="4"/>
  <c r="L110" i="4"/>
  <c r="I110" i="21" s="1"/>
  <c r="L109" i="4"/>
  <c r="L108" i="4"/>
  <c r="L107" i="4"/>
  <c r="L106" i="4"/>
  <c r="L105" i="4"/>
  <c r="L104" i="4"/>
  <c r="L103" i="4"/>
  <c r="L102" i="4"/>
  <c r="L101" i="4"/>
  <c r="L100" i="4"/>
  <c r="L99" i="4"/>
  <c r="I99" i="21" s="1"/>
  <c r="K99" i="21" s="1"/>
  <c r="M99" i="21" s="1"/>
  <c r="O99" i="21" s="1"/>
  <c r="Q99" i="21" s="1"/>
  <c r="S99" i="21" s="1"/>
  <c r="U99" i="21" s="1"/>
  <c r="W99" i="21" s="1"/>
  <c r="Y99" i="21" s="1"/>
  <c r="AA99" i="21" s="1"/>
  <c r="F99" i="24" s="1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I79" i="21" s="1"/>
  <c r="L78" i="4"/>
  <c r="L77" i="4"/>
  <c r="L76" i="4"/>
  <c r="L75" i="4"/>
  <c r="L74" i="4"/>
  <c r="I74" i="21" s="1"/>
  <c r="L73" i="4"/>
  <c r="L72" i="4"/>
  <c r="L71" i="4"/>
  <c r="L70" i="4"/>
  <c r="L69" i="4"/>
  <c r="L68" i="4"/>
  <c r="I68" i="21" s="1"/>
  <c r="K68" i="21" s="1"/>
  <c r="M68" i="21" s="1"/>
  <c r="O68" i="21" s="1"/>
  <c r="Q68" i="21" s="1"/>
  <c r="S68" i="21" s="1"/>
  <c r="L67" i="4"/>
  <c r="I67" i="21" s="1"/>
  <c r="K67" i="21" s="1"/>
  <c r="M67" i="21" s="1"/>
  <c r="O67" i="21" s="1"/>
  <c r="Q67" i="21" s="1"/>
  <c r="S67" i="21" s="1"/>
  <c r="U67" i="21" s="1"/>
  <c r="W67" i="21" s="1"/>
  <c r="Y67" i="21" s="1"/>
  <c r="AA67" i="21" s="1"/>
  <c r="F67" i="24" s="1"/>
  <c r="L66" i="4"/>
  <c r="L65" i="4"/>
  <c r="L64" i="4"/>
  <c r="L63" i="4"/>
  <c r="L62" i="4"/>
  <c r="I62" i="21" s="1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I25" i="21" s="1"/>
  <c r="K25" i="21" s="1"/>
  <c r="M25" i="21" s="1"/>
  <c r="O25" i="21" s="1"/>
  <c r="Q25" i="21" s="1"/>
  <c r="S25" i="21" s="1"/>
  <c r="U25" i="21" s="1"/>
  <c r="W25" i="21" s="1"/>
  <c r="Y25" i="21" s="1"/>
  <c r="AA25" i="21" s="1"/>
  <c r="F25" i="24" s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I7" i="21" s="1"/>
  <c r="L6" i="4"/>
  <c r="L5" i="4"/>
  <c r="L4" i="4"/>
  <c r="L3" i="4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I72" i="17" s="1"/>
  <c r="K72" i="17" s="1"/>
  <c r="M72" i="17" s="1"/>
  <c r="O72" i="17" s="1"/>
  <c r="Q72" i="17" s="1"/>
  <c r="S72" i="17" s="1"/>
  <c r="U72" i="17" s="1"/>
  <c r="W72" i="17" s="1"/>
  <c r="Y72" i="17" s="1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I34" i="17" s="1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I11" i="17" s="1"/>
  <c r="L10" i="3"/>
  <c r="L9" i="3"/>
  <c r="L8" i="3"/>
  <c r="L7" i="3"/>
  <c r="L6" i="3"/>
  <c r="L5" i="3"/>
  <c r="L4" i="3"/>
  <c r="L3" i="3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F120" i="11"/>
  <c r="F96" i="11"/>
  <c r="H96" i="11"/>
  <c r="F88" i="11"/>
  <c r="H88" i="11" s="1"/>
  <c r="F80" i="11"/>
  <c r="H80" i="11" s="1"/>
  <c r="F40" i="11"/>
  <c r="H40" i="11"/>
  <c r="F36" i="11"/>
  <c r="H36" i="11" s="1"/>
  <c r="F32" i="11"/>
  <c r="H32" i="11" s="1"/>
  <c r="F28" i="11"/>
  <c r="H28" i="11" s="1"/>
  <c r="F24" i="11"/>
  <c r="H24" i="11" s="1"/>
  <c r="F20" i="11"/>
  <c r="H20" i="11" s="1"/>
  <c r="K20" i="11" s="1"/>
  <c r="M20" i="11"/>
  <c r="O20" i="11"/>
  <c r="Q20" i="11" s="1"/>
  <c r="S20" i="11" s="1"/>
  <c r="U20" i="11" s="1"/>
  <c r="W20" i="11" s="1"/>
  <c r="Y20" i="11" s="1"/>
  <c r="AA20" i="11" s="1"/>
  <c r="AC20" i="11" s="1"/>
  <c r="AE20" i="11"/>
  <c r="AG20" i="11" s="1"/>
  <c r="AI20" i="11" s="1"/>
  <c r="AK20" i="11" s="1"/>
  <c r="AM20" i="11" s="1"/>
  <c r="AO20" i="11" s="1"/>
  <c r="AQ20" i="11" s="1"/>
  <c r="AS20" i="11" s="1"/>
  <c r="AU20" i="11" s="1"/>
  <c r="AW20" i="11" s="1"/>
  <c r="AY20" i="11" s="1"/>
  <c r="BA20" i="11" s="1"/>
  <c r="BC20" i="11" s="1"/>
  <c r="BE20" i="11" s="1"/>
  <c r="BG20" i="11" s="1"/>
  <c r="BI20" i="11" s="1"/>
  <c r="BK20" i="11" s="1"/>
  <c r="D20" i="24" s="1"/>
  <c r="F16" i="11"/>
  <c r="H16" i="11" s="1"/>
  <c r="L2" i="2"/>
  <c r="L2" i="3"/>
  <c r="L2" i="4"/>
  <c r="F125" i="17"/>
  <c r="H125" i="17"/>
  <c r="F121" i="17"/>
  <c r="H121" i="17"/>
  <c r="F117" i="17"/>
  <c r="H117" i="17"/>
  <c r="H113" i="17"/>
  <c r="F109" i="17"/>
  <c r="H109" i="17"/>
  <c r="F97" i="17"/>
  <c r="H97" i="17" s="1"/>
  <c r="F93" i="17"/>
  <c r="H93" i="17"/>
  <c r="F89" i="17"/>
  <c r="F85" i="17"/>
  <c r="H85" i="17"/>
  <c r="F61" i="17"/>
  <c r="H61" i="17" s="1"/>
  <c r="K61" i="17"/>
  <c r="M61" i="17" s="1"/>
  <c r="O61" i="17"/>
  <c r="Q61" i="17" s="1"/>
  <c r="S61" i="17"/>
  <c r="U61" i="17" s="1"/>
  <c r="W61" i="17" s="1"/>
  <c r="Y61" i="17" s="1"/>
  <c r="AA61" i="17" s="1"/>
  <c r="AC61" i="17" s="1"/>
  <c r="AE61" i="17" s="1"/>
  <c r="AG61" i="17" s="1"/>
  <c r="AI61" i="17" s="1"/>
  <c r="AK61" i="17" s="1"/>
  <c r="AM61" i="17" s="1"/>
  <c r="AO61" i="17" s="1"/>
  <c r="AQ61" i="17" s="1"/>
  <c r="AS61" i="17" s="1"/>
  <c r="AU61" i="17" s="1"/>
  <c r="F81" i="17"/>
  <c r="H81" i="17"/>
  <c r="F77" i="17"/>
  <c r="F73" i="17"/>
  <c r="H73" i="17" s="1"/>
  <c r="F69" i="17"/>
  <c r="H69" i="17" s="1"/>
  <c r="F65" i="17"/>
  <c r="H65" i="17"/>
  <c r="F53" i="17"/>
  <c r="H53" i="17" s="1"/>
  <c r="F49" i="17"/>
  <c r="H49" i="17" s="1"/>
  <c r="F45" i="17"/>
  <c r="H45" i="17" s="1"/>
  <c r="F57" i="17"/>
  <c r="F41" i="17"/>
  <c r="F29" i="17"/>
  <c r="H29" i="17" s="1"/>
  <c r="K29" i="17"/>
  <c r="M29" i="17" s="1"/>
  <c r="O29" i="17" s="1"/>
  <c r="Q29" i="17" s="1"/>
  <c r="S29" i="17" s="1"/>
  <c r="U29" i="17" s="1"/>
  <c r="W29" i="17" s="1"/>
  <c r="Y29" i="17" s="1"/>
  <c r="AA29" i="17" s="1"/>
  <c r="AC29" i="17" s="1"/>
  <c r="AE29" i="17" s="1"/>
  <c r="AG29" i="17" s="1"/>
  <c r="AI29" i="17" s="1"/>
  <c r="AK29" i="17" s="1"/>
  <c r="AM29" i="17" s="1"/>
  <c r="AO29" i="17" s="1"/>
  <c r="AQ29" i="17" s="1"/>
  <c r="AS29" i="17" s="1"/>
  <c r="AU29" i="17" s="1"/>
  <c r="F105" i="17"/>
  <c r="H105" i="17" s="1"/>
  <c r="F101" i="17"/>
  <c r="H101" i="17" s="1"/>
  <c r="F25" i="17"/>
  <c r="H25" i="17"/>
  <c r="F9" i="17"/>
  <c r="H9" i="17" s="1"/>
  <c r="I9" i="17"/>
  <c r="K94" i="21"/>
  <c r="K74" i="21"/>
  <c r="I120" i="21"/>
  <c r="K76" i="21"/>
  <c r="M76" i="21" s="1"/>
  <c r="O76" i="21" s="1"/>
  <c r="Q76" i="21" s="1"/>
  <c r="S76" i="21"/>
  <c r="U76" i="21" s="1"/>
  <c r="W76" i="21" s="1"/>
  <c r="Y76" i="21" s="1"/>
  <c r="AA76" i="21" s="1"/>
  <c r="F76" i="24" s="1"/>
  <c r="I76" i="21"/>
  <c r="K44" i="21"/>
  <c r="M44" i="21" s="1"/>
  <c r="O44" i="21" s="1"/>
  <c r="Q44" i="21"/>
  <c r="S44" i="21" s="1"/>
  <c r="U44" i="21" s="1"/>
  <c r="W44" i="21" s="1"/>
  <c r="Y44" i="21" s="1"/>
  <c r="AA44" i="21" s="1"/>
  <c r="F44" i="24" s="1"/>
  <c r="K90" i="21"/>
  <c r="I90" i="21"/>
  <c r="K50" i="21"/>
  <c r="M46" i="21"/>
  <c r="O46" i="21" s="1"/>
  <c r="Q46" i="21" s="1"/>
  <c r="S46" i="21" s="1"/>
  <c r="U46" i="21" s="1"/>
  <c r="W46" i="21"/>
  <c r="Y46" i="21" s="1"/>
  <c r="AA46" i="21" s="1"/>
  <c r="F46" i="24" s="1"/>
  <c r="I46" i="21"/>
  <c r="M62" i="21"/>
  <c r="O62" i="21" s="1"/>
  <c r="Q62" i="21"/>
  <c r="S62" i="21"/>
  <c r="U62" i="21" s="1"/>
  <c r="W62" i="21"/>
  <c r="Y62" i="21" s="1"/>
  <c r="AA62" i="21" s="1"/>
  <c r="F62" i="24" s="1"/>
  <c r="I38" i="21"/>
  <c r="I118" i="21"/>
  <c r="I123" i="21"/>
  <c r="K92" i="21"/>
  <c r="M92" i="21" s="1"/>
  <c r="O92" i="21"/>
  <c r="Q92" i="21" s="1"/>
  <c r="S92" i="21" s="1"/>
  <c r="U92" i="21" s="1"/>
  <c r="W92" i="21" s="1"/>
  <c r="Y92" i="21" s="1"/>
  <c r="AA92" i="21" s="1"/>
  <c r="F92" i="24" s="1"/>
  <c r="K56" i="21"/>
  <c r="M56" i="21" s="1"/>
  <c r="O56" i="21" s="1"/>
  <c r="Q56" i="21"/>
  <c r="S56" i="21" s="1"/>
  <c r="U56" i="21" s="1"/>
  <c r="W56" i="21" s="1"/>
  <c r="Y56" i="21" s="1"/>
  <c r="AA56" i="21" s="1"/>
  <c r="F56" i="24" s="1"/>
  <c r="K70" i="21"/>
  <c r="M70" i="21" s="1"/>
  <c r="I84" i="21"/>
  <c r="M38" i="21"/>
  <c r="O38" i="21"/>
  <c r="Q38" i="21" s="1"/>
  <c r="S38" i="21" s="1"/>
  <c r="U38" i="21" s="1"/>
  <c r="W38" i="21" s="1"/>
  <c r="Y38" i="21"/>
  <c r="AA38" i="21" s="1"/>
  <c r="F38" i="24" s="1"/>
  <c r="K118" i="21"/>
  <c r="M118" i="21" s="1"/>
  <c r="O118" i="21" s="1"/>
  <c r="Q118" i="21" s="1"/>
  <c r="S118" i="21" s="1"/>
  <c r="U118" i="21" s="1"/>
  <c r="W118" i="21" s="1"/>
  <c r="Y118" i="21" s="1"/>
  <c r="AA118" i="21" s="1"/>
  <c r="F118" i="24" s="1"/>
  <c r="I9" i="21"/>
  <c r="K9" i="21" s="1"/>
  <c r="M9" i="21"/>
  <c r="O9" i="21" s="1"/>
  <c r="Q9" i="21" s="1"/>
  <c r="S9" i="21" s="1"/>
  <c r="U9" i="21" s="1"/>
  <c r="W9" i="21"/>
  <c r="Y9" i="21" s="1"/>
  <c r="AA9" i="21" s="1"/>
  <c r="F9" i="24" s="1"/>
  <c r="K41" i="21"/>
  <c r="M41" i="21" s="1"/>
  <c r="O41" i="21" s="1"/>
  <c r="Q41" i="21" s="1"/>
  <c r="S41" i="21" s="1"/>
  <c r="U41" i="21" s="1"/>
  <c r="W41" i="21" s="1"/>
  <c r="Y41" i="21" s="1"/>
  <c r="AA41" i="21" s="1"/>
  <c r="F41" i="24" s="1"/>
  <c r="I53" i="21"/>
  <c r="K53" i="21"/>
  <c r="M53" i="21" s="1"/>
  <c r="O53" i="21" s="1"/>
  <c r="Q53" i="21" s="1"/>
  <c r="S53" i="21" s="1"/>
  <c r="U53" i="21" s="1"/>
  <c r="W53" i="21" s="1"/>
  <c r="Y53" i="21" s="1"/>
  <c r="AA53" i="21" s="1"/>
  <c r="F53" i="24" s="1"/>
  <c r="K73" i="21"/>
  <c r="M73" i="21"/>
  <c r="O73" i="21" s="1"/>
  <c r="Q73" i="21" s="1"/>
  <c r="S73" i="21"/>
  <c r="U73" i="21" s="1"/>
  <c r="W73" i="21" s="1"/>
  <c r="Y73" i="21" s="1"/>
  <c r="AA73" i="21" s="1"/>
  <c r="F73" i="24" s="1"/>
  <c r="K89" i="21"/>
  <c r="M89" i="21"/>
  <c r="O89" i="21"/>
  <c r="Q89" i="21" s="1"/>
  <c r="S89" i="21" s="1"/>
  <c r="U89" i="21" s="1"/>
  <c r="W89" i="21" s="1"/>
  <c r="Y89" i="21" s="1"/>
  <c r="AA89" i="21" s="1"/>
  <c r="F89" i="24" s="1"/>
  <c r="I105" i="21"/>
  <c r="K105" i="21" s="1"/>
  <c r="M105" i="21" s="1"/>
  <c r="O105" i="21" s="1"/>
  <c r="Q105" i="21" s="1"/>
  <c r="S105" i="21" s="1"/>
  <c r="U105" i="21" s="1"/>
  <c r="W105" i="21" s="1"/>
  <c r="Y105" i="21" s="1"/>
  <c r="AA105" i="21" s="1"/>
  <c r="F105" i="24" s="1"/>
  <c r="I109" i="21"/>
  <c r="K109" i="21"/>
  <c r="M109" i="21" s="1"/>
  <c r="O109" i="21" s="1"/>
  <c r="Q109" i="21" s="1"/>
  <c r="S109" i="21"/>
  <c r="U109" i="21" s="1"/>
  <c r="W109" i="21" s="1"/>
  <c r="Y109" i="21" s="1"/>
  <c r="AA109" i="21" s="1"/>
  <c r="F109" i="24" s="1"/>
  <c r="I113" i="21"/>
  <c r="K113" i="21" s="1"/>
  <c r="M113" i="21" s="1"/>
  <c r="O113" i="21" s="1"/>
  <c r="Q113" i="21"/>
  <c r="S113" i="21" s="1"/>
  <c r="U113" i="21"/>
  <c r="W113" i="21" s="1"/>
  <c r="Y113" i="21" s="1"/>
  <c r="AA113" i="21" s="1"/>
  <c r="F113" i="24" s="1"/>
  <c r="I121" i="21"/>
  <c r="K121" i="21" s="1"/>
  <c r="M121" i="21" s="1"/>
  <c r="O121" i="21" s="1"/>
  <c r="Q121" i="21" s="1"/>
  <c r="S121" i="21" s="1"/>
  <c r="U121" i="21" s="1"/>
  <c r="W121" i="21" s="1"/>
  <c r="Y121" i="21" s="1"/>
  <c r="AA121" i="21" s="1"/>
  <c r="F121" i="24" s="1"/>
  <c r="I125" i="21"/>
  <c r="I119" i="21"/>
  <c r="K119" i="21"/>
  <c r="M119" i="21" s="1"/>
  <c r="O119" i="21" s="1"/>
  <c r="Q119" i="21" s="1"/>
  <c r="S119" i="21" s="1"/>
  <c r="U119" i="21" s="1"/>
  <c r="W119" i="21" s="1"/>
  <c r="Y119" i="21" s="1"/>
  <c r="AA119" i="21" s="1"/>
  <c r="F119" i="24" s="1"/>
  <c r="K83" i="21"/>
  <c r="M83" i="21" s="1"/>
  <c r="O83" i="21" s="1"/>
  <c r="K55" i="21"/>
  <c r="M55" i="21"/>
  <c r="O55" i="21" s="1"/>
  <c r="Q55" i="21" s="1"/>
  <c r="S55" i="21" s="1"/>
  <c r="U55" i="21"/>
  <c r="W55" i="21" s="1"/>
  <c r="Y55" i="21" s="1"/>
  <c r="AA55" i="21" s="1"/>
  <c r="F55" i="24" s="1"/>
  <c r="K86" i="21"/>
  <c r="M86" i="21"/>
  <c r="O86" i="21" s="1"/>
  <c r="Q86" i="21" s="1"/>
  <c r="S86" i="21"/>
  <c r="U86" i="21" s="1"/>
  <c r="I86" i="21"/>
  <c r="I3" i="21"/>
  <c r="I15" i="21"/>
  <c r="K15" i="21"/>
  <c r="M15" i="21"/>
  <c r="O15" i="21" s="1"/>
  <c r="Q15" i="21" s="1"/>
  <c r="S15" i="21" s="1"/>
  <c r="U15" i="21" s="1"/>
  <c r="W15" i="21" s="1"/>
  <c r="Y15" i="21"/>
  <c r="AA15" i="21" s="1"/>
  <c r="F15" i="24" s="1"/>
  <c r="I39" i="21"/>
  <c r="I59" i="21"/>
  <c r="K115" i="21"/>
  <c r="M115" i="21" s="1"/>
  <c r="O115" i="21" s="1"/>
  <c r="Q115" i="21" s="1"/>
  <c r="S115" i="21"/>
  <c r="U115" i="21" s="1"/>
  <c r="W115" i="21" s="1"/>
  <c r="Y115" i="21" s="1"/>
  <c r="AA115" i="21" s="1"/>
  <c r="F115" i="24" s="1"/>
  <c r="K123" i="21"/>
  <c r="M123" i="21"/>
  <c r="O123" i="21"/>
  <c r="Q123" i="21" s="1"/>
  <c r="S123" i="21"/>
  <c r="U123" i="21" s="1"/>
  <c r="W123" i="21" s="1"/>
  <c r="Y123" i="21" s="1"/>
  <c r="AA123" i="21" s="1"/>
  <c r="F123" i="24" s="1"/>
  <c r="I47" i="21"/>
  <c r="Q83" i="21"/>
  <c r="S83" i="21" s="1"/>
  <c r="U83" i="21" s="1"/>
  <c r="W83" i="21" s="1"/>
  <c r="Y83" i="21" s="1"/>
  <c r="AA83" i="21" s="1"/>
  <c r="F83" i="24" s="1"/>
  <c r="K20" i="21"/>
  <c r="M20" i="21"/>
  <c r="O20" i="21" s="1"/>
  <c r="Q20" i="21" s="1"/>
  <c r="S20" i="21"/>
  <c r="U20" i="21" s="1"/>
  <c r="W20" i="21" s="1"/>
  <c r="Y20" i="21" s="1"/>
  <c r="AA20" i="21" s="1"/>
  <c r="F20" i="24" s="1"/>
  <c r="M18" i="21"/>
  <c r="O18" i="21" s="1"/>
  <c r="Q18" i="21" s="1"/>
  <c r="S18" i="21"/>
  <c r="U18" i="21" s="1"/>
  <c r="W18" i="21" s="1"/>
  <c r="Y18" i="21" s="1"/>
  <c r="AA18" i="21" s="1"/>
  <c r="F18" i="24" s="1"/>
  <c r="K116" i="21"/>
  <c r="M116" i="21"/>
  <c r="O116" i="21"/>
  <c r="Q116" i="21" s="1"/>
  <c r="S116" i="21"/>
  <c r="U116" i="21" s="1"/>
  <c r="W116" i="21" s="1"/>
  <c r="Y116" i="21" s="1"/>
  <c r="AA116" i="21" s="1"/>
  <c r="F116" i="24" s="1"/>
  <c r="K120" i="21"/>
  <c r="M120" i="21" s="1"/>
  <c r="O120" i="21" s="1"/>
  <c r="Q120" i="21" s="1"/>
  <c r="S120" i="21" s="1"/>
  <c r="U120" i="21" s="1"/>
  <c r="W120" i="21" s="1"/>
  <c r="Y120" i="21" s="1"/>
  <c r="AA120" i="21" s="1"/>
  <c r="F120" i="24" s="1"/>
  <c r="I40" i="21"/>
  <c r="K84" i="21"/>
  <c r="M84" i="21" s="1"/>
  <c r="O84" i="21"/>
  <c r="Q84" i="21" s="1"/>
  <c r="S84" i="21" s="1"/>
  <c r="U84" i="21" s="1"/>
  <c r="W84" i="21" s="1"/>
  <c r="Y84" i="21" s="1"/>
  <c r="AA84" i="21" s="1"/>
  <c r="F84" i="24" s="1"/>
  <c r="I45" i="21"/>
  <c r="K125" i="21"/>
  <c r="M125" i="21" s="1"/>
  <c r="O125" i="21" s="1"/>
  <c r="Q125" i="21" s="1"/>
  <c r="S125" i="21" s="1"/>
  <c r="U125" i="21" s="1"/>
  <c r="W125" i="21"/>
  <c r="Y125" i="21" s="1"/>
  <c r="AA125" i="21" s="1"/>
  <c r="F125" i="24" s="1"/>
  <c r="K64" i="21"/>
  <c r="M64" i="21"/>
  <c r="O64" i="21" s="1"/>
  <c r="Q64" i="21" s="1"/>
  <c r="S64" i="21" s="1"/>
  <c r="U64" i="21"/>
  <c r="W64" i="21" s="1"/>
  <c r="Y64" i="21" s="1"/>
  <c r="AA64" i="21" s="1"/>
  <c r="F64" i="24" s="1"/>
  <c r="K8" i="21"/>
  <c r="M8" i="21" s="1"/>
  <c r="O8" i="21" s="1"/>
  <c r="Q8" i="21" s="1"/>
  <c r="S8" i="21" s="1"/>
  <c r="U8" i="21" s="1"/>
  <c r="W8" i="21"/>
  <c r="Y8" i="21" s="1"/>
  <c r="AA8" i="21" s="1"/>
  <c r="F8" i="24" s="1"/>
  <c r="I73" i="21"/>
  <c r="I93" i="21"/>
  <c r="K93" i="21"/>
  <c r="M93" i="21" s="1"/>
  <c r="O93" i="21" s="1"/>
  <c r="Q93" i="21" s="1"/>
  <c r="S93" i="21" s="1"/>
  <c r="U93" i="21" s="1"/>
  <c r="W93" i="21" s="1"/>
  <c r="Y93" i="21" s="1"/>
  <c r="AA93" i="21" s="1"/>
  <c r="F93" i="24" s="1"/>
  <c r="I117" i="21"/>
  <c r="K117" i="21"/>
  <c r="M117" i="21" s="1"/>
  <c r="O117" i="21" s="1"/>
  <c r="Q117" i="21" s="1"/>
  <c r="S117" i="21" s="1"/>
  <c r="U117" i="21" s="1"/>
  <c r="W117" i="21" s="1"/>
  <c r="Y117" i="21" s="1"/>
  <c r="AA117" i="21" s="1"/>
  <c r="F117" i="24" s="1"/>
  <c r="K11" i="21"/>
  <c r="M11" i="21" s="1"/>
  <c r="O11" i="21"/>
  <c r="Q11" i="21"/>
  <c r="S11" i="21" s="1"/>
  <c r="U11" i="21" s="1"/>
  <c r="W11" i="21" s="1"/>
  <c r="Y11" i="21" s="1"/>
  <c r="AA11" i="21" s="1"/>
  <c r="F11" i="24" s="1"/>
  <c r="I11" i="21"/>
  <c r="K48" i="21"/>
  <c r="M48" i="21" s="1"/>
  <c r="O48" i="21"/>
  <c r="Q48" i="21" s="1"/>
  <c r="S48" i="21" s="1"/>
  <c r="U48" i="21" s="1"/>
  <c r="W48" i="21" s="1"/>
  <c r="Y48" i="21" s="1"/>
  <c r="AA48" i="21" s="1"/>
  <c r="F48" i="24" s="1"/>
  <c r="I48" i="21"/>
  <c r="K19" i="21"/>
  <c r="M19" i="21" s="1"/>
  <c r="O19" i="21"/>
  <c r="Q19" i="21"/>
  <c r="S19" i="21" s="1"/>
  <c r="U19" i="21" s="1"/>
  <c r="W19" i="21" s="1"/>
  <c r="Y19" i="21" s="1"/>
  <c r="AA19" i="21" s="1"/>
  <c r="F19" i="24" s="1"/>
  <c r="I19" i="21"/>
  <c r="K126" i="21"/>
  <c r="M126" i="21" s="1"/>
  <c r="O126" i="21" s="1"/>
  <c r="I126" i="21"/>
  <c r="K88" i="21"/>
  <c r="M88" i="21" s="1"/>
  <c r="O88" i="21"/>
  <c r="Q88" i="21" s="1"/>
  <c r="S88" i="21" s="1"/>
  <c r="U88" i="21" s="1"/>
  <c r="W88" i="21"/>
  <c r="Y88" i="21" s="1"/>
  <c r="AA88" i="21" s="1"/>
  <c r="F88" i="24" s="1"/>
  <c r="I88" i="21"/>
  <c r="K124" i="21"/>
  <c r="M124" i="21" s="1"/>
  <c r="O124" i="21"/>
  <c r="Q124" i="21" s="1"/>
  <c r="S124" i="21" s="1"/>
  <c r="U124" i="21" s="1"/>
  <c r="W124" i="21"/>
  <c r="Y124" i="21" s="1"/>
  <c r="AA124" i="21" s="1"/>
  <c r="F124" i="24" s="1"/>
  <c r="I124" i="21"/>
  <c r="K37" i="21"/>
  <c r="M37" i="21" s="1"/>
  <c r="O37" i="21" s="1"/>
  <c r="Q37" i="21" s="1"/>
  <c r="S37" i="21" s="1"/>
  <c r="U37" i="21" s="1"/>
  <c r="W37" i="21"/>
  <c r="Y37" i="21" s="1"/>
  <c r="AA37" i="21" s="1"/>
  <c r="F37" i="24" s="1"/>
  <c r="K49" i="21"/>
  <c r="M49" i="21"/>
  <c r="O49" i="21" s="1"/>
  <c r="Q49" i="21" s="1"/>
  <c r="S49" i="21" s="1"/>
  <c r="U49" i="21" s="1"/>
  <c r="W49" i="21" s="1"/>
  <c r="Y49" i="21" s="1"/>
  <c r="AA49" i="21" s="1"/>
  <c r="F49" i="24" s="1"/>
  <c r="I61" i="21"/>
  <c r="K61" i="21"/>
  <c r="M61" i="21"/>
  <c r="O61" i="21" s="1"/>
  <c r="Q61" i="21" s="1"/>
  <c r="S61" i="21" s="1"/>
  <c r="U61" i="21" s="1"/>
  <c r="W61" i="21" s="1"/>
  <c r="Y61" i="21" s="1"/>
  <c r="AA61" i="21" s="1"/>
  <c r="F61" i="24" s="1"/>
  <c r="I69" i="21"/>
  <c r="K69" i="21"/>
  <c r="M69" i="21"/>
  <c r="O69" i="21" s="1"/>
  <c r="Q69" i="21" s="1"/>
  <c r="S69" i="21" s="1"/>
  <c r="U69" i="21" s="1"/>
  <c r="W69" i="21" s="1"/>
  <c r="Y69" i="21" s="1"/>
  <c r="AA69" i="21" s="1"/>
  <c r="F69" i="24" s="1"/>
  <c r="D127" i="21"/>
  <c r="I89" i="21"/>
  <c r="K79" i="21"/>
  <c r="M79" i="21"/>
  <c r="O79" i="21" s="1"/>
  <c r="Q79" i="21" s="1"/>
  <c r="S79" i="21" s="1"/>
  <c r="U79" i="21" s="1"/>
  <c r="W79" i="21" s="1"/>
  <c r="Y79" i="21" s="1"/>
  <c r="AA79" i="21" s="1"/>
  <c r="F79" i="24" s="1"/>
  <c r="K87" i="21"/>
  <c r="M87" i="21" s="1"/>
  <c r="O87" i="21" s="1"/>
  <c r="Q87" i="21"/>
  <c r="S87" i="21" s="1"/>
  <c r="U87" i="21" s="1"/>
  <c r="W87" i="21" s="1"/>
  <c r="Y87" i="21" s="1"/>
  <c r="AA87" i="21" s="1"/>
  <c r="F87" i="24" s="1"/>
  <c r="I87" i="21"/>
  <c r="K91" i="21"/>
  <c r="M91" i="21" s="1"/>
  <c r="O91" i="21" s="1"/>
  <c r="Q91" i="21"/>
  <c r="S91" i="21" s="1"/>
  <c r="U91" i="21" s="1"/>
  <c r="W91" i="21" s="1"/>
  <c r="Y91" i="21" s="1"/>
  <c r="AA91" i="21" s="1"/>
  <c r="F91" i="24" s="1"/>
  <c r="I91" i="21"/>
  <c r="K78" i="21"/>
  <c r="M78" i="21" s="1"/>
  <c r="O78" i="21" s="1"/>
  <c r="Q78" i="21" s="1"/>
  <c r="S78" i="21" s="1"/>
  <c r="U78" i="21"/>
  <c r="W78" i="21" s="1"/>
  <c r="Y78" i="21" s="1"/>
  <c r="AA78" i="21" s="1"/>
  <c r="F78" i="24" s="1"/>
  <c r="I78" i="21"/>
  <c r="K75" i="21"/>
  <c r="M75" i="21" s="1"/>
  <c r="O75" i="21"/>
  <c r="Q75" i="21" s="1"/>
  <c r="S75" i="21" s="1"/>
  <c r="U75" i="21" s="1"/>
  <c r="W75" i="21" s="1"/>
  <c r="Y75" i="21" s="1"/>
  <c r="AA75" i="21" s="1"/>
  <c r="F75" i="24" s="1"/>
  <c r="I75" i="21"/>
  <c r="K47" i="21"/>
  <c r="M47" i="21" s="1"/>
  <c r="O47" i="21" s="1"/>
  <c r="Q47" i="21" s="1"/>
  <c r="S47" i="21"/>
  <c r="U47" i="21" s="1"/>
  <c r="W47" i="21" s="1"/>
  <c r="Y47" i="21" s="1"/>
  <c r="AA47" i="21" s="1"/>
  <c r="F47" i="24" s="1"/>
  <c r="I71" i="21"/>
  <c r="K71" i="21"/>
  <c r="M71" i="21"/>
  <c r="O71" i="21" s="1"/>
  <c r="Q71" i="21" s="1"/>
  <c r="S71" i="21" s="1"/>
  <c r="U71" i="21" s="1"/>
  <c r="W71" i="21"/>
  <c r="Y71" i="21" s="1"/>
  <c r="AA71" i="21" s="1"/>
  <c r="F71" i="24" s="1"/>
  <c r="K4" i="21"/>
  <c r="M4" i="21"/>
  <c r="O4" i="21" s="1"/>
  <c r="Q4" i="21" s="1"/>
  <c r="S4" i="21" s="1"/>
  <c r="U4" i="21" s="1"/>
  <c r="W4" i="21" s="1"/>
  <c r="Y4" i="21" s="1"/>
  <c r="AA4" i="21" s="1"/>
  <c r="F4" i="24" s="1"/>
  <c r="I4" i="21"/>
  <c r="K39" i="21"/>
  <c r="M39" i="21" s="1"/>
  <c r="O39" i="21" s="1"/>
  <c r="Q39" i="21"/>
  <c r="S39" i="21"/>
  <c r="U39" i="21" s="1"/>
  <c r="W39" i="21" s="1"/>
  <c r="Y39" i="21" s="1"/>
  <c r="AA39" i="21" s="1"/>
  <c r="F39" i="24" s="1"/>
  <c r="K7" i="21"/>
  <c r="M7" i="21"/>
  <c r="O7" i="21"/>
  <c r="Q7" i="21" s="1"/>
  <c r="S7" i="21" s="1"/>
  <c r="U7" i="21" s="1"/>
  <c r="W7" i="21" s="1"/>
  <c r="Y7" i="21" s="1"/>
  <c r="AA7" i="21" s="1"/>
  <c r="F7" i="24" s="1"/>
  <c r="K40" i="21"/>
  <c r="M40" i="21"/>
  <c r="O40" i="21" s="1"/>
  <c r="Q40" i="21" s="1"/>
  <c r="S40" i="21" s="1"/>
  <c r="U40" i="21" s="1"/>
  <c r="W40" i="21" s="1"/>
  <c r="Y40" i="21" s="1"/>
  <c r="AA40" i="21" s="1"/>
  <c r="F40" i="24" s="1"/>
  <c r="K3" i="21"/>
  <c r="M3" i="21"/>
  <c r="O3" i="21" s="1"/>
  <c r="Q3" i="21" s="1"/>
  <c r="S3" i="21" s="1"/>
  <c r="U3" i="21" s="1"/>
  <c r="W3" i="21" s="1"/>
  <c r="Y3" i="21" s="1"/>
  <c r="AA3" i="21" s="1"/>
  <c r="F3" i="24" s="1"/>
  <c r="I63" i="21"/>
  <c r="K63" i="21"/>
  <c r="M63" i="21" s="1"/>
  <c r="O63" i="21"/>
  <c r="Q63" i="21" s="1"/>
  <c r="S63" i="21" s="1"/>
  <c r="U63" i="21" s="1"/>
  <c r="W63" i="21"/>
  <c r="Y63" i="21" s="1"/>
  <c r="AA63" i="21" s="1"/>
  <c r="F63" i="24" s="1"/>
  <c r="K59" i="21"/>
  <c r="M59" i="21"/>
  <c r="O59" i="21" s="1"/>
  <c r="Q59" i="21" s="1"/>
  <c r="S59" i="21" s="1"/>
  <c r="U59" i="21" s="1"/>
  <c r="W59" i="21"/>
  <c r="Y59" i="21" s="1"/>
  <c r="AA59" i="21" s="1"/>
  <c r="F59" i="24" s="1"/>
  <c r="K43" i="21"/>
  <c r="M43" i="21" s="1"/>
  <c r="O43" i="21" s="1"/>
  <c r="Q43" i="21" s="1"/>
  <c r="S43" i="21"/>
  <c r="U43" i="21" s="1"/>
  <c r="W43" i="21"/>
  <c r="Y43" i="21" s="1"/>
  <c r="AA43" i="21" s="1"/>
  <c r="F43" i="24" s="1"/>
  <c r="I43" i="21"/>
  <c r="I5" i="21"/>
  <c r="K5" i="21"/>
  <c r="M5" i="21" s="1"/>
  <c r="O5" i="21" s="1"/>
  <c r="Q5" i="21" s="1"/>
  <c r="S5" i="21" s="1"/>
  <c r="U5" i="21" s="1"/>
  <c r="W5" i="21" s="1"/>
  <c r="Y5" i="21" s="1"/>
  <c r="AA5" i="21" s="1"/>
  <c r="F5" i="24" s="1"/>
  <c r="I2" i="11"/>
  <c r="I126" i="17"/>
  <c r="K126" i="17" s="1"/>
  <c r="M126" i="17" s="1"/>
  <c r="O126" i="17"/>
  <c r="Q126" i="17" s="1"/>
  <c r="S126" i="17" s="1"/>
  <c r="U126" i="17" s="1"/>
  <c r="W126" i="17" s="1"/>
  <c r="Y126" i="17" s="1"/>
  <c r="H78" i="17"/>
  <c r="H61" i="11"/>
  <c r="I61" i="11" s="1"/>
  <c r="O6" i="17"/>
  <c r="Q6" i="17"/>
  <c r="S6" i="17" s="1"/>
  <c r="U6" i="17" s="1"/>
  <c r="W6" i="17" s="1"/>
  <c r="Y6" i="17" s="1"/>
  <c r="AE6" i="17"/>
  <c r="AG6" i="17" s="1"/>
  <c r="AI6" i="17" s="1"/>
  <c r="AK6" i="17" s="1"/>
  <c r="AM6" i="17" s="1"/>
  <c r="AO6" i="17" s="1"/>
  <c r="AQ6" i="17" s="1"/>
  <c r="AS6" i="17" s="1"/>
  <c r="AU6" i="17" s="1"/>
  <c r="AW6" i="17" s="1"/>
  <c r="AY6" i="17" s="1"/>
  <c r="BA6" i="17" s="1"/>
  <c r="BC6" i="17" s="1"/>
  <c r="BE6" i="17" s="1"/>
  <c r="E6" i="24" s="1"/>
  <c r="K93" i="17"/>
  <c r="M93" i="17" s="1"/>
  <c r="O93" i="17" s="1"/>
  <c r="Q93" i="17" s="1"/>
  <c r="S93" i="17" s="1"/>
  <c r="U93" i="17" s="1"/>
  <c r="W93" i="17"/>
  <c r="Y93" i="17" s="1"/>
  <c r="AA93" i="17" s="1"/>
  <c r="AC93" i="17" s="1"/>
  <c r="AE93" i="17" s="1"/>
  <c r="AG93" i="17" s="1"/>
  <c r="AI93" i="17" s="1"/>
  <c r="AK93" i="17" s="1"/>
  <c r="AM93" i="17" s="1"/>
  <c r="AO93" i="17" s="1"/>
  <c r="AQ93" i="17" s="1"/>
  <c r="AS93" i="17" s="1"/>
  <c r="AU93" i="17" s="1"/>
  <c r="H59" i="17"/>
  <c r="H63" i="17"/>
  <c r="K63" i="17" s="1"/>
  <c r="M63" i="17" s="1"/>
  <c r="O63" i="17" s="1"/>
  <c r="Q63" i="17"/>
  <c r="S63" i="17" s="1"/>
  <c r="U63" i="17" s="1"/>
  <c r="W63" i="17" s="1"/>
  <c r="Y63" i="17" s="1"/>
  <c r="AA63" i="17" s="1"/>
  <c r="AC63" i="17" s="1"/>
  <c r="AE63" i="17" s="1"/>
  <c r="AG63" i="17" s="1"/>
  <c r="AI63" i="17" s="1"/>
  <c r="AK63" i="17" s="1"/>
  <c r="AM63" i="17" s="1"/>
  <c r="AO63" i="17" s="1"/>
  <c r="AQ63" i="17" s="1"/>
  <c r="AS63" i="17" s="1"/>
  <c r="AU63" i="17"/>
  <c r="AW63" i="17" s="1"/>
  <c r="AY63" i="17" s="1"/>
  <c r="BA63" i="17" s="1"/>
  <c r="BC63" i="17" s="1"/>
  <c r="BE63" i="17" s="1"/>
  <c r="E63" i="24" s="1"/>
  <c r="K115" i="17"/>
  <c r="M115" i="17"/>
  <c r="O115" i="17" s="1"/>
  <c r="Q115" i="17" s="1"/>
  <c r="S115" i="17" s="1"/>
  <c r="U115" i="17" s="1"/>
  <c r="W115" i="17" s="1"/>
  <c r="Y115" i="17" s="1"/>
  <c r="AE115" i="17" s="1"/>
  <c r="AG115" i="17" s="1"/>
  <c r="AI115" i="17" s="1"/>
  <c r="AK115" i="17" s="1"/>
  <c r="AM115" i="17" s="1"/>
  <c r="AO115" i="17" s="1"/>
  <c r="AQ115" i="17" s="1"/>
  <c r="AS115" i="17" s="1"/>
  <c r="AU115" i="17" s="1"/>
  <c r="AW115" i="17" s="1"/>
  <c r="K83" i="17"/>
  <c r="M83" i="17"/>
  <c r="O83" i="17"/>
  <c r="Q83" i="17" s="1"/>
  <c r="S83" i="17" s="1"/>
  <c r="U83" i="17" s="1"/>
  <c r="W83" i="17" s="1"/>
  <c r="Y83" i="17" s="1"/>
  <c r="AA83" i="17" s="1"/>
  <c r="AC83" i="17" s="1"/>
  <c r="AE83" i="17" s="1"/>
  <c r="AG83" i="17" s="1"/>
  <c r="AI83" i="17" s="1"/>
  <c r="AK83" i="17" s="1"/>
  <c r="AM83" i="17" s="1"/>
  <c r="AO83" i="17" s="1"/>
  <c r="AQ83" i="17" s="1"/>
  <c r="AS83" i="17" s="1"/>
  <c r="AU83" i="17" s="1"/>
  <c r="AW83" i="17" s="1"/>
  <c r="AY83" i="17" s="1"/>
  <c r="BA83" i="17" s="1"/>
  <c r="BC83" i="17" s="1"/>
  <c r="BE83" i="17" s="1"/>
  <c r="E83" i="24" s="1"/>
  <c r="I46" i="11"/>
  <c r="K46" i="11"/>
  <c r="M46" i="11" s="1"/>
  <c r="O46" i="11"/>
  <c r="Q46" i="11" s="1"/>
  <c r="S46" i="11" s="1"/>
  <c r="U46" i="11" s="1"/>
  <c r="W46" i="11"/>
  <c r="Y46" i="11" s="1"/>
  <c r="AA46" i="11" s="1"/>
  <c r="AC46" i="11" s="1"/>
  <c r="AE46" i="11" s="1"/>
  <c r="AG46" i="11" s="1"/>
  <c r="AI46" i="11" s="1"/>
  <c r="AK46" i="11" s="1"/>
  <c r="AM46" i="11" s="1"/>
  <c r="AO46" i="11" s="1"/>
  <c r="AQ46" i="11" s="1"/>
  <c r="AS46" i="11" s="1"/>
  <c r="AU46" i="11" s="1"/>
  <c r="AW46" i="11" s="1"/>
  <c r="AY46" i="11" s="1"/>
  <c r="BA46" i="11" s="1"/>
  <c r="BC46" i="11" s="1"/>
  <c r="BE46" i="11" s="1"/>
  <c r="BG46" i="11" s="1"/>
  <c r="BI46" i="11" s="1"/>
  <c r="BK46" i="11" s="1"/>
  <c r="D46" i="24" s="1"/>
  <c r="K11" i="17"/>
  <c r="M11" i="17" s="1"/>
  <c r="O11" i="17" s="1"/>
  <c r="Q11" i="17" s="1"/>
  <c r="S11" i="17" s="1"/>
  <c r="U11" i="17" s="1"/>
  <c r="W11" i="17" s="1"/>
  <c r="Y11" i="17" s="1"/>
  <c r="AA11" i="17" s="1"/>
  <c r="AC11" i="17" s="1"/>
  <c r="I27" i="17"/>
  <c r="K27" i="17"/>
  <c r="M27" i="17" s="1"/>
  <c r="O27" i="17" s="1"/>
  <c r="Q27" i="17" s="1"/>
  <c r="S27" i="17"/>
  <c r="U27" i="17" s="1"/>
  <c r="W27" i="17" s="1"/>
  <c r="Y27" i="17" s="1"/>
  <c r="AE27" i="17" s="1"/>
  <c r="AG27" i="17" s="1"/>
  <c r="AI27" i="17" s="1"/>
  <c r="AK27" i="17" s="1"/>
  <c r="AM27" i="17" s="1"/>
  <c r="AO27" i="17" s="1"/>
  <c r="AQ27" i="17" s="1"/>
  <c r="AS27" i="17" s="1"/>
  <c r="AU27" i="17" s="1"/>
  <c r="AW27" i="17" s="1"/>
  <c r="I35" i="17"/>
  <c r="K35" i="17" s="1"/>
  <c r="M35" i="17" s="1"/>
  <c r="O35" i="17" s="1"/>
  <c r="Q35" i="17"/>
  <c r="S35" i="17" s="1"/>
  <c r="U35" i="17" s="1"/>
  <c r="W35" i="17" s="1"/>
  <c r="Y35" i="17" s="1"/>
  <c r="H19" i="11"/>
  <c r="K19" i="11"/>
  <c r="M19" i="11" s="1"/>
  <c r="O19" i="11"/>
  <c r="Q19" i="11" s="1"/>
  <c r="S19" i="11" s="1"/>
  <c r="U19" i="11" s="1"/>
  <c r="W19" i="11" s="1"/>
  <c r="Y19" i="11" s="1"/>
  <c r="AA19" i="11" s="1"/>
  <c r="AC19" i="11" s="1"/>
  <c r="AE19" i="11" s="1"/>
  <c r="AG19" i="11" s="1"/>
  <c r="AI19" i="11" s="1"/>
  <c r="AK19" i="11" s="1"/>
  <c r="AM19" i="11" s="1"/>
  <c r="AO19" i="11" s="1"/>
  <c r="AQ19" i="11" s="1"/>
  <c r="AS19" i="11" s="1"/>
  <c r="AU19" i="11" s="1"/>
  <c r="AW19" i="11" s="1"/>
  <c r="AY19" i="11" s="1"/>
  <c r="BA19" i="11" s="1"/>
  <c r="BC19" i="11" s="1"/>
  <c r="BE19" i="11" s="1"/>
  <c r="BG19" i="11" s="1"/>
  <c r="BI19" i="11" s="1"/>
  <c r="BK19" i="11" s="1"/>
  <c r="D19" i="24" s="1"/>
  <c r="H120" i="17"/>
  <c r="K120" i="17"/>
  <c r="M120" i="17"/>
  <c r="O120" i="17" s="1"/>
  <c r="Q120" i="17" s="1"/>
  <c r="S120" i="17" s="1"/>
  <c r="U120" i="17" s="1"/>
  <c r="W120" i="17" s="1"/>
  <c r="Y120" i="17"/>
  <c r="AA120" i="17" s="1"/>
  <c r="AC120" i="17" s="1"/>
  <c r="AE120" i="17" s="1"/>
  <c r="AG120" i="17" s="1"/>
  <c r="AI120" i="17" s="1"/>
  <c r="AK120" i="17" s="1"/>
  <c r="AM120" i="17" s="1"/>
  <c r="AO120" i="17" s="1"/>
  <c r="AQ120" i="17" s="1"/>
  <c r="AS120" i="17" s="1"/>
  <c r="AU120" i="17" s="1"/>
  <c r="O3" i="11"/>
  <c r="Q3" i="11" s="1"/>
  <c r="S3" i="11"/>
  <c r="U3" i="11" s="1"/>
  <c r="W3" i="11" s="1"/>
  <c r="Y3" i="11" s="1"/>
  <c r="AA3" i="11" s="1"/>
  <c r="AC3" i="11" s="1"/>
  <c r="AE3" i="11" s="1"/>
  <c r="AG3" i="11" s="1"/>
  <c r="AI3" i="11" s="1"/>
  <c r="AK3" i="11" s="1"/>
  <c r="AM3" i="11" s="1"/>
  <c r="AO3" i="11" s="1"/>
  <c r="AQ3" i="11" s="1"/>
  <c r="AS3" i="11" s="1"/>
  <c r="AU3" i="11" s="1"/>
  <c r="AW3" i="11" s="1"/>
  <c r="AY3" i="11" s="1"/>
  <c r="BA3" i="11" s="1"/>
  <c r="BC3" i="11" s="1"/>
  <c r="BE3" i="11" s="1"/>
  <c r="BG3" i="11" s="1"/>
  <c r="BI3" i="11" s="1"/>
  <c r="BK3" i="11" s="1"/>
  <c r="D3" i="24" s="1"/>
  <c r="K62" i="17"/>
  <c r="M62" i="17" s="1"/>
  <c r="O62" i="17" s="1"/>
  <c r="Q62" i="17" s="1"/>
  <c r="S62" i="17" s="1"/>
  <c r="U62" i="17" s="1"/>
  <c r="W62" i="17" s="1"/>
  <c r="Y62" i="17" s="1"/>
  <c r="AA62" i="17" s="1"/>
  <c r="AC62" i="17" s="1"/>
  <c r="AE62" i="17"/>
  <c r="AG62" i="17" s="1"/>
  <c r="AI62" i="17"/>
  <c r="AK62" i="17" s="1"/>
  <c r="AM62" i="17" s="1"/>
  <c r="AO62" i="17" s="1"/>
  <c r="AQ62" i="17" s="1"/>
  <c r="AS62" i="17" s="1"/>
  <c r="AU62" i="17" s="1"/>
  <c r="M4" i="17"/>
  <c r="O4" i="17" s="1"/>
  <c r="Q4" i="17" s="1"/>
  <c r="S4" i="17" s="1"/>
  <c r="U4" i="17" s="1"/>
  <c r="W4" i="17" s="1"/>
  <c r="Y4" i="17" s="1"/>
  <c r="AA4" i="17" s="1"/>
  <c r="AC4" i="17" s="1"/>
  <c r="AE4" i="17" s="1"/>
  <c r="AG4" i="17" s="1"/>
  <c r="AI4" i="17" s="1"/>
  <c r="AK4" i="17" s="1"/>
  <c r="AM4" i="17" s="1"/>
  <c r="AO4" i="17" s="1"/>
  <c r="AQ4" i="17" s="1"/>
  <c r="AS4" i="17" s="1"/>
  <c r="AU4" i="17" s="1"/>
  <c r="H76" i="17"/>
  <c r="I76" i="17" s="1"/>
  <c r="K76" i="17" s="1"/>
  <c r="M76" i="17" s="1"/>
  <c r="O76" i="17" s="1"/>
  <c r="Q76" i="17" s="1"/>
  <c r="S76" i="17" s="1"/>
  <c r="U76" i="17" s="1"/>
  <c r="W76" i="17" s="1"/>
  <c r="Y76" i="17" s="1"/>
  <c r="H56" i="11"/>
  <c r="K56" i="11" s="1"/>
  <c r="M56" i="11" s="1"/>
  <c r="O56" i="11"/>
  <c r="Q56" i="11" s="1"/>
  <c r="S56" i="11" s="1"/>
  <c r="U56" i="11" s="1"/>
  <c r="W56" i="11" s="1"/>
  <c r="Y56" i="11" s="1"/>
  <c r="AA56" i="11" s="1"/>
  <c r="AC56" i="11" s="1"/>
  <c r="AE56" i="11" s="1"/>
  <c r="AG56" i="11" s="1"/>
  <c r="AI56" i="11" s="1"/>
  <c r="AK56" i="11" s="1"/>
  <c r="AM56" i="11" s="1"/>
  <c r="AO56" i="11" s="1"/>
  <c r="AQ56" i="11" s="1"/>
  <c r="AS56" i="11" s="1"/>
  <c r="AU56" i="11" s="1"/>
  <c r="AW56" i="11" s="1"/>
  <c r="AY56" i="11" s="1"/>
  <c r="BA56" i="11" s="1"/>
  <c r="BC56" i="11" s="1"/>
  <c r="BE56" i="11" s="1"/>
  <c r="BG56" i="11" s="1"/>
  <c r="BI56" i="11" s="1"/>
  <c r="BK56" i="11" s="1"/>
  <c r="D56" i="24" s="1"/>
  <c r="H64" i="11"/>
  <c r="K64" i="11" s="1"/>
  <c r="M64" i="11" s="1"/>
  <c r="O64" i="11" s="1"/>
  <c r="Q64" i="11"/>
  <c r="S64" i="11"/>
  <c r="U64" i="11" s="1"/>
  <c r="W64" i="11" s="1"/>
  <c r="Y64" i="11" s="1"/>
  <c r="AA64" i="11" s="1"/>
  <c r="AC64" i="11"/>
  <c r="AE64" i="11" s="1"/>
  <c r="AG64" i="11" s="1"/>
  <c r="AI64" i="11" s="1"/>
  <c r="AK64" i="11" s="1"/>
  <c r="AM64" i="11" s="1"/>
  <c r="AO64" i="11" s="1"/>
  <c r="AQ64" i="11"/>
  <c r="AS64" i="11" s="1"/>
  <c r="AU64" i="11" s="1"/>
  <c r="AW64" i="11" s="1"/>
  <c r="AY64" i="11" s="1"/>
  <c r="BA64" i="11" s="1"/>
  <c r="BC64" i="11" s="1"/>
  <c r="BE64" i="11" s="1"/>
  <c r="BG64" i="11" s="1"/>
  <c r="BI64" i="11" s="1"/>
  <c r="BK64" i="11" s="1"/>
  <c r="D64" i="24" s="1"/>
  <c r="H17" i="17"/>
  <c r="I17" i="17" s="1"/>
  <c r="H21" i="17"/>
  <c r="K21" i="17" s="1"/>
  <c r="M21" i="17" s="1"/>
  <c r="O21" i="17" s="1"/>
  <c r="Q21" i="17" s="1"/>
  <c r="S21" i="17" s="1"/>
  <c r="U21" i="17" s="1"/>
  <c r="W21" i="17" s="1"/>
  <c r="Y21" i="17" s="1"/>
  <c r="AA21" i="17" s="1"/>
  <c r="AC21" i="17" s="1"/>
  <c r="AE21" i="17" s="1"/>
  <c r="AG21" i="17" s="1"/>
  <c r="AI21" i="17" s="1"/>
  <c r="AK21" i="17" s="1"/>
  <c r="AM21" i="17" s="1"/>
  <c r="AO21" i="17" s="1"/>
  <c r="AQ21" i="17" s="1"/>
  <c r="AS21" i="17" s="1"/>
  <c r="AU21" i="17" s="1"/>
  <c r="K117" i="17"/>
  <c r="M117" i="17"/>
  <c r="O117" i="17"/>
  <c r="Q117" i="17" s="1"/>
  <c r="S117" i="17" s="1"/>
  <c r="U117" i="17" s="1"/>
  <c r="W117" i="17" s="1"/>
  <c r="Y117" i="17" s="1"/>
  <c r="AA117" i="17" s="1"/>
  <c r="AC117" i="17"/>
  <c r="AE117" i="17" s="1"/>
  <c r="AG117" i="17" s="1"/>
  <c r="AI117" i="17" s="1"/>
  <c r="AK117" i="17" s="1"/>
  <c r="AM117" i="17" s="1"/>
  <c r="AO117" i="17" s="1"/>
  <c r="AQ117" i="17" s="1"/>
  <c r="AS117" i="17" s="1"/>
  <c r="AU117" i="17" s="1"/>
  <c r="M21" i="11"/>
  <c r="O21" i="11"/>
  <c r="Q21" i="11"/>
  <c r="S21" i="11" s="1"/>
  <c r="U21" i="11" s="1"/>
  <c r="W21" i="11" s="1"/>
  <c r="Y21" i="11" s="1"/>
  <c r="AA21" i="11" s="1"/>
  <c r="AC21" i="11" s="1"/>
  <c r="AE21" i="11" s="1"/>
  <c r="AG21" i="11" s="1"/>
  <c r="AI21" i="11" s="1"/>
  <c r="AK21" i="11" s="1"/>
  <c r="AM21" i="11" s="1"/>
  <c r="AO21" i="11" s="1"/>
  <c r="AQ21" i="11" s="1"/>
  <c r="AS21" i="11" s="1"/>
  <c r="AU21" i="11" s="1"/>
  <c r="AW21" i="11" s="1"/>
  <c r="AY21" i="11" s="1"/>
  <c r="BA21" i="11" s="1"/>
  <c r="BC21" i="11" s="1"/>
  <c r="BE21" i="11" s="1"/>
  <c r="BG21" i="11" s="1"/>
  <c r="BI21" i="11" s="1"/>
  <c r="BK21" i="11" s="1"/>
  <c r="D21" i="24" s="1"/>
  <c r="H120" i="11"/>
  <c r="I120" i="11" s="1"/>
  <c r="I100" i="11"/>
  <c r="K100" i="11"/>
  <c r="M100" i="11" s="1"/>
  <c r="O100" i="11" s="1"/>
  <c r="Q100" i="11" s="1"/>
  <c r="S100" i="11" s="1"/>
  <c r="U100" i="11" s="1"/>
  <c r="W100" i="11"/>
  <c r="Y100" i="11" s="1"/>
  <c r="AA100" i="11" s="1"/>
  <c r="AC100" i="11" s="1"/>
  <c r="AE100" i="11" s="1"/>
  <c r="AG100" i="11" s="1"/>
  <c r="AI100" i="11" s="1"/>
  <c r="AK100" i="11" s="1"/>
  <c r="AM100" i="11" s="1"/>
  <c r="AO100" i="11" s="1"/>
  <c r="AQ100" i="11" s="1"/>
  <c r="AS100" i="11" s="1"/>
  <c r="AU100" i="11" s="1"/>
  <c r="AW100" i="11" s="1"/>
  <c r="AY100" i="11" s="1"/>
  <c r="BA100" i="11" s="1"/>
  <c r="BC100" i="11" s="1"/>
  <c r="BE100" i="11" s="1"/>
  <c r="BG100" i="11" s="1"/>
  <c r="BI100" i="11" s="1"/>
  <c r="BK100" i="11" s="1"/>
  <c r="D100" i="24" s="1"/>
  <c r="I24" i="17"/>
  <c r="K24" i="17" s="1"/>
  <c r="M24" i="17" s="1"/>
  <c r="O24" i="17" s="1"/>
  <c r="Q24" i="17" s="1"/>
  <c r="S24" i="17" s="1"/>
  <c r="U24" i="17" s="1"/>
  <c r="W24" i="17" s="1"/>
  <c r="Y24" i="17" s="1"/>
  <c r="AE24" i="17" s="1"/>
  <c r="AG24" i="17" s="1"/>
  <c r="AI24" i="17" s="1"/>
  <c r="AK24" i="17" s="1"/>
  <c r="AM24" i="17" s="1"/>
  <c r="AO24" i="17" s="1"/>
  <c r="AQ24" i="17" s="1"/>
  <c r="AS24" i="17" s="1"/>
  <c r="AU24" i="17" s="1"/>
  <c r="AW24" i="17" s="1"/>
  <c r="I32" i="17"/>
  <c r="K32" i="17"/>
  <c r="M32" i="17" s="1"/>
  <c r="O32" i="17" s="1"/>
  <c r="Q32" i="17" s="1"/>
  <c r="S32" i="17" s="1"/>
  <c r="U32" i="17"/>
  <c r="W32" i="17" s="1"/>
  <c r="Y32" i="17" s="1"/>
  <c r="H14" i="17"/>
  <c r="K14" i="17" s="1"/>
  <c r="M14" i="17" s="1"/>
  <c r="O14" i="17" s="1"/>
  <c r="Q14" i="17" s="1"/>
  <c r="S14" i="17" s="1"/>
  <c r="U14" i="17"/>
  <c r="W14" i="17" s="1"/>
  <c r="Y14" i="17" s="1"/>
  <c r="AA14" i="17" s="1"/>
  <c r="AC14" i="17" s="1"/>
  <c r="AE14" i="17"/>
  <c r="AG14" i="17" s="1"/>
  <c r="AI14" i="17" s="1"/>
  <c r="AK14" i="17" s="1"/>
  <c r="AM14" i="17" s="1"/>
  <c r="AO14" i="17" s="1"/>
  <c r="AQ14" i="17" s="1"/>
  <c r="AS14" i="17" s="1"/>
  <c r="AU14" i="17" s="1"/>
  <c r="K22" i="11"/>
  <c r="M22" i="11"/>
  <c r="O22" i="11"/>
  <c r="Q22" i="11" s="1"/>
  <c r="S22" i="11" s="1"/>
  <c r="U22" i="11" s="1"/>
  <c r="W22" i="11" s="1"/>
  <c r="Y22" i="11" s="1"/>
  <c r="AA22" i="11"/>
  <c r="AC22" i="11" s="1"/>
  <c r="AE22" i="11"/>
  <c r="AG22" i="11" s="1"/>
  <c r="AI22" i="11" s="1"/>
  <c r="AK22" i="11" s="1"/>
  <c r="AM22" i="11" s="1"/>
  <c r="AO22" i="11" s="1"/>
  <c r="AQ22" i="11" s="1"/>
  <c r="AS22" i="11" s="1"/>
  <c r="AU22" i="11" s="1"/>
  <c r="AW22" i="11" s="1"/>
  <c r="AY22" i="11" s="1"/>
  <c r="BA22" i="11" s="1"/>
  <c r="BC22" i="11" s="1"/>
  <c r="BE22" i="11" s="1"/>
  <c r="BG22" i="11" s="1"/>
  <c r="BI22" i="11" s="1"/>
  <c r="BK22" i="11" s="1"/>
  <c r="D22" i="24" s="1"/>
  <c r="K62" i="11"/>
  <c r="M62" i="11" s="1"/>
  <c r="O62" i="11" s="1"/>
  <c r="Q62" i="11"/>
  <c r="S62" i="11" s="1"/>
  <c r="U62" i="11" s="1"/>
  <c r="W62" i="11" s="1"/>
  <c r="Y62" i="11" s="1"/>
  <c r="AA62" i="11" s="1"/>
  <c r="AC62" i="11"/>
  <c r="AE62" i="11" s="1"/>
  <c r="AG62" i="11" s="1"/>
  <c r="AI62" i="11" s="1"/>
  <c r="AK62" i="11" s="1"/>
  <c r="AM62" i="11" s="1"/>
  <c r="AO62" i="11" s="1"/>
  <c r="AQ62" i="11" s="1"/>
  <c r="AS62" i="11" s="1"/>
  <c r="AU62" i="11" s="1"/>
  <c r="AW62" i="11" s="1"/>
  <c r="AY62" i="11" s="1"/>
  <c r="BA62" i="11" s="1"/>
  <c r="BC62" i="11" s="1"/>
  <c r="BE62" i="11" s="1"/>
  <c r="BG62" i="11" s="1"/>
  <c r="BI62" i="11" s="1"/>
  <c r="BK62" i="11" s="1"/>
  <c r="D62" i="24" s="1"/>
  <c r="F5" i="17"/>
  <c r="H5" i="17"/>
  <c r="I5" i="17" s="1"/>
  <c r="K5" i="17" s="1"/>
  <c r="M5" i="17" s="1"/>
  <c r="O5" i="17" s="1"/>
  <c r="Q5" i="17" s="1"/>
  <c r="S5" i="17" s="1"/>
  <c r="U5" i="17" s="1"/>
  <c r="W5" i="17" s="1"/>
  <c r="Y5" i="17" s="1"/>
  <c r="I34" i="11"/>
  <c r="K34" i="11" s="1"/>
  <c r="M34" i="11" s="1"/>
  <c r="O34" i="11" s="1"/>
  <c r="Q34" i="11" s="1"/>
  <c r="S34" i="11" s="1"/>
  <c r="U34" i="11"/>
  <c r="W34" i="11" s="1"/>
  <c r="Y34" i="11" s="1"/>
  <c r="AA34" i="11" s="1"/>
  <c r="AC34" i="11" s="1"/>
  <c r="AE34" i="11" s="1"/>
  <c r="AG34" i="11" s="1"/>
  <c r="AI34" i="11" s="1"/>
  <c r="AK34" i="11" s="1"/>
  <c r="AM34" i="11" s="1"/>
  <c r="AO34" i="11" s="1"/>
  <c r="AQ34" i="11" s="1"/>
  <c r="AS34" i="11" s="1"/>
  <c r="AU34" i="11" s="1"/>
  <c r="AW34" i="11" s="1"/>
  <c r="AY34" i="11" s="1"/>
  <c r="BA34" i="11" s="1"/>
  <c r="BC34" i="11" s="1"/>
  <c r="BE34" i="11" s="1"/>
  <c r="BG34" i="11" s="1"/>
  <c r="BI34" i="11" s="1"/>
  <c r="BK34" i="11" s="1"/>
  <c r="D34" i="24" s="1"/>
  <c r="I42" i="11"/>
  <c r="K42" i="11" s="1"/>
  <c r="M42" i="11"/>
  <c r="O42" i="11"/>
  <c r="Q42" i="11" s="1"/>
  <c r="S42" i="11"/>
  <c r="U42" i="11" s="1"/>
  <c r="W42" i="11" s="1"/>
  <c r="Y42" i="11" s="1"/>
  <c r="AA42" i="11" s="1"/>
  <c r="AC42" i="11" s="1"/>
  <c r="AE42" i="11" s="1"/>
  <c r="AG42" i="11" s="1"/>
  <c r="AI42" i="11" s="1"/>
  <c r="AK42" i="11" s="1"/>
  <c r="AM42" i="11" s="1"/>
  <c r="AO42" i="11" s="1"/>
  <c r="AQ42" i="11" s="1"/>
  <c r="AS42" i="11" s="1"/>
  <c r="AU42" i="11" s="1"/>
  <c r="AW42" i="11" s="1"/>
  <c r="AY42" i="11"/>
  <c r="BA42" i="11" s="1"/>
  <c r="BC42" i="11" s="1"/>
  <c r="BE42" i="11" s="1"/>
  <c r="BG42" i="11" s="1"/>
  <c r="BI42" i="11" s="1"/>
  <c r="BK42" i="11" s="1"/>
  <c r="D42" i="24" s="1"/>
  <c r="I23" i="17"/>
  <c r="K23" i="17"/>
  <c r="M23" i="17" s="1"/>
  <c r="O23" i="17" s="1"/>
  <c r="Q23" i="17" s="1"/>
  <c r="S23" i="17" s="1"/>
  <c r="U23" i="17" s="1"/>
  <c r="W23" i="17" s="1"/>
  <c r="Y23" i="17" s="1"/>
  <c r="AE23" i="17" s="1"/>
  <c r="AG23" i="17" s="1"/>
  <c r="AI23" i="17" s="1"/>
  <c r="AK23" i="17" s="1"/>
  <c r="AM23" i="17" s="1"/>
  <c r="AO23" i="17" s="1"/>
  <c r="AQ23" i="17" s="1"/>
  <c r="AS23" i="17" s="1"/>
  <c r="AU23" i="17" s="1"/>
  <c r="AW23" i="17" s="1"/>
  <c r="I80" i="17"/>
  <c r="K80" i="17" s="1"/>
  <c r="M80" i="17" s="1"/>
  <c r="O80" i="17" s="1"/>
  <c r="Q80" i="17"/>
  <c r="S80" i="17" s="1"/>
  <c r="U80" i="17" s="1"/>
  <c r="W80" i="17" s="1"/>
  <c r="Y80" i="17" s="1"/>
  <c r="I100" i="17"/>
  <c r="K100" i="17"/>
  <c r="M100" i="17" s="1"/>
  <c r="O100" i="17" s="1"/>
  <c r="Q100" i="17" s="1"/>
  <c r="S100" i="17" s="1"/>
  <c r="U100" i="17" s="1"/>
  <c r="W100" i="17" s="1"/>
  <c r="Y100" i="17" s="1"/>
  <c r="AE100" i="17" s="1"/>
  <c r="AG100" i="17" s="1"/>
  <c r="AI100" i="17" s="1"/>
  <c r="AK100" i="17" s="1"/>
  <c r="AM100" i="17" s="1"/>
  <c r="AO100" i="17" s="1"/>
  <c r="AQ100" i="17" s="1"/>
  <c r="AS100" i="17" s="1"/>
  <c r="AU100" i="17" s="1"/>
  <c r="AW100" i="17" s="1"/>
  <c r="I124" i="17"/>
  <c r="K124" i="17" s="1"/>
  <c r="M124" i="17"/>
  <c r="O124" i="17" s="1"/>
  <c r="Q124" i="17" s="1"/>
  <c r="S124" i="17" s="1"/>
  <c r="U124" i="17" s="1"/>
  <c r="W124" i="17" s="1"/>
  <c r="Y124" i="17"/>
  <c r="AE124" i="17" s="1"/>
  <c r="AG124" i="17" s="1"/>
  <c r="AI124" i="17" s="1"/>
  <c r="AK124" i="17" s="1"/>
  <c r="AM124" i="17" s="1"/>
  <c r="AO124" i="17" s="1"/>
  <c r="AQ124" i="17" s="1"/>
  <c r="AS124" i="17" s="1"/>
  <c r="AU124" i="17" s="1"/>
  <c r="AW124" i="17"/>
  <c r="H77" i="17"/>
  <c r="H55" i="11"/>
  <c r="K55" i="11" s="1"/>
  <c r="M55" i="11" s="1"/>
  <c r="O55" i="11" s="1"/>
  <c r="Q55" i="11" s="1"/>
  <c r="S55" i="11" s="1"/>
  <c r="U55" i="11"/>
  <c r="W55" i="11" s="1"/>
  <c r="Y55" i="11" s="1"/>
  <c r="AA55" i="11" s="1"/>
  <c r="AC55" i="11" s="1"/>
  <c r="AE55" i="11" s="1"/>
  <c r="AG55" i="11" s="1"/>
  <c r="AI55" i="11" s="1"/>
  <c r="AK55" i="11" s="1"/>
  <c r="AM55" i="11" s="1"/>
  <c r="AO55" i="11" s="1"/>
  <c r="AQ55" i="11" s="1"/>
  <c r="AS55" i="11" s="1"/>
  <c r="AU55" i="11" s="1"/>
  <c r="AW55" i="11" s="1"/>
  <c r="AY55" i="11" s="1"/>
  <c r="BA55" i="11" s="1"/>
  <c r="BC55" i="11" s="1"/>
  <c r="BE55" i="11" s="1"/>
  <c r="BG55" i="11" s="1"/>
  <c r="BI55" i="11" s="1"/>
  <c r="BK55" i="11" s="1"/>
  <c r="D55" i="24" s="1"/>
  <c r="H71" i="11"/>
  <c r="K71" i="11" s="1"/>
  <c r="M71" i="11" s="1"/>
  <c r="O71" i="11" s="1"/>
  <c r="Q71" i="11" s="1"/>
  <c r="S71" i="11" s="1"/>
  <c r="U71" i="11" s="1"/>
  <c r="W71" i="11" s="1"/>
  <c r="Y71" i="11" s="1"/>
  <c r="AA71" i="11" s="1"/>
  <c r="AC71" i="11" s="1"/>
  <c r="AE71" i="11" s="1"/>
  <c r="AG71" i="11" s="1"/>
  <c r="AI71" i="11" s="1"/>
  <c r="AK71" i="11" s="1"/>
  <c r="AM71" i="11" s="1"/>
  <c r="AO71" i="11" s="1"/>
  <c r="AQ71" i="11" s="1"/>
  <c r="AS71" i="11" s="1"/>
  <c r="AU71" i="11" s="1"/>
  <c r="AW71" i="11" s="1"/>
  <c r="AY71" i="11" s="1"/>
  <c r="BA71" i="11" s="1"/>
  <c r="BC71" i="11" s="1"/>
  <c r="BE71" i="11" s="1"/>
  <c r="BG71" i="11" s="1"/>
  <c r="BI71" i="11" s="1"/>
  <c r="BK71" i="11" s="1"/>
  <c r="D71" i="24" s="1"/>
  <c r="H17" i="11"/>
  <c r="K17" i="11"/>
  <c r="M17" i="11" s="1"/>
  <c r="O17" i="11"/>
  <c r="Q17" i="11" s="1"/>
  <c r="S17" i="11" s="1"/>
  <c r="U17" i="11" s="1"/>
  <c r="W17" i="11" s="1"/>
  <c r="Y17" i="11" s="1"/>
  <c r="AA17" i="11" s="1"/>
  <c r="AC17" i="11" s="1"/>
  <c r="AE17" i="11" s="1"/>
  <c r="AG17" i="11" s="1"/>
  <c r="AI17" i="11" s="1"/>
  <c r="AK17" i="11" s="1"/>
  <c r="AM17" i="11" s="1"/>
  <c r="AO17" i="11" s="1"/>
  <c r="AQ17" i="11" s="1"/>
  <c r="AS17" i="11" s="1"/>
  <c r="AU17" i="11" s="1"/>
  <c r="AW17" i="11" s="1"/>
  <c r="AY17" i="11" s="1"/>
  <c r="BA17" i="11" s="1"/>
  <c r="BC17" i="11" s="1"/>
  <c r="BE17" i="11" s="1"/>
  <c r="BG17" i="11" s="1"/>
  <c r="BI17" i="11" s="1"/>
  <c r="BK17" i="11" s="1"/>
  <c r="D17" i="24" s="1"/>
  <c r="H94" i="17"/>
  <c r="K94" i="17" s="1"/>
  <c r="M94" i="17" s="1"/>
  <c r="O94" i="17" s="1"/>
  <c r="Q94" i="17" s="1"/>
  <c r="S94" i="17" s="1"/>
  <c r="U94" i="17" s="1"/>
  <c r="W94" i="17" s="1"/>
  <c r="Y94" i="17" s="1"/>
  <c r="AA94" i="17" s="1"/>
  <c r="AC94" i="17" s="1"/>
  <c r="AE94" i="17" s="1"/>
  <c r="AG94" i="17" s="1"/>
  <c r="AI94" i="17" s="1"/>
  <c r="AK94" i="17" s="1"/>
  <c r="AM94" i="17" s="1"/>
  <c r="AO94" i="17" s="1"/>
  <c r="AQ94" i="17" s="1"/>
  <c r="AS94" i="17" s="1"/>
  <c r="AU94" i="17" s="1"/>
  <c r="K86" i="11"/>
  <c r="M86" i="11"/>
  <c r="O86" i="11"/>
  <c r="Q86" i="11" s="1"/>
  <c r="S86" i="11" s="1"/>
  <c r="U86" i="11" s="1"/>
  <c r="W86" i="11" s="1"/>
  <c r="Y86" i="11" s="1"/>
  <c r="AA86" i="11" s="1"/>
  <c r="AC86" i="11" s="1"/>
  <c r="AE86" i="11" s="1"/>
  <c r="AG86" i="11" s="1"/>
  <c r="AI86" i="11" s="1"/>
  <c r="AK86" i="11" s="1"/>
  <c r="AM86" i="11" s="1"/>
  <c r="AO86" i="11" s="1"/>
  <c r="AQ86" i="11" s="1"/>
  <c r="AS86" i="11" s="1"/>
  <c r="AU86" i="11" s="1"/>
  <c r="AW86" i="11" s="1"/>
  <c r="AY86" i="11" s="1"/>
  <c r="BA86" i="11"/>
  <c r="BC86" i="11" s="1"/>
  <c r="BE86" i="11" s="1"/>
  <c r="BG86" i="11" s="1"/>
  <c r="BI86" i="11" s="1"/>
  <c r="BK86" i="11" s="1"/>
  <c r="D86" i="24" s="1"/>
  <c r="H83" i="11"/>
  <c r="K83" i="11"/>
  <c r="M83" i="11" s="1"/>
  <c r="O83" i="11" s="1"/>
  <c r="Q83" i="11"/>
  <c r="S83" i="11" s="1"/>
  <c r="U83" i="11" s="1"/>
  <c r="W83" i="11" s="1"/>
  <c r="Y83" i="11" s="1"/>
  <c r="AA83" i="11" s="1"/>
  <c r="AC83" i="11" s="1"/>
  <c r="AE83" i="11"/>
  <c r="AG83" i="11" s="1"/>
  <c r="AI83" i="11" s="1"/>
  <c r="AK83" i="11" s="1"/>
  <c r="AM83" i="11" s="1"/>
  <c r="AO83" i="11"/>
  <c r="AQ83" i="11" s="1"/>
  <c r="AS83" i="11" s="1"/>
  <c r="AU83" i="11" s="1"/>
  <c r="AW83" i="11" s="1"/>
  <c r="AY83" i="11" s="1"/>
  <c r="BA83" i="11" s="1"/>
  <c r="BC83" i="11" s="1"/>
  <c r="BE83" i="11" s="1"/>
  <c r="BG83" i="11" s="1"/>
  <c r="BI83" i="11" s="1"/>
  <c r="BK83" i="11" s="1"/>
  <c r="D83" i="24" s="1"/>
  <c r="H75" i="17"/>
  <c r="H87" i="17"/>
  <c r="K87" i="17"/>
  <c r="M87" i="17" s="1"/>
  <c r="O87" i="17" s="1"/>
  <c r="Q87" i="17" s="1"/>
  <c r="S87" i="17" s="1"/>
  <c r="U87" i="17" s="1"/>
  <c r="W87" i="17" s="1"/>
  <c r="Y87" i="17" s="1"/>
  <c r="AA87" i="17" s="1"/>
  <c r="AC87" i="17" s="1"/>
  <c r="AE87" i="17" s="1"/>
  <c r="AG87" i="17" s="1"/>
  <c r="AI87" i="17" s="1"/>
  <c r="AK87" i="17" s="1"/>
  <c r="AM87" i="17" s="1"/>
  <c r="AO87" i="17" s="1"/>
  <c r="AQ87" i="17" s="1"/>
  <c r="AS87" i="17" s="1"/>
  <c r="AU87" i="17" s="1"/>
  <c r="H88" i="17"/>
  <c r="K88" i="17" s="1"/>
  <c r="M88" i="17"/>
  <c r="O88" i="17"/>
  <c r="Q88" i="17" s="1"/>
  <c r="S88" i="17" s="1"/>
  <c r="U88" i="17" s="1"/>
  <c r="W88" i="17" s="1"/>
  <c r="Y88" i="17" s="1"/>
  <c r="AA88" i="17" s="1"/>
  <c r="AC88" i="17" s="1"/>
  <c r="AE88" i="17" s="1"/>
  <c r="AG88" i="17" s="1"/>
  <c r="AI88" i="17" s="1"/>
  <c r="AK88" i="17" s="1"/>
  <c r="AM88" i="17" s="1"/>
  <c r="AO88" i="17" s="1"/>
  <c r="AQ88" i="17" s="1"/>
  <c r="AS88" i="17" s="1"/>
  <c r="AU88" i="17" s="1"/>
  <c r="D127" i="11"/>
  <c r="F6" i="11"/>
  <c r="H6" i="11" s="1"/>
  <c r="I6" i="11" s="1"/>
  <c r="K6" i="11" s="1"/>
  <c r="M6" i="11" s="1"/>
  <c r="O6" i="11" s="1"/>
  <c r="Q6" i="11" s="1"/>
  <c r="S6" i="11" s="1"/>
  <c r="U6" i="11" s="1"/>
  <c r="W6" i="11" s="1"/>
  <c r="Y6" i="11" s="1"/>
  <c r="AA6" i="11" s="1"/>
  <c r="AC6" i="11"/>
  <c r="AE6" i="11" s="1"/>
  <c r="AG6" i="11" s="1"/>
  <c r="AI6" i="11" s="1"/>
  <c r="AK6" i="11" s="1"/>
  <c r="AM6" i="11" s="1"/>
  <c r="AO6" i="11" s="1"/>
  <c r="AQ6" i="11" s="1"/>
  <c r="AS6" i="11" s="1"/>
  <c r="AU6" i="11" s="1"/>
  <c r="AW6" i="11" s="1"/>
  <c r="AY6" i="11" s="1"/>
  <c r="BA6" i="11" s="1"/>
  <c r="BC6" i="11" s="1"/>
  <c r="BE6" i="11" s="1"/>
  <c r="BG6" i="11" s="1"/>
  <c r="BI6" i="11" s="1"/>
  <c r="BK6" i="11" s="1"/>
  <c r="D6" i="24" s="1"/>
  <c r="H41" i="11"/>
  <c r="K41" i="11" s="1"/>
  <c r="M41" i="11" s="1"/>
  <c r="O41" i="11" s="1"/>
  <c r="Q41" i="11" s="1"/>
  <c r="S41" i="11"/>
  <c r="U41" i="11" s="1"/>
  <c r="W41" i="11" s="1"/>
  <c r="Y41" i="11" s="1"/>
  <c r="AA41" i="11" s="1"/>
  <c r="AC41" i="11" s="1"/>
  <c r="AE41" i="11" s="1"/>
  <c r="AG41" i="11" s="1"/>
  <c r="AI41" i="11" s="1"/>
  <c r="AK41" i="11" s="1"/>
  <c r="AM41" i="11" s="1"/>
  <c r="AO41" i="11" s="1"/>
  <c r="AQ41" i="11" s="1"/>
  <c r="AS41" i="11" s="1"/>
  <c r="AU41" i="11" s="1"/>
  <c r="AW41" i="11" s="1"/>
  <c r="AY41" i="11" s="1"/>
  <c r="BA41" i="11" s="1"/>
  <c r="BC41" i="11" s="1"/>
  <c r="BE41" i="11" s="1"/>
  <c r="BG41" i="11" s="1"/>
  <c r="BI41" i="11" s="1"/>
  <c r="BK41" i="11" s="1"/>
  <c r="D41" i="24" s="1"/>
  <c r="H93" i="11"/>
  <c r="K93" i="11" s="1"/>
  <c r="M93" i="11" s="1"/>
  <c r="O93" i="11" s="1"/>
  <c r="Q93" i="11" s="1"/>
  <c r="S93" i="11" s="1"/>
  <c r="U93" i="11" s="1"/>
  <c r="W93" i="11" s="1"/>
  <c r="Y93" i="11" s="1"/>
  <c r="AA93" i="11" s="1"/>
  <c r="AC93" i="11" s="1"/>
  <c r="AE93" i="11" s="1"/>
  <c r="AG93" i="11" s="1"/>
  <c r="AI93" i="11" s="1"/>
  <c r="AK93" i="11" s="1"/>
  <c r="AM93" i="11" s="1"/>
  <c r="AO93" i="11" s="1"/>
  <c r="AQ93" i="11" s="1"/>
  <c r="AS93" i="11" s="1"/>
  <c r="AU93" i="11" s="1"/>
  <c r="AW93" i="11" s="1"/>
  <c r="AY93" i="11" s="1"/>
  <c r="BA93" i="11" s="1"/>
  <c r="BC93" i="11" s="1"/>
  <c r="BE93" i="11" s="1"/>
  <c r="BG93" i="11" s="1"/>
  <c r="BI93" i="11" s="1"/>
  <c r="BK93" i="11" s="1"/>
  <c r="D93" i="24" s="1"/>
  <c r="I4" i="11"/>
  <c r="K4" i="11"/>
  <c r="M4" i="11"/>
  <c r="O4" i="11"/>
  <c r="I111" i="11"/>
  <c r="K111" i="11" s="1"/>
  <c r="M111" i="11" s="1"/>
  <c r="O111" i="11" s="1"/>
  <c r="Q111" i="11" s="1"/>
  <c r="S111" i="11" s="1"/>
  <c r="U111" i="11" s="1"/>
  <c r="W111" i="11" s="1"/>
  <c r="Y111" i="11" s="1"/>
  <c r="AA111" i="11"/>
  <c r="AC111" i="11" s="1"/>
  <c r="AE111" i="11" s="1"/>
  <c r="AG111" i="11" s="1"/>
  <c r="AI111" i="11" s="1"/>
  <c r="AK111" i="11" s="1"/>
  <c r="AM111" i="11" s="1"/>
  <c r="AO111" i="11" s="1"/>
  <c r="AQ111" i="11" s="1"/>
  <c r="AS111" i="11" s="1"/>
  <c r="AU111" i="11" s="1"/>
  <c r="AW111" i="11" s="1"/>
  <c r="AY111" i="11" s="1"/>
  <c r="BA111" i="11" s="1"/>
  <c r="BC111" i="11" s="1"/>
  <c r="BE111" i="11" s="1"/>
  <c r="BG111" i="11" s="1"/>
  <c r="BI111" i="11" s="1"/>
  <c r="BK111" i="11" s="1"/>
  <c r="D111" i="24" s="1"/>
  <c r="I115" i="11"/>
  <c r="K115" i="11" s="1"/>
  <c r="M115" i="11" s="1"/>
  <c r="O115" i="11" s="1"/>
  <c r="Q115" i="11" s="1"/>
  <c r="S115" i="11" s="1"/>
  <c r="U115" i="11" s="1"/>
  <c r="W115" i="11" s="1"/>
  <c r="Y115" i="11" s="1"/>
  <c r="AA115" i="11" s="1"/>
  <c r="AC115" i="11" s="1"/>
  <c r="AE115" i="11" s="1"/>
  <c r="AG115" i="11" s="1"/>
  <c r="AI115" i="11" s="1"/>
  <c r="AK115" i="11" s="1"/>
  <c r="AM115" i="11" s="1"/>
  <c r="AO115" i="11" s="1"/>
  <c r="AQ115" i="11" s="1"/>
  <c r="AS115" i="11" s="1"/>
  <c r="AU115" i="11" s="1"/>
  <c r="AW115" i="11" s="1"/>
  <c r="AY115" i="11" s="1"/>
  <c r="BA115" i="11" s="1"/>
  <c r="BC115" i="11" s="1"/>
  <c r="BE115" i="11" s="1"/>
  <c r="BG115" i="11" s="1"/>
  <c r="BI115" i="11" s="1"/>
  <c r="BK115" i="11" s="1"/>
  <c r="D115" i="24" s="1"/>
  <c r="I119" i="11"/>
  <c r="I123" i="11"/>
  <c r="K123" i="11" s="1"/>
  <c r="M123" i="11" s="1"/>
  <c r="O123" i="11"/>
  <c r="Q123" i="11" s="1"/>
  <c r="S123" i="11" s="1"/>
  <c r="U123" i="11" s="1"/>
  <c r="W123" i="11" s="1"/>
  <c r="Y123" i="11" s="1"/>
  <c r="AA123" i="11" s="1"/>
  <c r="AC123" i="11" s="1"/>
  <c r="AE123" i="11" s="1"/>
  <c r="AG123" i="11" s="1"/>
  <c r="AI123" i="11" s="1"/>
  <c r="AK123" i="11" s="1"/>
  <c r="AM123" i="11" s="1"/>
  <c r="AO123" i="11" s="1"/>
  <c r="AQ123" i="11" s="1"/>
  <c r="AS123" i="11"/>
  <c r="AU123" i="11" s="1"/>
  <c r="AW123" i="11" s="1"/>
  <c r="AY123" i="11" s="1"/>
  <c r="BA123" i="11" s="1"/>
  <c r="BC123" i="11" s="1"/>
  <c r="BE123" i="11" s="1"/>
  <c r="BG123" i="11" s="1"/>
  <c r="BI123" i="11" s="1"/>
  <c r="BK123" i="11" s="1"/>
  <c r="D123" i="24" s="1"/>
  <c r="K31" i="17"/>
  <c r="M31" i="17" s="1"/>
  <c r="O31" i="17"/>
  <c r="Q31" i="17"/>
  <c r="S31" i="17" s="1"/>
  <c r="U31" i="17"/>
  <c r="W31" i="17" s="1"/>
  <c r="Y31" i="17" s="1"/>
  <c r="AA31" i="17" s="1"/>
  <c r="I39" i="17"/>
  <c r="K39" i="17"/>
  <c r="M39" i="17" s="1"/>
  <c r="O39" i="17" s="1"/>
  <c r="Q39" i="17" s="1"/>
  <c r="S39" i="17" s="1"/>
  <c r="U39" i="17" s="1"/>
  <c r="W39" i="17" s="1"/>
  <c r="Y39" i="17" s="1"/>
  <c r="AA39" i="17" s="1"/>
  <c r="AC39" i="17" s="1"/>
  <c r="I52" i="17"/>
  <c r="K52" i="17"/>
  <c r="M52" i="17" s="1"/>
  <c r="O52" i="17" s="1"/>
  <c r="Q52" i="17" s="1"/>
  <c r="S52" i="17" s="1"/>
  <c r="U52" i="17" s="1"/>
  <c r="W52" i="17" s="1"/>
  <c r="Y52" i="17" s="1"/>
  <c r="AE52" i="17" s="1"/>
  <c r="AG52" i="17" s="1"/>
  <c r="AI52" i="17" s="1"/>
  <c r="AK52" i="17" s="1"/>
  <c r="AM52" i="17" s="1"/>
  <c r="AO52" i="17" s="1"/>
  <c r="AQ52" i="17" s="1"/>
  <c r="AS52" i="17" s="1"/>
  <c r="AU52" i="17" s="1"/>
  <c r="AW52" i="17" s="1"/>
  <c r="AY52" i="17" s="1"/>
  <c r="BA52" i="17" s="1"/>
  <c r="BC52" i="17" s="1"/>
  <c r="BE52" i="17" s="1"/>
  <c r="E52" i="24" s="1"/>
  <c r="I104" i="17"/>
  <c r="K104" i="17" s="1"/>
  <c r="M104" i="17" s="1"/>
  <c r="O104" i="17" s="1"/>
  <c r="Q104" i="17" s="1"/>
  <c r="S104" i="17" s="1"/>
  <c r="U104" i="17" s="1"/>
  <c r="W104" i="17" s="1"/>
  <c r="Y104" i="17" s="1"/>
  <c r="AE104" i="17" s="1"/>
  <c r="AG104" i="17" s="1"/>
  <c r="AI104" i="17" s="1"/>
  <c r="AK104" i="17" s="1"/>
  <c r="AM104" i="17" s="1"/>
  <c r="AO104" i="17" s="1"/>
  <c r="AQ104" i="17" s="1"/>
  <c r="AS104" i="17" s="1"/>
  <c r="AU104" i="17" s="1"/>
  <c r="AW104" i="17" s="1"/>
  <c r="AY104" i="17" s="1"/>
  <c r="BA104" i="17" s="1"/>
  <c r="BC104" i="17" s="1"/>
  <c r="BE104" i="17" s="1"/>
  <c r="E104" i="24" s="1"/>
  <c r="I116" i="17"/>
  <c r="K116" i="17" s="1"/>
  <c r="M116" i="17" s="1"/>
  <c r="O116" i="17" s="1"/>
  <c r="Q116" i="17" s="1"/>
  <c r="S116" i="17" s="1"/>
  <c r="U116" i="17" s="1"/>
  <c r="W116" i="17" s="1"/>
  <c r="Y116" i="17" s="1"/>
  <c r="AE116" i="17" s="1"/>
  <c r="AG116" i="17" s="1"/>
  <c r="AI116" i="17" s="1"/>
  <c r="AK116" i="17" s="1"/>
  <c r="AM116" i="17" s="1"/>
  <c r="AO116" i="17" s="1"/>
  <c r="AQ116" i="17" s="1"/>
  <c r="AS116" i="17" s="1"/>
  <c r="AU116" i="17" s="1"/>
  <c r="AW116" i="17" s="1"/>
  <c r="I25" i="11"/>
  <c r="K25" i="11"/>
  <c r="M25" i="11" s="1"/>
  <c r="O25" i="11" s="1"/>
  <c r="Q25" i="11" s="1"/>
  <c r="S25" i="11" s="1"/>
  <c r="U25" i="11" s="1"/>
  <c r="W25" i="11" s="1"/>
  <c r="Y25" i="11" s="1"/>
  <c r="AA25" i="11" s="1"/>
  <c r="AC25" i="11" s="1"/>
  <c r="AE25" i="11" s="1"/>
  <c r="AG25" i="11" s="1"/>
  <c r="AI25" i="11" s="1"/>
  <c r="AK25" i="11" s="1"/>
  <c r="AM25" i="11" s="1"/>
  <c r="AO25" i="11" s="1"/>
  <c r="AQ25" i="11" s="1"/>
  <c r="AS25" i="11" s="1"/>
  <c r="AU25" i="11" s="1"/>
  <c r="AW25" i="11" s="1"/>
  <c r="AY25" i="11" s="1"/>
  <c r="BA25" i="11" s="1"/>
  <c r="BC25" i="11" s="1"/>
  <c r="BE25" i="11" s="1"/>
  <c r="BG25" i="11" s="1"/>
  <c r="BI25" i="11" s="1"/>
  <c r="BK25" i="11" s="1"/>
  <c r="D25" i="24" s="1"/>
  <c r="I52" i="11"/>
  <c r="K52" i="11"/>
  <c r="M52" i="11"/>
  <c r="O52" i="11" s="1"/>
  <c r="Q52" i="11" s="1"/>
  <c r="S52" i="11" s="1"/>
  <c r="U52" i="11" s="1"/>
  <c r="W52" i="11" s="1"/>
  <c r="Y52" i="11" s="1"/>
  <c r="AA52" i="11" s="1"/>
  <c r="AC52" i="11" s="1"/>
  <c r="AE52" i="11" s="1"/>
  <c r="AG52" i="11" s="1"/>
  <c r="AI52" i="11" s="1"/>
  <c r="AK52" i="11" s="1"/>
  <c r="AM52" i="11" s="1"/>
  <c r="AO52" i="11" s="1"/>
  <c r="AQ52" i="11" s="1"/>
  <c r="AS52" i="11" s="1"/>
  <c r="AU52" i="11" s="1"/>
  <c r="AW52" i="11" s="1"/>
  <c r="AY52" i="11" s="1"/>
  <c r="BA52" i="11" s="1"/>
  <c r="BC52" i="11" s="1"/>
  <c r="BE52" i="11" s="1"/>
  <c r="BG52" i="11" s="1"/>
  <c r="BI52" i="11" s="1"/>
  <c r="BK52" i="11"/>
  <c r="D52" i="24" s="1"/>
  <c r="I116" i="11"/>
  <c r="K116" i="11" s="1"/>
  <c r="M116" i="11" s="1"/>
  <c r="O116" i="11" s="1"/>
  <c r="Q116" i="11" s="1"/>
  <c r="S116" i="11" s="1"/>
  <c r="U116" i="11" s="1"/>
  <c r="W116" i="11" s="1"/>
  <c r="Y116" i="11" s="1"/>
  <c r="AA116" i="11" s="1"/>
  <c r="AC116" i="11" s="1"/>
  <c r="AE116" i="11" s="1"/>
  <c r="AG116" i="11" s="1"/>
  <c r="AI116" i="11" s="1"/>
  <c r="AK116" i="11" s="1"/>
  <c r="AM116" i="11" s="1"/>
  <c r="AO116" i="11" s="1"/>
  <c r="AQ116" i="11" s="1"/>
  <c r="AS116" i="11" s="1"/>
  <c r="AU116" i="11" s="1"/>
  <c r="AW116" i="11" s="1"/>
  <c r="AY116" i="11" s="1"/>
  <c r="BA116" i="11" s="1"/>
  <c r="BC116" i="11" s="1"/>
  <c r="BE116" i="11" s="1"/>
  <c r="BG116" i="11" s="1"/>
  <c r="BI116" i="11" s="1"/>
  <c r="BK116" i="11" s="1"/>
  <c r="D116" i="24" s="1"/>
  <c r="I124" i="11"/>
  <c r="K124" i="11" s="1"/>
  <c r="M124" i="11" s="1"/>
  <c r="O124" i="11" s="1"/>
  <c r="Q124" i="11" s="1"/>
  <c r="S124" i="11" s="1"/>
  <c r="U124" i="11" s="1"/>
  <c r="W124" i="11" s="1"/>
  <c r="Y124" i="11" s="1"/>
  <c r="AA124" i="11" s="1"/>
  <c r="AC124" i="11" s="1"/>
  <c r="AE124" i="11" s="1"/>
  <c r="AG124" i="11" s="1"/>
  <c r="AI124" i="11" s="1"/>
  <c r="AK124" i="11" s="1"/>
  <c r="AM124" i="11" s="1"/>
  <c r="AO124" i="11" s="1"/>
  <c r="AQ124" i="11" s="1"/>
  <c r="AS124" i="11" s="1"/>
  <c r="AU124" i="11" s="1"/>
  <c r="AW124" i="11" s="1"/>
  <c r="AY124" i="11" s="1"/>
  <c r="BA124" i="11" s="1"/>
  <c r="BC124" i="11" s="1"/>
  <c r="BE124" i="11" s="1"/>
  <c r="BG124" i="11"/>
  <c r="BI124" i="11" s="1"/>
  <c r="BK124" i="11" s="1"/>
  <c r="D124" i="24" s="1"/>
  <c r="I4" i="17"/>
  <c r="I113" i="17"/>
  <c r="K113" i="17"/>
  <c r="M113" i="17" s="1"/>
  <c r="O113" i="17"/>
  <c r="Q113" i="17" s="1"/>
  <c r="S113" i="17"/>
  <c r="U113" i="17" s="1"/>
  <c r="W113" i="17" s="1"/>
  <c r="Y113" i="17" s="1"/>
  <c r="AA113" i="17" s="1"/>
  <c r="AC113" i="17" s="1"/>
  <c r="I117" i="17"/>
  <c r="I121" i="17"/>
  <c r="K121" i="17"/>
  <c r="M121" i="17" s="1"/>
  <c r="O121" i="17" s="1"/>
  <c r="Q121" i="17" s="1"/>
  <c r="S121" i="17" s="1"/>
  <c r="U121" i="17" s="1"/>
  <c r="W121" i="17" s="1"/>
  <c r="Y121" i="17" s="1"/>
  <c r="I125" i="17"/>
  <c r="K125" i="17" s="1"/>
  <c r="M125" i="17" s="1"/>
  <c r="O125" i="17" s="1"/>
  <c r="Q125" i="17" s="1"/>
  <c r="S125" i="17" s="1"/>
  <c r="U125" i="17" s="1"/>
  <c r="W125" i="17" s="1"/>
  <c r="Y125" i="17"/>
  <c r="AA125" i="17" s="1"/>
  <c r="AC125" i="17"/>
  <c r="M58" i="17"/>
  <c r="O58" i="17" s="1"/>
  <c r="Q58" i="17" s="1"/>
  <c r="S58" i="17" s="1"/>
  <c r="U58" i="17" s="1"/>
  <c r="W58" i="17" s="1"/>
  <c r="Y58" i="17"/>
  <c r="AA58" i="17" s="1"/>
  <c r="AC58" i="17" s="1"/>
  <c r="AE58" i="17" s="1"/>
  <c r="AG58" i="17" s="1"/>
  <c r="AI58" i="17" s="1"/>
  <c r="AK58" i="17" s="1"/>
  <c r="AM58" i="17" s="1"/>
  <c r="AO58" i="17" s="1"/>
  <c r="AQ58" i="17" s="1"/>
  <c r="AS58" i="17" s="1"/>
  <c r="AU58" i="17" s="1"/>
  <c r="AW58" i="17" s="1"/>
  <c r="AY58" i="17" s="1"/>
  <c r="BA58" i="17" s="1"/>
  <c r="BC58" i="17" s="1"/>
  <c r="BE58" i="17" s="1"/>
  <c r="E58" i="24" s="1"/>
  <c r="I113" i="11"/>
  <c r="K113" i="11" s="1"/>
  <c r="M113" i="11" s="1"/>
  <c r="O113" i="11" s="1"/>
  <c r="Q113" i="11" s="1"/>
  <c r="S113" i="11" s="1"/>
  <c r="U113" i="11" s="1"/>
  <c r="W113" i="11" s="1"/>
  <c r="Y113" i="11" s="1"/>
  <c r="AA113" i="11" s="1"/>
  <c r="AC113" i="11" s="1"/>
  <c r="AE113" i="11" s="1"/>
  <c r="AG113" i="11" s="1"/>
  <c r="AI113" i="11" s="1"/>
  <c r="AK113" i="11" s="1"/>
  <c r="AM113" i="11" s="1"/>
  <c r="AO113" i="11" s="1"/>
  <c r="AQ113" i="11" s="1"/>
  <c r="AS113" i="11" s="1"/>
  <c r="AU113" i="11" s="1"/>
  <c r="AW113" i="11" s="1"/>
  <c r="AY113" i="11" s="1"/>
  <c r="BA113" i="11" s="1"/>
  <c r="BC113" i="11" s="1"/>
  <c r="BE113" i="11"/>
  <c r="BG113" i="11" s="1"/>
  <c r="BI113" i="11" s="1"/>
  <c r="BK113" i="11" s="1"/>
  <c r="D113" i="24" s="1"/>
  <c r="I117" i="11"/>
  <c r="K117" i="11"/>
  <c r="M117" i="11" s="1"/>
  <c r="O117" i="11" s="1"/>
  <c r="Q117" i="11" s="1"/>
  <c r="S117" i="11" s="1"/>
  <c r="U117" i="11" s="1"/>
  <c r="W117" i="11" s="1"/>
  <c r="Y117" i="11" s="1"/>
  <c r="AA117" i="11" s="1"/>
  <c r="AC117" i="11" s="1"/>
  <c r="AE117" i="11" s="1"/>
  <c r="AG117" i="11" s="1"/>
  <c r="AI117" i="11" s="1"/>
  <c r="AK117" i="11" s="1"/>
  <c r="AM117" i="11" s="1"/>
  <c r="AO117" i="11" s="1"/>
  <c r="AQ117" i="11" s="1"/>
  <c r="AS117" i="11" s="1"/>
  <c r="AU117" i="11" s="1"/>
  <c r="AW117" i="11" s="1"/>
  <c r="AY117" i="11" s="1"/>
  <c r="BA117" i="11" s="1"/>
  <c r="BC117" i="11" s="1"/>
  <c r="BE117" i="11" s="1"/>
  <c r="BG117" i="11" s="1"/>
  <c r="BI117" i="11" s="1"/>
  <c r="BK117" i="11" s="1"/>
  <c r="D117" i="24" s="1"/>
  <c r="I121" i="11"/>
  <c r="K121" i="11"/>
  <c r="M121" i="11" s="1"/>
  <c r="O121" i="11"/>
  <c r="Q121" i="11" s="1"/>
  <c r="S121" i="11" s="1"/>
  <c r="U121" i="11" s="1"/>
  <c r="W121" i="11" s="1"/>
  <c r="Y121" i="11" s="1"/>
  <c r="AA121" i="11" s="1"/>
  <c r="AC121" i="11"/>
  <c r="AE121" i="11" s="1"/>
  <c r="AG121" i="11" s="1"/>
  <c r="AI121" i="11" s="1"/>
  <c r="AK121" i="11" s="1"/>
  <c r="AM121" i="11" s="1"/>
  <c r="AO121" i="11" s="1"/>
  <c r="AQ121" i="11" s="1"/>
  <c r="AS121" i="11" s="1"/>
  <c r="AU121" i="11" s="1"/>
  <c r="AW121" i="11" s="1"/>
  <c r="AY121" i="11" s="1"/>
  <c r="BA121" i="11" s="1"/>
  <c r="BC121" i="11" s="1"/>
  <c r="BE121" i="11" s="1"/>
  <c r="BG121" i="11" s="1"/>
  <c r="BI121" i="11" s="1"/>
  <c r="BK121" i="11" s="1"/>
  <c r="D121" i="24" s="1"/>
  <c r="I125" i="11"/>
  <c r="K125" i="11"/>
  <c r="M125" i="11" s="1"/>
  <c r="O125" i="11" s="1"/>
  <c r="Q125" i="11" s="1"/>
  <c r="S125" i="11" s="1"/>
  <c r="U125" i="11" s="1"/>
  <c r="W125" i="11" s="1"/>
  <c r="Y125" i="11" s="1"/>
  <c r="AA125" i="11"/>
  <c r="AC125" i="11" s="1"/>
  <c r="AE125" i="11" s="1"/>
  <c r="AG125" i="11" s="1"/>
  <c r="AI125" i="11" s="1"/>
  <c r="AK125" i="11" s="1"/>
  <c r="AM125" i="11" s="1"/>
  <c r="AO125" i="11" s="1"/>
  <c r="AQ125" i="11" s="1"/>
  <c r="AS125" i="11" s="1"/>
  <c r="AU125" i="11" s="1"/>
  <c r="AW125" i="11" s="1"/>
  <c r="AY125" i="11" s="1"/>
  <c r="BA125" i="11" s="1"/>
  <c r="BC125" i="11" s="1"/>
  <c r="BE125" i="11" s="1"/>
  <c r="BG125" i="11" s="1"/>
  <c r="BI125" i="11" s="1"/>
  <c r="BK125" i="11" s="1"/>
  <c r="D125" i="24" s="1"/>
  <c r="I114" i="17"/>
  <c r="K114" i="17"/>
  <c r="M114" i="17" s="1"/>
  <c r="O114" i="17" s="1"/>
  <c r="Q114" i="17" s="1"/>
  <c r="S114" i="17" s="1"/>
  <c r="U114" i="17" s="1"/>
  <c r="W114" i="17" s="1"/>
  <c r="Y114" i="17" s="1"/>
  <c r="AA114" i="17" s="1"/>
  <c r="AC114" i="17" s="1"/>
  <c r="I118" i="17"/>
  <c r="K118" i="17" s="1"/>
  <c r="M118" i="17" s="1"/>
  <c r="O118" i="17" s="1"/>
  <c r="Q118" i="17"/>
  <c r="S118" i="17" s="1"/>
  <c r="U118" i="17"/>
  <c r="W118" i="17" s="1"/>
  <c r="Y118" i="17" s="1"/>
  <c r="I122" i="17"/>
  <c r="K122" i="17" s="1"/>
  <c r="M122" i="17" s="1"/>
  <c r="O122" i="17" s="1"/>
  <c r="Q122" i="17" s="1"/>
  <c r="S122" i="17" s="1"/>
  <c r="U122" i="17" s="1"/>
  <c r="W122" i="17" s="1"/>
  <c r="Y122" i="17" s="1"/>
  <c r="I114" i="11"/>
  <c r="K114" i="11" s="1"/>
  <c r="M114" i="11" s="1"/>
  <c r="O114" i="11" s="1"/>
  <c r="Q114" i="11" s="1"/>
  <c r="S114" i="11" s="1"/>
  <c r="U114" i="11" s="1"/>
  <c r="W114" i="11" s="1"/>
  <c r="Y114" i="11" s="1"/>
  <c r="AA114" i="11" s="1"/>
  <c r="AC114" i="11" s="1"/>
  <c r="AE114" i="11" s="1"/>
  <c r="AG114" i="11" s="1"/>
  <c r="AI114" i="11" s="1"/>
  <c r="AK114" i="11" s="1"/>
  <c r="AM114" i="11" s="1"/>
  <c r="AO114" i="11" s="1"/>
  <c r="AQ114" i="11" s="1"/>
  <c r="AS114" i="11" s="1"/>
  <c r="AU114" i="11" s="1"/>
  <c r="AW114" i="11" s="1"/>
  <c r="AY114" i="11" s="1"/>
  <c r="BA114" i="11" s="1"/>
  <c r="BC114" i="11" s="1"/>
  <c r="BE114" i="11" s="1"/>
  <c r="BG114" i="11" s="1"/>
  <c r="BI114" i="11" s="1"/>
  <c r="BK114" i="11" s="1"/>
  <c r="D114" i="24" s="1"/>
  <c r="I118" i="11"/>
  <c r="K118" i="11" s="1"/>
  <c r="M118" i="11" s="1"/>
  <c r="O118" i="11" s="1"/>
  <c r="Q118" i="11" s="1"/>
  <c r="S118" i="11" s="1"/>
  <c r="U118" i="11" s="1"/>
  <c r="W118" i="11" s="1"/>
  <c r="Y118" i="11" s="1"/>
  <c r="AA118" i="11" s="1"/>
  <c r="AC118" i="11" s="1"/>
  <c r="AE118" i="11" s="1"/>
  <c r="AG118" i="11" s="1"/>
  <c r="AI118" i="11" s="1"/>
  <c r="AK118" i="11" s="1"/>
  <c r="AM118" i="11" s="1"/>
  <c r="AO118" i="11" s="1"/>
  <c r="AQ118" i="11" s="1"/>
  <c r="AS118" i="11" s="1"/>
  <c r="AU118" i="11" s="1"/>
  <c r="AW118" i="11" s="1"/>
  <c r="AY118" i="11" s="1"/>
  <c r="BA118" i="11"/>
  <c r="BC118" i="11" s="1"/>
  <c r="BE118" i="11" s="1"/>
  <c r="BG118" i="11" s="1"/>
  <c r="BI118" i="11" s="1"/>
  <c r="BK118" i="11" s="1"/>
  <c r="D118" i="24" s="1"/>
  <c r="I122" i="11"/>
  <c r="K122" i="11" s="1"/>
  <c r="M122" i="11"/>
  <c r="O122" i="11" s="1"/>
  <c r="Q122" i="11" s="1"/>
  <c r="S122" i="11" s="1"/>
  <c r="U122" i="11" s="1"/>
  <c r="W122" i="11" s="1"/>
  <c r="Y122" i="11" s="1"/>
  <c r="AA122" i="11" s="1"/>
  <c r="AC122" i="11" s="1"/>
  <c r="AE122" i="11" s="1"/>
  <c r="AG122" i="11"/>
  <c r="AI122" i="11" s="1"/>
  <c r="AK122" i="11" s="1"/>
  <c r="AM122" i="11" s="1"/>
  <c r="AO122" i="11" s="1"/>
  <c r="AQ122" i="11" s="1"/>
  <c r="AS122" i="11" s="1"/>
  <c r="AU122" i="11" s="1"/>
  <c r="AW122" i="11" s="1"/>
  <c r="AY122" i="11" s="1"/>
  <c r="BA122" i="11" s="1"/>
  <c r="BC122" i="11" s="1"/>
  <c r="BE122" i="11" s="1"/>
  <c r="BG122" i="11" s="1"/>
  <c r="BI122" i="11" s="1"/>
  <c r="BK122" i="11" s="1"/>
  <c r="D122" i="24" s="1"/>
  <c r="I126" i="11"/>
  <c r="K126" i="11" s="1"/>
  <c r="M126" i="11" s="1"/>
  <c r="O126" i="11" s="1"/>
  <c r="Q126" i="11" s="1"/>
  <c r="S126" i="11" s="1"/>
  <c r="U126" i="11" s="1"/>
  <c r="W126" i="11" s="1"/>
  <c r="Y126" i="11" s="1"/>
  <c r="AA126" i="11" s="1"/>
  <c r="AC126" i="11" s="1"/>
  <c r="AE126" i="11"/>
  <c r="AG126" i="11" s="1"/>
  <c r="AI126" i="11" s="1"/>
  <c r="AK126" i="11" s="1"/>
  <c r="AM126" i="11" s="1"/>
  <c r="AO126" i="11" s="1"/>
  <c r="AQ126" i="11" s="1"/>
  <c r="AS126" i="11"/>
  <c r="AU126" i="11" s="1"/>
  <c r="AW126" i="11" s="1"/>
  <c r="AY126" i="11" s="1"/>
  <c r="BA126" i="11" s="1"/>
  <c r="BC126" i="11" s="1"/>
  <c r="BE126" i="11" s="1"/>
  <c r="BG126" i="11" s="1"/>
  <c r="BI126" i="11" s="1"/>
  <c r="BK126" i="11" s="1"/>
  <c r="D126" i="24" s="1"/>
  <c r="I115" i="17"/>
  <c r="I123" i="17"/>
  <c r="K123" i="17" s="1"/>
  <c r="M123" i="17" s="1"/>
  <c r="O123" i="17" s="1"/>
  <c r="Q123" i="17" s="1"/>
  <c r="S123" i="17" s="1"/>
  <c r="U123" i="17" s="1"/>
  <c r="W123" i="17"/>
  <c r="Y123" i="17" s="1"/>
  <c r="AA123" i="17"/>
  <c r="AC123" i="17" s="1"/>
  <c r="K2" i="11"/>
  <c r="M2" i="11" s="1"/>
  <c r="O2" i="11" s="1"/>
  <c r="Q2" i="11" s="1"/>
  <c r="H15" i="11"/>
  <c r="I8" i="11"/>
  <c r="K8" i="11"/>
  <c r="M8" i="11" s="1"/>
  <c r="O8" i="11" s="1"/>
  <c r="Q8" i="11" s="1"/>
  <c r="S8" i="11" s="1"/>
  <c r="U8" i="11" s="1"/>
  <c r="W8" i="11" s="1"/>
  <c r="Y8" i="11"/>
  <c r="AA8" i="11"/>
  <c r="AC8" i="11" s="1"/>
  <c r="AE8" i="11" s="1"/>
  <c r="AG8" i="11" s="1"/>
  <c r="AI8" i="11" s="1"/>
  <c r="AK8" i="11" s="1"/>
  <c r="AM8" i="11" s="1"/>
  <c r="AO8" i="11" s="1"/>
  <c r="AQ8" i="11"/>
  <c r="AS8" i="11" s="1"/>
  <c r="AU8" i="11" s="1"/>
  <c r="AW8" i="11" s="1"/>
  <c r="AY8" i="11" s="1"/>
  <c r="BA8" i="11" s="1"/>
  <c r="BC8" i="11" s="1"/>
  <c r="BE8" i="11" s="1"/>
  <c r="BG8" i="11" s="1"/>
  <c r="BI8" i="11" s="1"/>
  <c r="BK8" i="11" s="1"/>
  <c r="D8" i="24" s="1"/>
  <c r="I12" i="11"/>
  <c r="K12" i="11"/>
  <c r="M12" i="11" s="1"/>
  <c r="O12" i="11" s="1"/>
  <c r="Q12" i="11" s="1"/>
  <c r="S12" i="11"/>
  <c r="U12" i="11" s="1"/>
  <c r="W12" i="11" s="1"/>
  <c r="Y12" i="11" s="1"/>
  <c r="AA12" i="11" s="1"/>
  <c r="AC12" i="11" s="1"/>
  <c r="AE12" i="11" s="1"/>
  <c r="AG12" i="11" s="1"/>
  <c r="AI12" i="11" s="1"/>
  <c r="AK12" i="11" s="1"/>
  <c r="AM12" i="11" s="1"/>
  <c r="AO12" i="11" s="1"/>
  <c r="AQ12" i="11" s="1"/>
  <c r="AS12" i="11" s="1"/>
  <c r="AU12" i="11" s="1"/>
  <c r="AW12" i="11" s="1"/>
  <c r="AY12" i="11" s="1"/>
  <c r="BA12" i="11" s="1"/>
  <c r="BC12" i="11" s="1"/>
  <c r="BE12" i="11" s="1"/>
  <c r="BG12" i="11" s="1"/>
  <c r="BI12" i="11" s="1"/>
  <c r="BK12" i="11" s="1"/>
  <c r="D12" i="24" s="1"/>
  <c r="I16" i="11"/>
  <c r="K16" i="11" s="1"/>
  <c r="M16" i="11" s="1"/>
  <c r="O16" i="11" s="1"/>
  <c r="Q16" i="11" s="1"/>
  <c r="S16" i="11" s="1"/>
  <c r="U16" i="11" s="1"/>
  <c r="W16" i="11" s="1"/>
  <c r="Y16" i="11" s="1"/>
  <c r="AA16" i="11" s="1"/>
  <c r="AC16" i="11" s="1"/>
  <c r="AE16" i="11" s="1"/>
  <c r="AG16" i="11" s="1"/>
  <c r="AI16" i="11" s="1"/>
  <c r="AK16" i="11" s="1"/>
  <c r="AM16" i="11" s="1"/>
  <c r="AO16" i="11" s="1"/>
  <c r="AQ16" i="11" s="1"/>
  <c r="AS16" i="11" s="1"/>
  <c r="AU16" i="11" s="1"/>
  <c r="AW16" i="11" s="1"/>
  <c r="AY16" i="11" s="1"/>
  <c r="BA16" i="11" s="1"/>
  <c r="BC16" i="11"/>
  <c r="BE16" i="11" s="1"/>
  <c r="BG16" i="11" s="1"/>
  <c r="BI16" i="11" s="1"/>
  <c r="BK16" i="11" s="1"/>
  <c r="D16" i="24" s="1"/>
  <c r="I20" i="11"/>
  <c r="I24" i="11"/>
  <c r="K24" i="11"/>
  <c r="M24" i="11"/>
  <c r="O24" i="11" s="1"/>
  <c r="Q24" i="11" s="1"/>
  <c r="S24" i="11" s="1"/>
  <c r="U24" i="11" s="1"/>
  <c r="W24" i="11" s="1"/>
  <c r="Y24" i="11" s="1"/>
  <c r="AA24" i="11" s="1"/>
  <c r="AC24" i="11"/>
  <c r="AE24" i="11" s="1"/>
  <c r="AG24" i="11" s="1"/>
  <c r="AI24" i="11" s="1"/>
  <c r="AK24" i="11" s="1"/>
  <c r="AM24" i="11" s="1"/>
  <c r="AO24" i="11" s="1"/>
  <c r="AQ24" i="11" s="1"/>
  <c r="AS24" i="11" s="1"/>
  <c r="AU24" i="11" s="1"/>
  <c r="AW24" i="11" s="1"/>
  <c r="AY24" i="11" s="1"/>
  <c r="BA24" i="11" s="1"/>
  <c r="BC24" i="11" s="1"/>
  <c r="BE24" i="11" s="1"/>
  <c r="BG24" i="11" s="1"/>
  <c r="BI24" i="11" s="1"/>
  <c r="BK24" i="11" s="1"/>
  <c r="D24" i="24" s="1"/>
  <c r="I28" i="11"/>
  <c r="K28" i="11" s="1"/>
  <c r="M28" i="11"/>
  <c r="O28" i="11" s="1"/>
  <c r="Q28" i="11" s="1"/>
  <c r="S28" i="11" s="1"/>
  <c r="U28" i="11" s="1"/>
  <c r="W28" i="11" s="1"/>
  <c r="Y28" i="11" s="1"/>
  <c r="AA28" i="11"/>
  <c r="AC28" i="11" s="1"/>
  <c r="AE28" i="11" s="1"/>
  <c r="AG28" i="11" s="1"/>
  <c r="AI28" i="11" s="1"/>
  <c r="AK28" i="11" s="1"/>
  <c r="AM28" i="11" s="1"/>
  <c r="AO28" i="11" s="1"/>
  <c r="AQ28" i="11" s="1"/>
  <c r="AS28" i="11" s="1"/>
  <c r="AU28" i="11" s="1"/>
  <c r="AW28" i="11" s="1"/>
  <c r="AY28" i="11" s="1"/>
  <c r="BA28" i="11" s="1"/>
  <c r="BC28" i="11" s="1"/>
  <c r="BE28" i="11" s="1"/>
  <c r="BG28" i="11" s="1"/>
  <c r="BI28" i="11" s="1"/>
  <c r="BK28" i="11" s="1"/>
  <c r="D28" i="24" s="1"/>
  <c r="I38" i="11"/>
  <c r="K38" i="11" s="1"/>
  <c r="M38" i="11" s="1"/>
  <c r="O38" i="11" s="1"/>
  <c r="Q38" i="11" s="1"/>
  <c r="S38" i="11" s="1"/>
  <c r="U38" i="11" s="1"/>
  <c r="W38" i="11" s="1"/>
  <c r="Y38" i="11"/>
  <c r="AA38" i="11" s="1"/>
  <c r="AC38" i="11" s="1"/>
  <c r="AE38" i="11" s="1"/>
  <c r="AG38" i="11" s="1"/>
  <c r="AI38" i="11" s="1"/>
  <c r="AK38" i="11" s="1"/>
  <c r="AM38" i="11" s="1"/>
  <c r="AO38" i="11" s="1"/>
  <c r="AQ38" i="11" s="1"/>
  <c r="AS38" i="11" s="1"/>
  <c r="AU38" i="11" s="1"/>
  <c r="AW38" i="11" s="1"/>
  <c r="AY38" i="11" s="1"/>
  <c r="BA38" i="11" s="1"/>
  <c r="BC38" i="11" s="1"/>
  <c r="BE38" i="11" s="1"/>
  <c r="BG38" i="11" s="1"/>
  <c r="BI38" i="11" s="1"/>
  <c r="BK38" i="11" s="1"/>
  <c r="D38" i="24" s="1"/>
  <c r="I50" i="11"/>
  <c r="K50" i="11" s="1"/>
  <c r="M50" i="11" s="1"/>
  <c r="O50" i="11" s="1"/>
  <c r="Q50" i="11" s="1"/>
  <c r="S50" i="11" s="1"/>
  <c r="U50" i="11" s="1"/>
  <c r="W50" i="11"/>
  <c r="Y50" i="11" s="1"/>
  <c r="AA50" i="11" s="1"/>
  <c r="AC50" i="11" s="1"/>
  <c r="AE50" i="11" s="1"/>
  <c r="AG50" i="11" s="1"/>
  <c r="AI50" i="11" s="1"/>
  <c r="AK50" i="11" s="1"/>
  <c r="AM50" i="11" s="1"/>
  <c r="AO50" i="11" s="1"/>
  <c r="AQ50" i="11" s="1"/>
  <c r="AS50" i="11" s="1"/>
  <c r="AU50" i="11" s="1"/>
  <c r="AW50" i="11" s="1"/>
  <c r="AY50" i="11" s="1"/>
  <c r="BA50" i="11" s="1"/>
  <c r="BC50" i="11" s="1"/>
  <c r="BE50" i="11" s="1"/>
  <c r="BG50" i="11" s="1"/>
  <c r="BI50" i="11" s="1"/>
  <c r="BK50" i="11" s="1"/>
  <c r="D50" i="24" s="1"/>
  <c r="I59" i="11"/>
  <c r="K59" i="11" s="1"/>
  <c r="M59" i="11" s="1"/>
  <c r="O59" i="11" s="1"/>
  <c r="Q59" i="11" s="1"/>
  <c r="S59" i="11"/>
  <c r="U59" i="11" s="1"/>
  <c r="W59" i="11" s="1"/>
  <c r="Y59" i="11" s="1"/>
  <c r="AA59" i="11" s="1"/>
  <c r="AC59" i="11" s="1"/>
  <c r="AE59" i="11" s="1"/>
  <c r="AG59" i="11" s="1"/>
  <c r="AI59" i="11" s="1"/>
  <c r="AK59" i="11" s="1"/>
  <c r="AM59" i="11" s="1"/>
  <c r="AO59" i="11" s="1"/>
  <c r="AQ59" i="11" s="1"/>
  <c r="AS59" i="11" s="1"/>
  <c r="AU59" i="11" s="1"/>
  <c r="AW59" i="11" s="1"/>
  <c r="AY59" i="11" s="1"/>
  <c r="BA59" i="11" s="1"/>
  <c r="BC59" i="11" s="1"/>
  <c r="BE59" i="11" s="1"/>
  <c r="BG59" i="11" s="1"/>
  <c r="BI59" i="11" s="1"/>
  <c r="BK59" i="11"/>
  <c r="D59" i="24" s="1"/>
  <c r="I63" i="11"/>
  <c r="I67" i="11"/>
  <c r="K67" i="11" s="1"/>
  <c r="M67" i="11" s="1"/>
  <c r="O67" i="11" s="1"/>
  <c r="Q67" i="11" s="1"/>
  <c r="S67" i="11" s="1"/>
  <c r="U67" i="11" s="1"/>
  <c r="W67" i="11" s="1"/>
  <c r="Y67" i="11" s="1"/>
  <c r="AA67" i="11" s="1"/>
  <c r="AC67" i="11" s="1"/>
  <c r="AE67" i="11" s="1"/>
  <c r="AG67" i="11"/>
  <c r="AI67" i="11" s="1"/>
  <c r="AK67" i="11" s="1"/>
  <c r="AM67" i="11" s="1"/>
  <c r="AO67" i="11" s="1"/>
  <c r="AQ67" i="11" s="1"/>
  <c r="AS67" i="11" s="1"/>
  <c r="AU67" i="11" s="1"/>
  <c r="AW67" i="11" s="1"/>
  <c r="AY67" i="11" s="1"/>
  <c r="BA67" i="11" s="1"/>
  <c r="BC67" i="11" s="1"/>
  <c r="BE67" i="11" s="1"/>
  <c r="BG67" i="11" s="1"/>
  <c r="BI67" i="11" s="1"/>
  <c r="BK67" i="11" s="1"/>
  <c r="D67" i="24" s="1"/>
  <c r="I75" i="11"/>
  <c r="K75" i="11" s="1"/>
  <c r="M75" i="11" s="1"/>
  <c r="O75" i="11" s="1"/>
  <c r="Q75" i="11" s="1"/>
  <c r="S75" i="11" s="1"/>
  <c r="U75" i="11"/>
  <c r="W75" i="11" s="1"/>
  <c r="Y75" i="11" s="1"/>
  <c r="AA75" i="11" s="1"/>
  <c r="AC75" i="11" s="1"/>
  <c r="AE75" i="11" s="1"/>
  <c r="AG75" i="11" s="1"/>
  <c r="AI75" i="11" s="1"/>
  <c r="AK75" i="11" s="1"/>
  <c r="AM75" i="11" s="1"/>
  <c r="AO75" i="11" s="1"/>
  <c r="AQ75" i="11" s="1"/>
  <c r="AS75" i="11" s="1"/>
  <c r="AU75" i="11" s="1"/>
  <c r="AW75" i="11" s="1"/>
  <c r="AY75" i="11" s="1"/>
  <c r="BA75" i="11" s="1"/>
  <c r="BC75" i="11" s="1"/>
  <c r="BE75" i="11" s="1"/>
  <c r="BG75" i="11" s="1"/>
  <c r="BI75" i="11" s="1"/>
  <c r="BK75" i="11" s="1"/>
  <c r="D75" i="24" s="1"/>
  <c r="I79" i="11"/>
  <c r="K79" i="11"/>
  <c r="M79" i="11" s="1"/>
  <c r="O79" i="11" s="1"/>
  <c r="Q79" i="11" s="1"/>
  <c r="S79" i="11"/>
  <c r="U79" i="11" s="1"/>
  <c r="W79" i="11" s="1"/>
  <c r="Y79" i="11" s="1"/>
  <c r="AA79" i="11" s="1"/>
  <c r="AC79" i="11" s="1"/>
  <c r="AE79" i="11" s="1"/>
  <c r="AG79" i="11" s="1"/>
  <c r="AI79" i="11" s="1"/>
  <c r="AK79" i="11"/>
  <c r="AM79" i="11" s="1"/>
  <c r="AO79" i="11" s="1"/>
  <c r="AQ79" i="11" s="1"/>
  <c r="AS79" i="11" s="1"/>
  <c r="AU79" i="11" s="1"/>
  <c r="AW79" i="11" s="1"/>
  <c r="AY79" i="11" s="1"/>
  <c r="BA79" i="11" s="1"/>
  <c r="BC79" i="11" s="1"/>
  <c r="BE79" i="11" s="1"/>
  <c r="BG79" i="11" s="1"/>
  <c r="BI79" i="11" s="1"/>
  <c r="BK79" i="11" s="1"/>
  <c r="D79" i="24" s="1"/>
  <c r="I87" i="11"/>
  <c r="K87" i="11" s="1"/>
  <c r="M87" i="11" s="1"/>
  <c r="O87" i="11" s="1"/>
  <c r="Q87" i="11" s="1"/>
  <c r="S87" i="11"/>
  <c r="U87" i="11"/>
  <c r="W87" i="11" s="1"/>
  <c r="Y87" i="11" s="1"/>
  <c r="AA87" i="11" s="1"/>
  <c r="AC87" i="11" s="1"/>
  <c r="AE87" i="11" s="1"/>
  <c r="AG87" i="11" s="1"/>
  <c r="AI87" i="11" s="1"/>
  <c r="AK87" i="11" s="1"/>
  <c r="AM87" i="11" s="1"/>
  <c r="AO87" i="11" s="1"/>
  <c r="AQ87" i="11" s="1"/>
  <c r="AS87" i="11" s="1"/>
  <c r="AU87" i="11" s="1"/>
  <c r="AW87" i="11" s="1"/>
  <c r="AY87" i="11" s="1"/>
  <c r="BA87" i="11" s="1"/>
  <c r="BC87" i="11" s="1"/>
  <c r="BE87" i="11" s="1"/>
  <c r="BG87" i="11" s="1"/>
  <c r="BI87" i="11" s="1"/>
  <c r="BK87" i="11" s="1"/>
  <c r="D87" i="24" s="1"/>
  <c r="I91" i="11"/>
  <c r="K91" i="11"/>
  <c r="M91" i="11"/>
  <c r="O91" i="11" s="1"/>
  <c r="Q91" i="11" s="1"/>
  <c r="S91" i="11" s="1"/>
  <c r="U91" i="11" s="1"/>
  <c r="W91" i="11" s="1"/>
  <c r="Y91" i="11" s="1"/>
  <c r="AA91" i="11" s="1"/>
  <c r="AC91" i="11" s="1"/>
  <c r="AE91" i="11" s="1"/>
  <c r="AG91" i="11" s="1"/>
  <c r="AI91" i="11"/>
  <c r="AK91" i="11" s="1"/>
  <c r="AM91" i="11" s="1"/>
  <c r="AO91" i="11" s="1"/>
  <c r="AQ91" i="11" s="1"/>
  <c r="AS91" i="11" s="1"/>
  <c r="AU91" i="11" s="1"/>
  <c r="AW91" i="11" s="1"/>
  <c r="AY91" i="11" s="1"/>
  <c r="BA91" i="11" s="1"/>
  <c r="BC91" i="11" s="1"/>
  <c r="BE91" i="11" s="1"/>
  <c r="BG91" i="11" s="1"/>
  <c r="BI91" i="11" s="1"/>
  <c r="BK91" i="11" s="1"/>
  <c r="D91" i="24" s="1"/>
  <c r="I95" i="11"/>
  <c r="K95" i="11" s="1"/>
  <c r="M95" i="11" s="1"/>
  <c r="O95" i="11" s="1"/>
  <c r="Q95" i="11" s="1"/>
  <c r="S95" i="11" s="1"/>
  <c r="U95" i="11" s="1"/>
  <c r="W95" i="11" s="1"/>
  <c r="Y95" i="11" s="1"/>
  <c r="AA95" i="11" s="1"/>
  <c r="AC95" i="11" s="1"/>
  <c r="AE95" i="11" s="1"/>
  <c r="AG95" i="11" s="1"/>
  <c r="AI95" i="11" s="1"/>
  <c r="AK95" i="11" s="1"/>
  <c r="AM95" i="11" s="1"/>
  <c r="AO95" i="11" s="1"/>
  <c r="AQ95" i="11" s="1"/>
  <c r="AS95" i="11" s="1"/>
  <c r="AU95" i="11" s="1"/>
  <c r="AW95" i="11" s="1"/>
  <c r="AY95" i="11" s="1"/>
  <c r="BA95" i="11" s="1"/>
  <c r="BC95" i="11" s="1"/>
  <c r="BE95" i="11" s="1"/>
  <c r="BG95" i="11" s="1"/>
  <c r="BI95" i="11" s="1"/>
  <c r="BK95" i="11" s="1"/>
  <c r="D95" i="24" s="1"/>
  <c r="I99" i="11"/>
  <c r="K99" i="11" s="1"/>
  <c r="M99" i="11" s="1"/>
  <c r="O99" i="11" s="1"/>
  <c r="Q99" i="11" s="1"/>
  <c r="S99" i="11"/>
  <c r="U99" i="11"/>
  <c r="W99" i="11" s="1"/>
  <c r="Y99" i="11" s="1"/>
  <c r="AA99" i="11" s="1"/>
  <c r="AC99" i="11" s="1"/>
  <c r="AE99" i="11" s="1"/>
  <c r="AG99" i="11" s="1"/>
  <c r="AI99" i="11" s="1"/>
  <c r="AK99" i="11" s="1"/>
  <c r="AM99" i="11" s="1"/>
  <c r="AO99" i="11" s="1"/>
  <c r="AQ99" i="11" s="1"/>
  <c r="AS99" i="11" s="1"/>
  <c r="AU99" i="11" s="1"/>
  <c r="AW99" i="11" s="1"/>
  <c r="AY99" i="11" s="1"/>
  <c r="BA99" i="11" s="1"/>
  <c r="BC99" i="11" s="1"/>
  <c r="BE99" i="11" s="1"/>
  <c r="BG99" i="11" s="1"/>
  <c r="BI99" i="11" s="1"/>
  <c r="BK99" i="11" s="1"/>
  <c r="D99" i="24" s="1"/>
  <c r="I103" i="11"/>
  <c r="K103" i="11"/>
  <c r="M103" i="11"/>
  <c r="O103" i="11" s="1"/>
  <c r="Q103" i="11" s="1"/>
  <c r="S103" i="11" s="1"/>
  <c r="U103" i="11" s="1"/>
  <c r="W103" i="11" s="1"/>
  <c r="Y103" i="11" s="1"/>
  <c r="AA103" i="11" s="1"/>
  <c r="AC103" i="11" s="1"/>
  <c r="AE103" i="11" s="1"/>
  <c r="AG103" i="11" s="1"/>
  <c r="AI103" i="11"/>
  <c r="AK103" i="11" s="1"/>
  <c r="AM103" i="11" s="1"/>
  <c r="AO103" i="11" s="1"/>
  <c r="AQ103" i="11" s="1"/>
  <c r="AS103" i="11" s="1"/>
  <c r="AU103" i="11" s="1"/>
  <c r="AW103" i="11" s="1"/>
  <c r="AY103" i="11" s="1"/>
  <c r="BA103" i="11" s="1"/>
  <c r="BC103" i="11" s="1"/>
  <c r="BE103" i="11" s="1"/>
  <c r="BG103" i="11" s="1"/>
  <c r="BI103" i="11" s="1"/>
  <c r="BK103" i="11" s="1"/>
  <c r="D103" i="24" s="1"/>
  <c r="I107" i="11"/>
  <c r="K107" i="11" s="1"/>
  <c r="M107" i="11" s="1"/>
  <c r="O107" i="11"/>
  <c r="Q107" i="11" s="1"/>
  <c r="S107" i="11" s="1"/>
  <c r="U107" i="11" s="1"/>
  <c r="W107" i="11" s="1"/>
  <c r="Y107" i="11" s="1"/>
  <c r="AA107" i="11" s="1"/>
  <c r="AC107" i="11" s="1"/>
  <c r="AE107" i="11" s="1"/>
  <c r="AG107" i="11" s="1"/>
  <c r="AI107" i="11" s="1"/>
  <c r="AK107" i="11" s="1"/>
  <c r="AM107" i="11" s="1"/>
  <c r="AO107" i="11"/>
  <c r="AQ107" i="11" s="1"/>
  <c r="AS107" i="11" s="1"/>
  <c r="AU107" i="11" s="1"/>
  <c r="AW107" i="11" s="1"/>
  <c r="AY107" i="11" s="1"/>
  <c r="BA107" i="11" s="1"/>
  <c r="BC107" i="11" s="1"/>
  <c r="BE107" i="11" s="1"/>
  <c r="BG107" i="11" s="1"/>
  <c r="BI107" i="11" s="1"/>
  <c r="BK107" i="11" s="1"/>
  <c r="D107" i="24" s="1"/>
  <c r="I7" i="17"/>
  <c r="K7" i="17" s="1"/>
  <c r="M7" i="17" s="1"/>
  <c r="O7" i="17" s="1"/>
  <c r="Q7" i="17" s="1"/>
  <c r="S7" i="17"/>
  <c r="U7" i="17"/>
  <c r="W7" i="17" s="1"/>
  <c r="Y7" i="17" s="1"/>
  <c r="AE7" i="17" s="1"/>
  <c r="AG7" i="17" s="1"/>
  <c r="AI7" i="17"/>
  <c r="AK7" i="17" s="1"/>
  <c r="AM7" i="17" s="1"/>
  <c r="AO7" i="17" s="1"/>
  <c r="AQ7" i="17" s="1"/>
  <c r="AS7" i="17" s="1"/>
  <c r="AU7" i="17" s="1"/>
  <c r="AW7" i="17" s="1"/>
  <c r="I5" i="11"/>
  <c r="K5" i="11" s="1"/>
  <c r="M5" i="11" s="1"/>
  <c r="O5" i="11" s="1"/>
  <c r="Q5" i="11"/>
  <c r="S5" i="11"/>
  <c r="U5" i="11" s="1"/>
  <c r="W5" i="11" s="1"/>
  <c r="Y5" i="11" s="1"/>
  <c r="AA5" i="11" s="1"/>
  <c r="AC5" i="11" s="1"/>
  <c r="AE5" i="11" s="1"/>
  <c r="AG5" i="11" s="1"/>
  <c r="AI5" i="11" s="1"/>
  <c r="AK5" i="11" s="1"/>
  <c r="AM5" i="11" s="1"/>
  <c r="AO5" i="11" s="1"/>
  <c r="AQ5" i="11" s="1"/>
  <c r="AS5" i="11" s="1"/>
  <c r="AU5" i="11" s="1"/>
  <c r="AW5" i="11" s="1"/>
  <c r="AY5" i="11" s="1"/>
  <c r="BA5" i="11" s="1"/>
  <c r="BC5" i="11" s="1"/>
  <c r="BE5" i="11" s="1"/>
  <c r="BG5" i="11" s="1"/>
  <c r="BI5" i="11" s="1"/>
  <c r="BK5" i="11" s="1"/>
  <c r="D5" i="24" s="1"/>
  <c r="I9" i="11"/>
  <c r="K9" i="11"/>
  <c r="M9" i="11" s="1"/>
  <c r="O9" i="11" s="1"/>
  <c r="Q9" i="11" s="1"/>
  <c r="S9" i="11" s="1"/>
  <c r="U9" i="11" s="1"/>
  <c r="W9" i="11" s="1"/>
  <c r="Y9" i="11" s="1"/>
  <c r="AA9" i="11" s="1"/>
  <c r="AC9" i="11" s="1"/>
  <c r="AE9" i="11" s="1"/>
  <c r="AG9" i="11" s="1"/>
  <c r="AI9" i="11" s="1"/>
  <c r="AK9" i="11" s="1"/>
  <c r="AM9" i="11" s="1"/>
  <c r="AO9" i="11" s="1"/>
  <c r="AQ9" i="11" s="1"/>
  <c r="AS9" i="11" s="1"/>
  <c r="AU9" i="11" s="1"/>
  <c r="AW9" i="11" s="1"/>
  <c r="AY9" i="11" s="1"/>
  <c r="BA9" i="11" s="1"/>
  <c r="BC9" i="11" s="1"/>
  <c r="BE9" i="11" s="1"/>
  <c r="BG9" i="11" s="1"/>
  <c r="BI9" i="11" s="1"/>
  <c r="BK9" i="11" s="1"/>
  <c r="D9" i="24" s="1"/>
  <c r="I13" i="11"/>
  <c r="K13" i="11" s="1"/>
  <c r="M13" i="11" s="1"/>
  <c r="I21" i="11"/>
  <c r="I29" i="11"/>
  <c r="K29" i="11" s="1"/>
  <c r="M29" i="11" s="1"/>
  <c r="O29" i="11" s="1"/>
  <c r="Q29" i="11" s="1"/>
  <c r="S29" i="11" s="1"/>
  <c r="U29" i="11" s="1"/>
  <c r="W29" i="11" s="1"/>
  <c r="Y29" i="11" s="1"/>
  <c r="AA29" i="11" s="1"/>
  <c r="AC29" i="11" s="1"/>
  <c r="AE29" i="11" s="1"/>
  <c r="AG29" i="11" s="1"/>
  <c r="AI29" i="11" s="1"/>
  <c r="AK29" i="11" s="1"/>
  <c r="AM29" i="11" s="1"/>
  <c r="AO29" i="11" s="1"/>
  <c r="AQ29" i="11" s="1"/>
  <c r="AS29" i="11" s="1"/>
  <c r="AU29" i="11" s="1"/>
  <c r="AW29" i="11" s="1"/>
  <c r="AY29" i="11" s="1"/>
  <c r="BA29" i="11" s="1"/>
  <c r="BC29" i="11" s="1"/>
  <c r="BE29" i="11" s="1"/>
  <c r="BG29" i="11" s="1"/>
  <c r="BI29" i="11" s="1"/>
  <c r="BK29" i="11" s="1"/>
  <c r="D29" i="24" s="1"/>
  <c r="I35" i="11"/>
  <c r="K35" i="11" s="1"/>
  <c r="M35" i="11" s="1"/>
  <c r="O35" i="11" s="1"/>
  <c r="Q35" i="11" s="1"/>
  <c r="S35" i="11"/>
  <c r="U35" i="11"/>
  <c r="W35" i="11" s="1"/>
  <c r="Y35" i="11" s="1"/>
  <c r="AA35" i="11" s="1"/>
  <c r="AC35" i="11" s="1"/>
  <c r="AE35" i="11" s="1"/>
  <c r="AG35" i="11" s="1"/>
  <c r="AI35" i="11" s="1"/>
  <c r="AK35" i="11" s="1"/>
  <c r="AM35" i="11" s="1"/>
  <c r="AO35" i="11" s="1"/>
  <c r="AQ35" i="11" s="1"/>
  <c r="AS35" i="11" s="1"/>
  <c r="AU35" i="11" s="1"/>
  <c r="AW35" i="11" s="1"/>
  <c r="AY35" i="11" s="1"/>
  <c r="BA35" i="11" s="1"/>
  <c r="BC35" i="11" s="1"/>
  <c r="BE35" i="11" s="1"/>
  <c r="BG35" i="11" s="1"/>
  <c r="BI35" i="11" s="1"/>
  <c r="BK35" i="11" s="1"/>
  <c r="D35" i="24" s="1"/>
  <c r="I39" i="11"/>
  <c r="K39" i="11"/>
  <c r="M39" i="11"/>
  <c r="O39" i="11" s="1"/>
  <c r="Q39" i="11" s="1"/>
  <c r="S39" i="11" s="1"/>
  <c r="U39" i="11" s="1"/>
  <c r="W39" i="11" s="1"/>
  <c r="Y39" i="11" s="1"/>
  <c r="AA39" i="11"/>
  <c r="AC39" i="11" s="1"/>
  <c r="AE39" i="11" s="1"/>
  <c r="AG39" i="11" s="1"/>
  <c r="AI39" i="11" s="1"/>
  <c r="AK39" i="11" s="1"/>
  <c r="AM39" i="11" s="1"/>
  <c r="AO39" i="11" s="1"/>
  <c r="AQ39" i="11" s="1"/>
  <c r="AS39" i="11" s="1"/>
  <c r="AU39" i="11" s="1"/>
  <c r="AW39" i="11" s="1"/>
  <c r="AY39" i="11" s="1"/>
  <c r="BA39" i="11" s="1"/>
  <c r="BC39" i="11" s="1"/>
  <c r="BE39" i="11" s="1"/>
  <c r="BG39" i="11"/>
  <c r="BI39" i="11" s="1"/>
  <c r="BK39" i="11" s="1"/>
  <c r="D39" i="24" s="1"/>
  <c r="I43" i="11"/>
  <c r="K43" i="11" s="1"/>
  <c r="M43" i="11" s="1"/>
  <c r="O43" i="11"/>
  <c r="Q43" i="11"/>
  <c r="S43" i="11" s="1"/>
  <c r="U43" i="11" s="1"/>
  <c r="W43" i="11" s="1"/>
  <c r="Y43" i="11" s="1"/>
  <c r="AA43" i="11" s="1"/>
  <c r="AC43" i="11" s="1"/>
  <c r="AE43" i="11" s="1"/>
  <c r="AG43" i="11" s="1"/>
  <c r="AI43" i="11" s="1"/>
  <c r="AK43" i="11" s="1"/>
  <c r="AM43" i="11" s="1"/>
  <c r="AO43" i="11" s="1"/>
  <c r="AQ43" i="11" s="1"/>
  <c r="AS43" i="11" s="1"/>
  <c r="AU43" i="11" s="1"/>
  <c r="AW43" i="11" s="1"/>
  <c r="AY43" i="11" s="1"/>
  <c r="BA43" i="11" s="1"/>
  <c r="BC43" i="11" s="1"/>
  <c r="BE43" i="11" s="1"/>
  <c r="BG43" i="11" s="1"/>
  <c r="BI43" i="11" s="1"/>
  <c r="BK43" i="11" s="1"/>
  <c r="D43" i="24" s="1"/>
  <c r="I47" i="11"/>
  <c r="K47" i="11" s="1"/>
  <c r="M47" i="11" s="1"/>
  <c r="O47" i="11" s="1"/>
  <c r="Q47" i="11" s="1"/>
  <c r="S47" i="11" s="1"/>
  <c r="U47" i="11" s="1"/>
  <c r="W47" i="11" s="1"/>
  <c r="Y47" i="11" s="1"/>
  <c r="AA47" i="11" s="1"/>
  <c r="AC47" i="11" s="1"/>
  <c r="AE47" i="11" s="1"/>
  <c r="AG47" i="11" s="1"/>
  <c r="AI47" i="11" s="1"/>
  <c r="AK47" i="11" s="1"/>
  <c r="AM47" i="11" s="1"/>
  <c r="AO47" i="11" s="1"/>
  <c r="AQ47" i="11" s="1"/>
  <c r="AS47" i="11" s="1"/>
  <c r="AU47" i="11" s="1"/>
  <c r="AW47" i="11" s="1"/>
  <c r="AY47" i="11" s="1"/>
  <c r="BA47" i="11" s="1"/>
  <c r="BC47" i="11" s="1"/>
  <c r="BE47" i="11" s="1"/>
  <c r="BG47" i="11" s="1"/>
  <c r="BI47" i="11" s="1"/>
  <c r="BK47" i="11" s="1"/>
  <c r="D47" i="24" s="1"/>
  <c r="I60" i="11"/>
  <c r="K60" i="11"/>
  <c r="M60" i="11" s="1"/>
  <c r="O60" i="11" s="1"/>
  <c r="Q60" i="11" s="1"/>
  <c r="S60" i="11" s="1"/>
  <c r="U60" i="11" s="1"/>
  <c r="W60" i="11"/>
  <c r="Y60" i="11" s="1"/>
  <c r="AA60" i="11" s="1"/>
  <c r="AC60" i="11" s="1"/>
  <c r="AE60" i="11" s="1"/>
  <c r="AG60" i="11" s="1"/>
  <c r="AI60" i="11" s="1"/>
  <c r="AK60" i="11" s="1"/>
  <c r="AM60" i="11" s="1"/>
  <c r="AO60" i="11"/>
  <c r="AQ60" i="11" s="1"/>
  <c r="AS60" i="11" s="1"/>
  <c r="AU60" i="11" s="1"/>
  <c r="AW60" i="11" s="1"/>
  <c r="AY60" i="11" s="1"/>
  <c r="BA60" i="11" s="1"/>
  <c r="BC60" i="11" s="1"/>
  <c r="BE60" i="11" s="1"/>
  <c r="BG60" i="11"/>
  <c r="BI60" i="11" s="1"/>
  <c r="BK60" i="11" s="1"/>
  <c r="D60" i="24" s="1"/>
  <c r="I68" i="11"/>
  <c r="K68" i="11" s="1"/>
  <c r="M68" i="11" s="1"/>
  <c r="O68" i="11" s="1"/>
  <c r="Q68" i="11" s="1"/>
  <c r="S68" i="11" s="1"/>
  <c r="U68" i="11" s="1"/>
  <c r="W68" i="11" s="1"/>
  <c r="Y68" i="11" s="1"/>
  <c r="AA68" i="11" s="1"/>
  <c r="AC68" i="11" s="1"/>
  <c r="AE68" i="11" s="1"/>
  <c r="AG68" i="11" s="1"/>
  <c r="AI68" i="11" s="1"/>
  <c r="AK68" i="11" s="1"/>
  <c r="AM68" i="11" s="1"/>
  <c r="AO68" i="11" s="1"/>
  <c r="AQ68" i="11" s="1"/>
  <c r="AS68" i="11" s="1"/>
  <c r="AU68" i="11" s="1"/>
  <c r="AW68" i="11" s="1"/>
  <c r="AY68" i="11" s="1"/>
  <c r="BA68" i="11" s="1"/>
  <c r="BC68" i="11" s="1"/>
  <c r="BE68" i="11" s="1"/>
  <c r="BG68" i="11" s="1"/>
  <c r="BI68" i="11" s="1"/>
  <c r="BK68" i="11" s="1"/>
  <c r="D68" i="24" s="1"/>
  <c r="I72" i="11"/>
  <c r="K72" i="11" s="1"/>
  <c r="M72" i="11" s="1"/>
  <c r="O72" i="11" s="1"/>
  <c r="Q72" i="11" s="1"/>
  <c r="S72" i="11" s="1"/>
  <c r="U72" i="11" s="1"/>
  <c r="W72" i="11" s="1"/>
  <c r="Y72" i="11" s="1"/>
  <c r="AA72" i="11" s="1"/>
  <c r="AC72" i="11" s="1"/>
  <c r="AE72" i="11" s="1"/>
  <c r="AG72" i="11" s="1"/>
  <c r="AI72" i="11" s="1"/>
  <c r="AK72" i="11" s="1"/>
  <c r="AM72" i="11" s="1"/>
  <c r="AO72" i="11" s="1"/>
  <c r="AQ72" i="11" s="1"/>
  <c r="AS72" i="11" s="1"/>
  <c r="AU72" i="11" s="1"/>
  <c r="AW72" i="11" s="1"/>
  <c r="AY72" i="11" s="1"/>
  <c r="BA72" i="11" s="1"/>
  <c r="BC72" i="11" s="1"/>
  <c r="BE72" i="11" s="1"/>
  <c r="BG72" i="11" s="1"/>
  <c r="BI72" i="11" s="1"/>
  <c r="BK72" i="11" s="1"/>
  <c r="D72" i="24" s="1"/>
  <c r="I76" i="11"/>
  <c r="K76" i="11"/>
  <c r="M76" i="11"/>
  <c r="O76" i="11" s="1"/>
  <c r="Q76" i="11" s="1"/>
  <c r="S76" i="11" s="1"/>
  <c r="U76" i="11" s="1"/>
  <c r="W76" i="11" s="1"/>
  <c r="Y76" i="11" s="1"/>
  <c r="AA76" i="11" s="1"/>
  <c r="AC76" i="11" s="1"/>
  <c r="AE76" i="11" s="1"/>
  <c r="AG76" i="11" s="1"/>
  <c r="AI76" i="11" s="1"/>
  <c r="AK76" i="11" s="1"/>
  <c r="AM76" i="11" s="1"/>
  <c r="AO76" i="11" s="1"/>
  <c r="AQ76" i="11" s="1"/>
  <c r="AS76" i="11" s="1"/>
  <c r="AU76" i="11" s="1"/>
  <c r="AW76" i="11" s="1"/>
  <c r="AY76" i="11" s="1"/>
  <c r="BA76" i="11" s="1"/>
  <c r="BC76" i="11" s="1"/>
  <c r="BE76" i="11" s="1"/>
  <c r="BG76" i="11" s="1"/>
  <c r="BI76" i="11" s="1"/>
  <c r="BK76" i="11" s="1"/>
  <c r="D76" i="24" s="1"/>
  <c r="I80" i="11"/>
  <c r="K80" i="11" s="1"/>
  <c r="M80" i="11" s="1"/>
  <c r="O80" i="11" s="1"/>
  <c r="Q80" i="11" s="1"/>
  <c r="S80" i="11" s="1"/>
  <c r="U80" i="11" s="1"/>
  <c r="W80" i="11" s="1"/>
  <c r="Y80" i="11" s="1"/>
  <c r="AA80" i="11" s="1"/>
  <c r="AC80" i="11"/>
  <c r="AE80" i="11" s="1"/>
  <c r="AG80" i="11" s="1"/>
  <c r="AI80" i="11" s="1"/>
  <c r="AK80" i="11" s="1"/>
  <c r="AM80" i="11" s="1"/>
  <c r="AO80" i="11" s="1"/>
  <c r="AQ80" i="11" s="1"/>
  <c r="AS80" i="11" s="1"/>
  <c r="AU80" i="11" s="1"/>
  <c r="AW80" i="11" s="1"/>
  <c r="AY80" i="11" s="1"/>
  <c r="BA80" i="11" s="1"/>
  <c r="BC80" i="11" s="1"/>
  <c r="BE80" i="11" s="1"/>
  <c r="BG80" i="11" s="1"/>
  <c r="BI80" i="11" s="1"/>
  <c r="BK80" i="11" s="1"/>
  <c r="D80" i="24" s="1"/>
  <c r="I84" i="11"/>
  <c r="I88" i="11"/>
  <c r="K88" i="11" s="1"/>
  <c r="M88" i="11" s="1"/>
  <c r="O88" i="11" s="1"/>
  <c r="Q88" i="11" s="1"/>
  <c r="S88" i="11" s="1"/>
  <c r="U88" i="11" s="1"/>
  <c r="W88" i="11"/>
  <c r="Y88" i="11" s="1"/>
  <c r="AA88" i="11" s="1"/>
  <c r="AC88" i="11" s="1"/>
  <c r="AE88" i="11" s="1"/>
  <c r="AG88" i="11" s="1"/>
  <c r="AI88" i="11" s="1"/>
  <c r="AK88" i="11" s="1"/>
  <c r="AM88" i="11" s="1"/>
  <c r="AO88" i="11" s="1"/>
  <c r="AQ88" i="11" s="1"/>
  <c r="AS88" i="11" s="1"/>
  <c r="AU88" i="11" s="1"/>
  <c r="AW88" i="11" s="1"/>
  <c r="AY88" i="11" s="1"/>
  <c r="BA88" i="11" s="1"/>
  <c r="BC88" i="11" s="1"/>
  <c r="BE88" i="11" s="1"/>
  <c r="BG88" i="11" s="1"/>
  <c r="BI88" i="11" s="1"/>
  <c r="BK88" i="11" s="1"/>
  <c r="D88" i="24" s="1"/>
  <c r="I92" i="11"/>
  <c r="K92" i="11" s="1"/>
  <c r="M92" i="11" s="1"/>
  <c r="O92" i="11" s="1"/>
  <c r="Q92" i="11" s="1"/>
  <c r="S92" i="11" s="1"/>
  <c r="U92" i="11" s="1"/>
  <c r="W92" i="11"/>
  <c r="Y92" i="11" s="1"/>
  <c r="AA92" i="11" s="1"/>
  <c r="AC92" i="11" s="1"/>
  <c r="AE92" i="11" s="1"/>
  <c r="AG92" i="11" s="1"/>
  <c r="AI92" i="11" s="1"/>
  <c r="AK92" i="11" s="1"/>
  <c r="AM92" i="11" s="1"/>
  <c r="AO92" i="11" s="1"/>
  <c r="AQ92" i="11" s="1"/>
  <c r="AS92" i="11" s="1"/>
  <c r="AU92" i="11" s="1"/>
  <c r="AW92" i="11" s="1"/>
  <c r="AY92" i="11" s="1"/>
  <c r="BA92" i="11" s="1"/>
  <c r="BC92" i="11" s="1"/>
  <c r="BE92" i="11" s="1"/>
  <c r="BG92" i="11" s="1"/>
  <c r="BI92" i="11" s="1"/>
  <c r="BK92" i="11" s="1"/>
  <c r="D92" i="24" s="1"/>
  <c r="I96" i="11"/>
  <c r="K96" i="11" s="1"/>
  <c r="M96" i="11" s="1"/>
  <c r="O96" i="11" s="1"/>
  <c r="Q96" i="11" s="1"/>
  <c r="S96" i="11" s="1"/>
  <c r="U96" i="11" s="1"/>
  <c r="W96" i="11" s="1"/>
  <c r="Y96" i="11" s="1"/>
  <c r="AA96" i="11" s="1"/>
  <c r="AC96" i="11" s="1"/>
  <c r="AE96" i="11" s="1"/>
  <c r="AG96" i="11" s="1"/>
  <c r="AI96" i="11" s="1"/>
  <c r="AK96" i="11"/>
  <c r="AM96" i="11" s="1"/>
  <c r="AO96" i="11" s="1"/>
  <c r="AQ96" i="11" s="1"/>
  <c r="AS96" i="11" s="1"/>
  <c r="AU96" i="11" s="1"/>
  <c r="AW96" i="11" s="1"/>
  <c r="AY96" i="11" s="1"/>
  <c r="BA96" i="11" s="1"/>
  <c r="BC96" i="11"/>
  <c r="BE96" i="11" s="1"/>
  <c r="BG96" i="11" s="1"/>
  <c r="BI96" i="11" s="1"/>
  <c r="BK96" i="11" s="1"/>
  <c r="D96" i="24" s="1"/>
  <c r="I104" i="11"/>
  <c r="K104" i="11"/>
  <c r="M104" i="11" s="1"/>
  <c r="O104" i="11" s="1"/>
  <c r="Q104" i="11"/>
  <c r="S104" i="11"/>
  <c r="U104" i="11" s="1"/>
  <c r="W104" i="11" s="1"/>
  <c r="Y104" i="11" s="1"/>
  <c r="AA104" i="11" s="1"/>
  <c r="AC104" i="11" s="1"/>
  <c r="AE104" i="11" s="1"/>
  <c r="AG104" i="11" s="1"/>
  <c r="AI104" i="11" s="1"/>
  <c r="AK104" i="11" s="1"/>
  <c r="AM104" i="11" s="1"/>
  <c r="AO104" i="11" s="1"/>
  <c r="AQ104" i="11" s="1"/>
  <c r="AS104" i="11" s="1"/>
  <c r="AU104" i="11" s="1"/>
  <c r="AW104" i="11" s="1"/>
  <c r="AY104" i="11" s="1"/>
  <c r="BA104" i="11" s="1"/>
  <c r="BC104" i="11" s="1"/>
  <c r="BE104" i="11" s="1"/>
  <c r="BG104" i="11" s="1"/>
  <c r="BI104" i="11" s="1"/>
  <c r="BK104" i="11" s="1"/>
  <c r="D104" i="24" s="1"/>
  <c r="I108" i="11"/>
  <c r="K108" i="11"/>
  <c r="M108" i="11"/>
  <c r="O108" i="11"/>
  <c r="Q108" i="11" s="1"/>
  <c r="S108" i="11" s="1"/>
  <c r="U108" i="11" s="1"/>
  <c r="W108" i="11" s="1"/>
  <c r="Y108" i="11" s="1"/>
  <c r="AA108" i="11" s="1"/>
  <c r="AC108" i="11" s="1"/>
  <c r="AE108" i="11" s="1"/>
  <c r="AG108" i="11" s="1"/>
  <c r="AI108" i="11" s="1"/>
  <c r="AK108" i="11" s="1"/>
  <c r="AM108" i="11" s="1"/>
  <c r="AO108" i="11" s="1"/>
  <c r="AQ108" i="11" s="1"/>
  <c r="AS108" i="11" s="1"/>
  <c r="AU108" i="11" s="1"/>
  <c r="AW108" i="11"/>
  <c r="AY108" i="11" s="1"/>
  <c r="BA108" i="11" s="1"/>
  <c r="BC108" i="11" s="1"/>
  <c r="BE108" i="11" s="1"/>
  <c r="BG108" i="11" s="1"/>
  <c r="BI108" i="11" s="1"/>
  <c r="BK108" i="11" s="1"/>
  <c r="D108" i="24" s="1"/>
  <c r="I112" i="11"/>
  <c r="K112" i="11" s="1"/>
  <c r="M112" i="11"/>
  <c r="O112" i="11" s="1"/>
  <c r="Q112" i="11" s="1"/>
  <c r="S112" i="11" s="1"/>
  <c r="U112" i="11" s="1"/>
  <c r="W112" i="11" s="1"/>
  <c r="Y112" i="11" s="1"/>
  <c r="AA112" i="11" s="1"/>
  <c r="AC112" i="11" s="1"/>
  <c r="AE112" i="11" s="1"/>
  <c r="AG112" i="11" s="1"/>
  <c r="AI112" i="11" s="1"/>
  <c r="AK112" i="11" s="1"/>
  <c r="AM112" i="11" s="1"/>
  <c r="AO112" i="11" s="1"/>
  <c r="AQ112" i="11" s="1"/>
  <c r="AS112" i="11" s="1"/>
  <c r="AU112" i="11" s="1"/>
  <c r="AW112" i="11" s="1"/>
  <c r="AY112" i="11" s="1"/>
  <c r="BA112" i="11" s="1"/>
  <c r="BC112" i="11" s="1"/>
  <c r="BE112" i="11" s="1"/>
  <c r="BG112" i="11" s="1"/>
  <c r="BI112" i="11" s="1"/>
  <c r="BK112" i="11" s="1"/>
  <c r="D112" i="24" s="1"/>
  <c r="I12" i="17"/>
  <c r="K12" i="17" s="1"/>
  <c r="M12" i="17" s="1"/>
  <c r="O12" i="17" s="1"/>
  <c r="Q12" i="17" s="1"/>
  <c r="S12" i="17" s="1"/>
  <c r="U12" i="17" s="1"/>
  <c r="W12" i="17" s="1"/>
  <c r="Y12" i="17" s="1"/>
  <c r="I43" i="17"/>
  <c r="K43" i="17"/>
  <c r="M43" i="17"/>
  <c r="O43" i="17" s="1"/>
  <c r="Q43" i="17" s="1"/>
  <c r="S43" i="17" s="1"/>
  <c r="U43" i="17" s="1"/>
  <c r="W43" i="17" s="1"/>
  <c r="Y43" i="17" s="1"/>
  <c r="I47" i="17"/>
  <c r="K47" i="17" s="1"/>
  <c r="M47" i="17"/>
  <c r="O47" i="17"/>
  <c r="Q47" i="17"/>
  <c r="S47" i="17" s="1"/>
  <c r="U47" i="17" s="1"/>
  <c r="W47" i="17" s="1"/>
  <c r="Y47" i="17" s="1"/>
  <c r="AA47" i="17" s="1"/>
  <c r="AC47" i="17" s="1"/>
  <c r="I60" i="17"/>
  <c r="K60" i="17" s="1"/>
  <c r="M60" i="17" s="1"/>
  <c r="O60" i="17"/>
  <c r="Q60" i="17" s="1"/>
  <c r="S60" i="17" s="1"/>
  <c r="U60" i="17" s="1"/>
  <c r="W60" i="17" s="1"/>
  <c r="Y60" i="17" s="1"/>
  <c r="I68" i="17"/>
  <c r="K68" i="17"/>
  <c r="M68" i="17"/>
  <c r="O68" i="17" s="1"/>
  <c r="Q68" i="17" s="1"/>
  <c r="S68" i="17" s="1"/>
  <c r="U68" i="17" s="1"/>
  <c r="W68" i="17" s="1"/>
  <c r="Y68" i="17" s="1"/>
  <c r="AE68" i="17"/>
  <c r="AG68" i="17" s="1"/>
  <c r="AI68" i="17" s="1"/>
  <c r="AK68" i="17" s="1"/>
  <c r="AM68" i="17" s="1"/>
  <c r="AO68" i="17" s="1"/>
  <c r="AQ68" i="17" s="1"/>
  <c r="AS68" i="17" s="1"/>
  <c r="AU68" i="17" s="1"/>
  <c r="AW68" i="17" s="1"/>
  <c r="I92" i="17"/>
  <c r="I96" i="17"/>
  <c r="K96" i="17" s="1"/>
  <c r="M96" i="17" s="1"/>
  <c r="O96" i="17" s="1"/>
  <c r="Q96" i="17" s="1"/>
  <c r="S96" i="17" s="1"/>
  <c r="U96" i="17" s="1"/>
  <c r="W96" i="17" s="1"/>
  <c r="Y96" i="17" s="1"/>
  <c r="I108" i="17"/>
  <c r="K108" i="17"/>
  <c r="M108" i="17"/>
  <c r="O108" i="17" s="1"/>
  <c r="Q108" i="17" s="1"/>
  <c r="S108" i="17" s="1"/>
  <c r="U108" i="17" s="1"/>
  <c r="W108" i="17"/>
  <c r="Y108" i="17" s="1"/>
  <c r="I112" i="17"/>
  <c r="K112" i="17" s="1"/>
  <c r="M112" i="17"/>
  <c r="O112" i="17"/>
  <c r="Q112" i="17" s="1"/>
  <c r="S112" i="17" s="1"/>
  <c r="U112" i="17" s="1"/>
  <c r="W112" i="17" s="1"/>
  <c r="Y112" i="17" s="1"/>
  <c r="I31" i="11"/>
  <c r="K31" i="11"/>
  <c r="M31" i="11" s="1"/>
  <c r="O31" i="11" s="1"/>
  <c r="Q31" i="11" s="1"/>
  <c r="S31" i="11" s="1"/>
  <c r="U31" i="11" s="1"/>
  <c r="W31" i="11" s="1"/>
  <c r="Y31" i="11"/>
  <c r="AA31" i="11"/>
  <c r="AC31" i="11" s="1"/>
  <c r="AE31" i="11" s="1"/>
  <c r="AG31" i="11" s="1"/>
  <c r="AI31" i="11" s="1"/>
  <c r="AK31" i="11" s="1"/>
  <c r="AM31" i="11" s="1"/>
  <c r="AO31" i="11" s="1"/>
  <c r="AQ31" i="11" s="1"/>
  <c r="AS31" i="11" s="1"/>
  <c r="AU31" i="11" s="1"/>
  <c r="AW31" i="11" s="1"/>
  <c r="AY31" i="11" s="1"/>
  <c r="BA31" i="11" s="1"/>
  <c r="BC31" i="11" s="1"/>
  <c r="BE31" i="11" s="1"/>
  <c r="BG31" i="11" s="1"/>
  <c r="BI31" i="11" s="1"/>
  <c r="BK31" i="11" s="1"/>
  <c r="D31" i="24" s="1"/>
  <c r="I3" i="11"/>
  <c r="I7" i="11"/>
  <c r="K7" i="11" s="1"/>
  <c r="M7" i="11" s="1"/>
  <c r="O7" i="11" s="1"/>
  <c r="Q7" i="11" s="1"/>
  <c r="S7" i="11" s="1"/>
  <c r="U7" i="11" s="1"/>
  <c r="W7" i="11" s="1"/>
  <c r="Y7" i="11" s="1"/>
  <c r="AA7" i="11" s="1"/>
  <c r="AC7" i="11" s="1"/>
  <c r="AE7" i="11" s="1"/>
  <c r="AG7" i="11" s="1"/>
  <c r="AI7" i="11" s="1"/>
  <c r="AK7" i="11" s="1"/>
  <c r="AM7" i="11"/>
  <c r="AO7" i="11" s="1"/>
  <c r="AQ7" i="11" s="1"/>
  <c r="AS7" i="11" s="1"/>
  <c r="AU7" i="11" s="1"/>
  <c r="AW7" i="11" s="1"/>
  <c r="AY7" i="11"/>
  <c r="BA7" i="11" s="1"/>
  <c r="BC7" i="11" s="1"/>
  <c r="BE7" i="11" s="1"/>
  <c r="BG7" i="11" s="1"/>
  <c r="BI7" i="11" s="1"/>
  <c r="BK7" i="11" s="1"/>
  <c r="D7" i="24" s="1"/>
  <c r="I11" i="11"/>
  <c r="K11" i="11" s="1"/>
  <c r="M11" i="11" s="1"/>
  <c r="O11" i="11" s="1"/>
  <c r="Q11" i="11" s="1"/>
  <c r="S11" i="11" s="1"/>
  <c r="U11" i="11" s="1"/>
  <c r="W11" i="11" s="1"/>
  <c r="Y11" i="11" s="1"/>
  <c r="AA11" i="11" s="1"/>
  <c r="AC11" i="11" s="1"/>
  <c r="AE11" i="11" s="1"/>
  <c r="AG11" i="11" s="1"/>
  <c r="AI11" i="11" s="1"/>
  <c r="AK11" i="11" s="1"/>
  <c r="AM11" i="11" s="1"/>
  <c r="AO11" i="11" s="1"/>
  <c r="AQ11" i="11" s="1"/>
  <c r="AS11" i="11" s="1"/>
  <c r="AU11" i="11" s="1"/>
  <c r="AW11" i="11" s="1"/>
  <c r="AY11" i="11" s="1"/>
  <c r="BA11" i="11" s="1"/>
  <c r="BC11" i="11" s="1"/>
  <c r="BE11" i="11" s="1"/>
  <c r="BG11" i="11" s="1"/>
  <c r="BI11" i="11" s="1"/>
  <c r="BK11" i="11" s="1"/>
  <c r="D11" i="24" s="1"/>
  <c r="I23" i="11"/>
  <c r="K23" i="11"/>
  <c r="M23" i="11" s="1"/>
  <c r="O23" i="11" s="1"/>
  <c r="Q23" i="11" s="1"/>
  <c r="S23" i="11" s="1"/>
  <c r="U23" i="11" s="1"/>
  <c r="W23" i="11" s="1"/>
  <c r="Y23" i="11" s="1"/>
  <c r="AA23" i="11" s="1"/>
  <c r="AC23" i="11" s="1"/>
  <c r="AE23" i="11" s="1"/>
  <c r="AG23" i="11" s="1"/>
  <c r="AI23" i="11" s="1"/>
  <c r="AK23" i="11" s="1"/>
  <c r="AM23" i="11" s="1"/>
  <c r="AO23" i="11" s="1"/>
  <c r="AQ23" i="11" s="1"/>
  <c r="AS23" i="11" s="1"/>
  <c r="AU23" i="11" s="1"/>
  <c r="AW23" i="11" s="1"/>
  <c r="AY23" i="11" s="1"/>
  <c r="BA23" i="11" s="1"/>
  <c r="BC23" i="11" s="1"/>
  <c r="BE23" i="11" s="1"/>
  <c r="BG23" i="11" s="1"/>
  <c r="BI23" i="11" s="1"/>
  <c r="BK23" i="11" s="1"/>
  <c r="D23" i="24" s="1"/>
  <c r="I27" i="11"/>
  <c r="K27" i="11"/>
  <c r="M27" i="11"/>
  <c r="O27" i="11" s="1"/>
  <c r="Q27" i="11" s="1"/>
  <c r="S27" i="11" s="1"/>
  <c r="U27" i="11" s="1"/>
  <c r="W27" i="11" s="1"/>
  <c r="Y27" i="11" s="1"/>
  <c r="AA27" i="11" s="1"/>
  <c r="AC27" i="11" s="1"/>
  <c r="AE27" i="11" s="1"/>
  <c r="AG27" i="11" s="1"/>
  <c r="AI27" i="11" s="1"/>
  <c r="AK27" i="11" s="1"/>
  <c r="AM27" i="11" s="1"/>
  <c r="AO27" i="11" s="1"/>
  <c r="AQ27" i="11" s="1"/>
  <c r="AS27" i="11" s="1"/>
  <c r="AU27" i="11" s="1"/>
  <c r="AW27" i="11" s="1"/>
  <c r="AY27" i="11" s="1"/>
  <c r="BA27" i="11" s="1"/>
  <c r="BC27" i="11" s="1"/>
  <c r="BE27" i="11" s="1"/>
  <c r="BG27" i="11" s="1"/>
  <c r="BI27" i="11" s="1"/>
  <c r="BK27" i="11" s="1"/>
  <c r="D27" i="24" s="1"/>
  <c r="I33" i="11"/>
  <c r="K33" i="11" s="1"/>
  <c r="M33" i="11"/>
  <c r="O33" i="11"/>
  <c r="Q33" i="11"/>
  <c r="S33" i="11" s="1"/>
  <c r="U33" i="11" s="1"/>
  <c r="W33" i="11" s="1"/>
  <c r="Y33" i="11" s="1"/>
  <c r="AA33" i="11" s="1"/>
  <c r="AC33" i="11" s="1"/>
  <c r="AE33" i="11" s="1"/>
  <c r="AG33" i="11" s="1"/>
  <c r="AI33" i="11" s="1"/>
  <c r="AK33" i="11" s="1"/>
  <c r="AM33" i="11" s="1"/>
  <c r="AO33" i="11" s="1"/>
  <c r="AQ33" i="11"/>
  <c r="AS33" i="11" s="1"/>
  <c r="AU33" i="11" s="1"/>
  <c r="AW33" i="11" s="1"/>
  <c r="AY33" i="11" s="1"/>
  <c r="BA33" i="11" s="1"/>
  <c r="BC33" i="11" s="1"/>
  <c r="BE33" i="11" s="1"/>
  <c r="BG33" i="11" s="1"/>
  <c r="BI33" i="11"/>
  <c r="BK33" i="11" s="1"/>
  <c r="D33" i="24" s="1"/>
  <c r="I37" i="11"/>
  <c r="K37" i="11" s="1"/>
  <c r="M37" i="11" s="1"/>
  <c r="O37" i="11" s="1"/>
  <c r="Q37" i="11" s="1"/>
  <c r="S37" i="11" s="1"/>
  <c r="U37" i="11" s="1"/>
  <c r="W37" i="11" s="1"/>
  <c r="Y37" i="11" s="1"/>
  <c r="AA37" i="11" s="1"/>
  <c r="AC37" i="11" s="1"/>
  <c r="AE37" i="11" s="1"/>
  <c r="AG37" i="11" s="1"/>
  <c r="AI37" i="11" s="1"/>
  <c r="AK37" i="11" s="1"/>
  <c r="AM37" i="11" s="1"/>
  <c r="AO37" i="11" s="1"/>
  <c r="AQ37" i="11" s="1"/>
  <c r="AS37" i="11" s="1"/>
  <c r="AU37" i="11" s="1"/>
  <c r="AW37" i="11" s="1"/>
  <c r="AY37" i="11" s="1"/>
  <c r="BA37" i="11" s="1"/>
  <c r="BC37" i="11" s="1"/>
  <c r="BE37" i="11" s="1"/>
  <c r="BG37" i="11" s="1"/>
  <c r="BI37" i="11" s="1"/>
  <c r="BK37" i="11" s="1"/>
  <c r="D37" i="24" s="1"/>
  <c r="I45" i="11"/>
  <c r="K45" i="11"/>
  <c r="M45" i="11" s="1"/>
  <c r="O45" i="11" s="1"/>
  <c r="Q45" i="11"/>
  <c r="S45" i="11" s="1"/>
  <c r="U45" i="11" s="1"/>
  <c r="W45" i="11" s="1"/>
  <c r="Y45" i="11" s="1"/>
  <c r="AA45" i="11" s="1"/>
  <c r="AC45" i="11" s="1"/>
  <c r="AE45" i="11" s="1"/>
  <c r="AG45" i="11" s="1"/>
  <c r="AI45" i="11" s="1"/>
  <c r="AK45" i="11" s="1"/>
  <c r="AM45" i="11" s="1"/>
  <c r="AO45" i="11" s="1"/>
  <c r="AQ45" i="11" s="1"/>
  <c r="AS45" i="11" s="1"/>
  <c r="AU45" i="11" s="1"/>
  <c r="AW45" i="11" s="1"/>
  <c r="AY45" i="11" s="1"/>
  <c r="BA45" i="11" s="1"/>
  <c r="BC45" i="11" s="1"/>
  <c r="BE45" i="11" s="1"/>
  <c r="BG45" i="11" s="1"/>
  <c r="BI45" i="11" s="1"/>
  <c r="BK45" i="11" s="1"/>
  <c r="D45" i="24" s="1"/>
  <c r="I49" i="11"/>
  <c r="K49" i="11" s="1"/>
  <c r="M49" i="11"/>
  <c r="O49" i="11" s="1"/>
  <c r="Q49" i="11" s="1"/>
  <c r="S49" i="11" s="1"/>
  <c r="U49" i="11" s="1"/>
  <c r="W49" i="11" s="1"/>
  <c r="Y49" i="11" s="1"/>
  <c r="AA49" i="11" s="1"/>
  <c r="AC49" i="11" s="1"/>
  <c r="AE49" i="11" s="1"/>
  <c r="AG49" i="11" s="1"/>
  <c r="AI49" i="11" s="1"/>
  <c r="AK49" i="11" s="1"/>
  <c r="AM49" i="11" s="1"/>
  <c r="AO49" i="11" s="1"/>
  <c r="AQ49" i="11" s="1"/>
  <c r="AS49" i="11" s="1"/>
  <c r="AU49" i="11" s="1"/>
  <c r="AW49" i="11" s="1"/>
  <c r="AY49" i="11" s="1"/>
  <c r="BA49" i="11" s="1"/>
  <c r="BC49" i="11" s="1"/>
  <c r="BE49" i="11" s="1"/>
  <c r="BG49" i="11" s="1"/>
  <c r="BI49" i="11" s="1"/>
  <c r="BK49" i="11" s="1"/>
  <c r="D49" i="24" s="1"/>
  <c r="I54" i="11"/>
  <c r="K54" i="11" s="1"/>
  <c r="M54" i="11" s="1"/>
  <c r="O54" i="11" s="1"/>
  <c r="Q54" i="11" s="1"/>
  <c r="S54" i="11" s="1"/>
  <c r="U54" i="11"/>
  <c r="W54" i="11" s="1"/>
  <c r="Y54" i="11" s="1"/>
  <c r="AA54" i="11" s="1"/>
  <c r="AC54" i="11" s="1"/>
  <c r="AE54" i="11" s="1"/>
  <c r="AG54" i="11" s="1"/>
  <c r="AI54" i="11" s="1"/>
  <c r="AK54" i="11" s="1"/>
  <c r="AM54" i="11" s="1"/>
  <c r="AO54" i="11" s="1"/>
  <c r="AQ54" i="11" s="1"/>
  <c r="AS54" i="11" s="1"/>
  <c r="AU54" i="11" s="1"/>
  <c r="AW54" i="11" s="1"/>
  <c r="AY54" i="11" s="1"/>
  <c r="BA54" i="11" s="1"/>
  <c r="BC54" i="11" s="1"/>
  <c r="BE54" i="11" s="1"/>
  <c r="BG54" i="11" s="1"/>
  <c r="BI54" i="11" s="1"/>
  <c r="BK54" i="11" s="1"/>
  <c r="D54" i="24" s="1"/>
  <c r="I58" i="11"/>
  <c r="K58" i="11"/>
  <c r="M58" i="11" s="1"/>
  <c r="O58" i="11" s="1"/>
  <c r="Q58" i="11"/>
  <c r="S58" i="11" s="1"/>
  <c r="U58" i="11" s="1"/>
  <c r="W58" i="11" s="1"/>
  <c r="Y58" i="11" s="1"/>
  <c r="AA58" i="11" s="1"/>
  <c r="AC58" i="11" s="1"/>
  <c r="AE58" i="11" s="1"/>
  <c r="AG58" i="11" s="1"/>
  <c r="AI58" i="11" s="1"/>
  <c r="AK58" i="11" s="1"/>
  <c r="AM58" i="11" s="1"/>
  <c r="AO58" i="11" s="1"/>
  <c r="AQ58" i="11" s="1"/>
  <c r="AS58" i="11" s="1"/>
  <c r="AU58" i="11" s="1"/>
  <c r="AW58" i="11" s="1"/>
  <c r="AY58" i="11" s="1"/>
  <c r="BA58" i="11" s="1"/>
  <c r="BC58" i="11" s="1"/>
  <c r="BE58" i="11" s="1"/>
  <c r="BG58" i="11" s="1"/>
  <c r="BI58" i="11" s="1"/>
  <c r="BK58" i="11" s="1"/>
  <c r="D58" i="24" s="1"/>
  <c r="I62" i="11"/>
  <c r="I66" i="11"/>
  <c r="K66" i="11" s="1"/>
  <c r="M66" i="11" s="1"/>
  <c r="O66" i="11" s="1"/>
  <c r="Q66" i="11" s="1"/>
  <c r="S66" i="11" s="1"/>
  <c r="U66" i="11"/>
  <c r="W66" i="11" s="1"/>
  <c r="Y66" i="11" s="1"/>
  <c r="AA66" i="11" s="1"/>
  <c r="AC66" i="11" s="1"/>
  <c r="AE66" i="11" s="1"/>
  <c r="AG66" i="11" s="1"/>
  <c r="AI66" i="11" s="1"/>
  <c r="AK66" i="11" s="1"/>
  <c r="AM66" i="11" s="1"/>
  <c r="AO66" i="11" s="1"/>
  <c r="AQ66" i="11" s="1"/>
  <c r="AS66" i="11" s="1"/>
  <c r="AU66" i="11" s="1"/>
  <c r="AW66" i="11" s="1"/>
  <c r="AY66" i="11" s="1"/>
  <c r="BA66" i="11" s="1"/>
  <c r="BC66" i="11" s="1"/>
  <c r="BE66" i="11" s="1"/>
  <c r="BG66" i="11" s="1"/>
  <c r="BI66" i="11" s="1"/>
  <c r="BK66" i="11" s="1"/>
  <c r="D66" i="24" s="1"/>
  <c r="I70" i="11"/>
  <c r="I74" i="11"/>
  <c r="K74" i="11"/>
  <c r="M74" i="11" s="1"/>
  <c r="O74" i="11" s="1"/>
  <c r="Q74" i="11" s="1"/>
  <c r="S74" i="11" s="1"/>
  <c r="U74" i="11" s="1"/>
  <c r="W74" i="11" s="1"/>
  <c r="Y74" i="11" s="1"/>
  <c r="AA74" i="11" s="1"/>
  <c r="AC74" i="11" s="1"/>
  <c r="AE74" i="11" s="1"/>
  <c r="AG74" i="11" s="1"/>
  <c r="AI74" i="11" s="1"/>
  <c r="AK74" i="11" s="1"/>
  <c r="AM74" i="11" s="1"/>
  <c r="AO74" i="11" s="1"/>
  <c r="AQ74" i="11" s="1"/>
  <c r="AS74" i="11" s="1"/>
  <c r="AU74" i="11" s="1"/>
  <c r="AW74" i="11" s="1"/>
  <c r="AY74" i="11" s="1"/>
  <c r="BA74" i="11" s="1"/>
  <c r="BC74" i="11" s="1"/>
  <c r="BE74" i="11"/>
  <c r="BG74" i="11" s="1"/>
  <c r="BI74" i="11" s="1"/>
  <c r="BK74" i="11" s="1"/>
  <c r="D74" i="24" s="1"/>
  <c r="I78" i="11"/>
  <c r="K78" i="11"/>
  <c r="M78" i="11"/>
  <c r="O78" i="11" s="1"/>
  <c r="Q78" i="11" s="1"/>
  <c r="S78" i="11" s="1"/>
  <c r="U78" i="11" s="1"/>
  <c r="W78" i="11" s="1"/>
  <c r="Y78" i="11"/>
  <c r="AA78" i="11" s="1"/>
  <c r="AC78" i="11" s="1"/>
  <c r="AE78" i="11" s="1"/>
  <c r="AG78" i="11" s="1"/>
  <c r="AI78" i="11" s="1"/>
  <c r="AK78" i="11"/>
  <c r="AM78" i="11" s="1"/>
  <c r="AO78" i="11" s="1"/>
  <c r="AQ78" i="11" s="1"/>
  <c r="AS78" i="11" s="1"/>
  <c r="AU78" i="11" s="1"/>
  <c r="AW78" i="11" s="1"/>
  <c r="AY78" i="11" s="1"/>
  <c r="BA78" i="11" s="1"/>
  <c r="BC78" i="11" s="1"/>
  <c r="BE78" i="11" s="1"/>
  <c r="BG78" i="11" s="1"/>
  <c r="BI78" i="11" s="1"/>
  <c r="BK78" i="11" s="1"/>
  <c r="D78" i="24" s="1"/>
  <c r="I82" i="11"/>
  <c r="K82" i="11"/>
  <c r="M82" i="11" s="1"/>
  <c r="O82" i="11" s="1"/>
  <c r="Q82" i="11" s="1"/>
  <c r="S82" i="11" s="1"/>
  <c r="U82" i="11" s="1"/>
  <c r="W82" i="11" s="1"/>
  <c r="Y82" i="11" s="1"/>
  <c r="AA82" i="11" s="1"/>
  <c r="AC82" i="11" s="1"/>
  <c r="AE82" i="11" s="1"/>
  <c r="AG82" i="11" s="1"/>
  <c r="AI82" i="11" s="1"/>
  <c r="AK82" i="11" s="1"/>
  <c r="AM82" i="11" s="1"/>
  <c r="AO82" i="11" s="1"/>
  <c r="AQ82" i="11" s="1"/>
  <c r="AS82" i="11" s="1"/>
  <c r="AU82" i="11" s="1"/>
  <c r="AW82" i="11" s="1"/>
  <c r="AY82" i="11" s="1"/>
  <c r="BA82" i="11" s="1"/>
  <c r="BC82" i="11" s="1"/>
  <c r="BE82" i="11" s="1"/>
  <c r="BG82" i="11" s="1"/>
  <c r="BI82" i="11" s="1"/>
  <c r="BK82" i="11" s="1"/>
  <c r="D82" i="24" s="1"/>
  <c r="I86" i="11"/>
  <c r="I90" i="11"/>
  <c r="K90" i="11" s="1"/>
  <c r="M90" i="11"/>
  <c r="O90" i="11" s="1"/>
  <c r="Q90" i="11" s="1"/>
  <c r="S90" i="11" s="1"/>
  <c r="U90" i="11" s="1"/>
  <c r="W90" i="11" s="1"/>
  <c r="Y90" i="11"/>
  <c r="AA90" i="11" s="1"/>
  <c r="AC90" i="11" s="1"/>
  <c r="AE90" i="11" s="1"/>
  <c r="AG90" i="11" s="1"/>
  <c r="AI90" i="11" s="1"/>
  <c r="AK90" i="11" s="1"/>
  <c r="AM90" i="11" s="1"/>
  <c r="AO90" i="11" s="1"/>
  <c r="AQ90" i="11" s="1"/>
  <c r="AS90" i="11" s="1"/>
  <c r="AU90" i="11" s="1"/>
  <c r="AW90" i="11" s="1"/>
  <c r="AY90" i="11" s="1"/>
  <c r="BA90" i="11" s="1"/>
  <c r="BC90" i="11" s="1"/>
  <c r="BE90" i="11" s="1"/>
  <c r="BG90" i="11" s="1"/>
  <c r="BI90" i="11" s="1"/>
  <c r="BK90" i="11" s="1"/>
  <c r="D90" i="24" s="1"/>
  <c r="I94" i="11"/>
  <c r="I98" i="11"/>
  <c r="K98" i="11"/>
  <c r="M98" i="11" s="1"/>
  <c r="O98" i="11" s="1"/>
  <c r="Q98" i="11" s="1"/>
  <c r="S98" i="11" s="1"/>
  <c r="U98" i="11" s="1"/>
  <c r="W98" i="11" s="1"/>
  <c r="Y98" i="11" s="1"/>
  <c r="AA98" i="11" s="1"/>
  <c r="AC98" i="11" s="1"/>
  <c r="AE98" i="11" s="1"/>
  <c r="AG98" i="11" s="1"/>
  <c r="AI98" i="11" s="1"/>
  <c r="AK98" i="11" s="1"/>
  <c r="AM98" i="11" s="1"/>
  <c r="AO98" i="11" s="1"/>
  <c r="AQ98" i="11" s="1"/>
  <c r="AS98" i="11" s="1"/>
  <c r="AU98" i="11" s="1"/>
  <c r="AW98" i="11" s="1"/>
  <c r="AY98" i="11" s="1"/>
  <c r="BA98" i="11" s="1"/>
  <c r="BC98" i="11" s="1"/>
  <c r="BE98" i="11" s="1"/>
  <c r="BG98" i="11" s="1"/>
  <c r="BI98" i="11" s="1"/>
  <c r="BK98" i="11" s="1"/>
  <c r="D98" i="24" s="1"/>
  <c r="I102" i="11"/>
  <c r="K102" i="11"/>
  <c r="M102" i="11"/>
  <c r="O102" i="11" s="1"/>
  <c r="Q102" i="11" s="1"/>
  <c r="S102" i="11" s="1"/>
  <c r="U102" i="11" s="1"/>
  <c r="W102" i="11" s="1"/>
  <c r="Y102" i="11" s="1"/>
  <c r="AA102" i="11" s="1"/>
  <c r="AC102" i="11" s="1"/>
  <c r="AE102" i="11"/>
  <c r="AG102" i="11" s="1"/>
  <c r="AI102" i="11" s="1"/>
  <c r="AK102" i="11" s="1"/>
  <c r="AM102" i="11" s="1"/>
  <c r="AO102" i="11" s="1"/>
  <c r="AQ102" i="11" s="1"/>
  <c r="AS102" i="11" s="1"/>
  <c r="AU102" i="11" s="1"/>
  <c r="AW102" i="11" s="1"/>
  <c r="AY102" i="11" s="1"/>
  <c r="BA102" i="11" s="1"/>
  <c r="BC102" i="11" s="1"/>
  <c r="BE102" i="11" s="1"/>
  <c r="BG102" i="11" s="1"/>
  <c r="BI102" i="11" s="1"/>
  <c r="BK102" i="11" s="1"/>
  <c r="D102" i="24" s="1"/>
  <c r="I106" i="11"/>
  <c r="K106" i="11" s="1"/>
  <c r="M106" i="11" s="1"/>
  <c r="O106" i="11" s="1"/>
  <c r="Q106" i="11" s="1"/>
  <c r="S106" i="11"/>
  <c r="U106" i="11"/>
  <c r="W106" i="11" s="1"/>
  <c r="Y106" i="11" s="1"/>
  <c r="AA106" i="11" s="1"/>
  <c r="AC106" i="11" s="1"/>
  <c r="AE106" i="11" s="1"/>
  <c r="AG106" i="11" s="1"/>
  <c r="AI106" i="11" s="1"/>
  <c r="AK106" i="11" s="1"/>
  <c r="AM106" i="11" s="1"/>
  <c r="AO106" i="11" s="1"/>
  <c r="AQ106" i="11" s="1"/>
  <c r="AS106" i="11" s="1"/>
  <c r="AU106" i="11" s="1"/>
  <c r="AW106" i="11" s="1"/>
  <c r="AY106" i="11" s="1"/>
  <c r="BA106" i="11" s="1"/>
  <c r="BC106" i="11"/>
  <c r="BE106" i="11"/>
  <c r="BG106" i="11" s="1"/>
  <c r="BI106" i="11" s="1"/>
  <c r="BK106" i="11" s="1"/>
  <c r="D106" i="24" s="1"/>
  <c r="I110" i="11"/>
  <c r="K110" i="11" s="1"/>
  <c r="M110" i="11" s="1"/>
  <c r="O110" i="11" s="1"/>
  <c r="Q110" i="11" s="1"/>
  <c r="S110" i="11" s="1"/>
  <c r="U110" i="11" s="1"/>
  <c r="W110" i="11" s="1"/>
  <c r="Y110" i="11" s="1"/>
  <c r="AA110" i="11" s="1"/>
  <c r="AC110" i="11" s="1"/>
  <c r="AE110" i="11" s="1"/>
  <c r="AG110" i="11" s="1"/>
  <c r="AI110" i="11"/>
  <c r="AK110" i="11" s="1"/>
  <c r="AM110" i="11" s="1"/>
  <c r="AO110" i="11" s="1"/>
  <c r="AQ110" i="11" s="1"/>
  <c r="AS110" i="11" s="1"/>
  <c r="AU110" i="11" s="1"/>
  <c r="AW110" i="11" s="1"/>
  <c r="AY110" i="11" s="1"/>
  <c r="BA110" i="11" s="1"/>
  <c r="BC110" i="11" s="1"/>
  <c r="BE110" i="11" s="1"/>
  <c r="BG110" i="11" s="1"/>
  <c r="BI110" i="11" s="1"/>
  <c r="BK110" i="11" s="1"/>
  <c r="D110" i="24" s="1"/>
  <c r="I6" i="17"/>
  <c r="I22" i="17"/>
  <c r="I26" i="17"/>
  <c r="K26" i="17" s="1"/>
  <c r="M26" i="17" s="1"/>
  <c r="O26" i="17" s="1"/>
  <c r="Q26" i="17" s="1"/>
  <c r="S26" i="17" s="1"/>
  <c r="U26" i="17" s="1"/>
  <c r="W26" i="17" s="1"/>
  <c r="Y26" i="17" s="1"/>
  <c r="I30" i="17"/>
  <c r="K30" i="17" s="1"/>
  <c r="M30" i="17"/>
  <c r="O30" i="17" s="1"/>
  <c r="Q30" i="17" s="1"/>
  <c r="S30" i="17" s="1"/>
  <c r="U30" i="17" s="1"/>
  <c r="W30" i="17" s="1"/>
  <c r="Y30" i="17" s="1"/>
  <c r="AA30" i="17" s="1"/>
  <c r="AC30" i="17" s="1"/>
  <c r="K34" i="17"/>
  <c r="M34" i="17"/>
  <c r="O34" i="17" s="1"/>
  <c r="Q34" i="17"/>
  <c r="S34" i="17" s="1"/>
  <c r="U34" i="17" s="1"/>
  <c r="W34" i="17" s="1"/>
  <c r="Y34" i="17" s="1"/>
  <c r="AA34" i="17" s="1"/>
  <c r="AC34" i="17" s="1"/>
  <c r="I38" i="17"/>
  <c r="I42" i="17"/>
  <c r="K42" i="17"/>
  <c r="M42" i="17" s="1"/>
  <c r="O42" i="17" s="1"/>
  <c r="Q42" i="17" s="1"/>
  <c r="S42" i="17" s="1"/>
  <c r="U42" i="17" s="1"/>
  <c r="W42" i="17" s="1"/>
  <c r="Y42" i="17" s="1"/>
  <c r="I46" i="17"/>
  <c r="K46" i="17"/>
  <c r="M46" i="17"/>
  <c r="O46" i="17" s="1"/>
  <c r="Q46" i="17" s="1"/>
  <c r="S46" i="17" s="1"/>
  <c r="U46" i="17" s="1"/>
  <c r="W46" i="17" s="1"/>
  <c r="Y46" i="17" s="1"/>
  <c r="I50" i="17"/>
  <c r="K50" i="17" s="1"/>
  <c r="M50" i="17"/>
  <c r="O50" i="17" s="1"/>
  <c r="Q50" i="17" s="1"/>
  <c r="S50" i="17"/>
  <c r="U50" i="17" s="1"/>
  <c r="W50" i="17" s="1"/>
  <c r="Y50" i="17" s="1"/>
  <c r="I10" i="11"/>
  <c r="K10" i="11" s="1"/>
  <c r="M10" i="11" s="1"/>
  <c r="O10" i="11"/>
  <c r="Q10" i="11" s="1"/>
  <c r="S10" i="11" s="1"/>
  <c r="I14" i="11"/>
  <c r="K14" i="11"/>
  <c r="M14" i="11" s="1"/>
  <c r="O14" i="11" s="1"/>
  <c r="Q14" i="11" s="1"/>
  <c r="S14" i="11" s="1"/>
  <c r="U14" i="11" s="1"/>
  <c r="W14" i="11" s="1"/>
  <c r="Y14" i="11" s="1"/>
  <c r="AA14" i="11" s="1"/>
  <c r="AC14" i="11" s="1"/>
  <c r="AE14" i="11" s="1"/>
  <c r="AG14" i="11" s="1"/>
  <c r="AI14" i="11" s="1"/>
  <c r="AK14" i="11" s="1"/>
  <c r="AM14" i="11" s="1"/>
  <c r="AO14" i="11" s="1"/>
  <c r="AQ14" i="11" s="1"/>
  <c r="AS14" i="11" s="1"/>
  <c r="AU14" i="11" s="1"/>
  <c r="AW14" i="11" s="1"/>
  <c r="AY14" i="11" s="1"/>
  <c r="BA14" i="11" s="1"/>
  <c r="BC14" i="11" s="1"/>
  <c r="BE14" i="11" s="1"/>
  <c r="BG14" i="11" s="1"/>
  <c r="BI14" i="11" s="1"/>
  <c r="BK14" i="11" s="1"/>
  <c r="D14" i="24" s="1"/>
  <c r="I18" i="11"/>
  <c r="I22" i="11"/>
  <c r="I26" i="11"/>
  <c r="K26" i="11"/>
  <c r="M26" i="11" s="1"/>
  <c r="O26" i="11" s="1"/>
  <c r="Q26" i="11" s="1"/>
  <c r="S26" i="11" s="1"/>
  <c r="U26" i="11" s="1"/>
  <c r="W26" i="11" s="1"/>
  <c r="Y26" i="11" s="1"/>
  <c r="AA26" i="11" s="1"/>
  <c r="AC26" i="11" s="1"/>
  <c r="AE26" i="11" s="1"/>
  <c r="AG26" i="11" s="1"/>
  <c r="AI26" i="11" s="1"/>
  <c r="AK26" i="11" s="1"/>
  <c r="AM26" i="11" s="1"/>
  <c r="AO26" i="11" s="1"/>
  <c r="AQ26" i="11" s="1"/>
  <c r="AS26" i="11" s="1"/>
  <c r="AU26" i="11" s="1"/>
  <c r="AW26" i="11" s="1"/>
  <c r="AY26" i="11" s="1"/>
  <c r="BA26" i="11" s="1"/>
  <c r="BC26" i="11" s="1"/>
  <c r="BE26" i="11" s="1"/>
  <c r="BG26" i="11" s="1"/>
  <c r="BI26" i="11"/>
  <c r="BK26" i="11" s="1"/>
  <c r="D26" i="24" s="1"/>
  <c r="I30" i="11"/>
  <c r="K30" i="11"/>
  <c r="M30" i="11" s="1"/>
  <c r="O30" i="11" s="1"/>
  <c r="Q30" i="11" s="1"/>
  <c r="S30" i="11" s="1"/>
  <c r="U30" i="11" s="1"/>
  <c r="W30" i="11" s="1"/>
  <c r="Y30" i="11" s="1"/>
  <c r="AA30" i="11" s="1"/>
  <c r="AC30" i="11" s="1"/>
  <c r="AE30" i="11" s="1"/>
  <c r="AG30" i="11" s="1"/>
  <c r="AI30" i="11" s="1"/>
  <c r="AK30" i="11" s="1"/>
  <c r="AM30" i="11" s="1"/>
  <c r="AO30" i="11" s="1"/>
  <c r="AQ30" i="11" s="1"/>
  <c r="AS30" i="11" s="1"/>
  <c r="AU30" i="11" s="1"/>
  <c r="AW30" i="11" s="1"/>
  <c r="AY30" i="11" s="1"/>
  <c r="BA30" i="11" s="1"/>
  <c r="BC30" i="11" s="1"/>
  <c r="BE30" i="11" s="1"/>
  <c r="BG30" i="11" s="1"/>
  <c r="BI30" i="11" s="1"/>
  <c r="BK30" i="11" s="1"/>
  <c r="D30" i="24" s="1"/>
  <c r="I36" i="11"/>
  <c r="K36" i="11"/>
  <c r="M36" i="11" s="1"/>
  <c r="O36" i="11" s="1"/>
  <c r="Q36" i="11" s="1"/>
  <c r="S36" i="11" s="1"/>
  <c r="U36" i="11" s="1"/>
  <c r="W36" i="11" s="1"/>
  <c r="Y36" i="11" s="1"/>
  <c r="AA36" i="11" s="1"/>
  <c r="AC36" i="11" s="1"/>
  <c r="AE36" i="11" s="1"/>
  <c r="AG36" i="11" s="1"/>
  <c r="AI36" i="11" s="1"/>
  <c r="AK36" i="11" s="1"/>
  <c r="AM36" i="11" s="1"/>
  <c r="AO36" i="11" s="1"/>
  <c r="AQ36" i="11" s="1"/>
  <c r="AS36" i="11" s="1"/>
  <c r="AU36" i="11" s="1"/>
  <c r="AW36" i="11" s="1"/>
  <c r="AY36" i="11" s="1"/>
  <c r="BA36" i="11" s="1"/>
  <c r="BC36" i="11" s="1"/>
  <c r="BE36" i="11" s="1"/>
  <c r="BG36" i="11"/>
  <c r="BI36" i="11" s="1"/>
  <c r="BK36" i="11" s="1"/>
  <c r="D36" i="24" s="1"/>
  <c r="I40" i="11"/>
  <c r="K40" i="11" s="1"/>
  <c r="M40" i="11" s="1"/>
  <c r="O40" i="11" s="1"/>
  <c r="Q40" i="11" s="1"/>
  <c r="S40" i="11" s="1"/>
  <c r="U40" i="11" s="1"/>
  <c r="W40" i="11" s="1"/>
  <c r="Y40" i="11" s="1"/>
  <c r="AA40" i="11" s="1"/>
  <c r="AC40" i="11" s="1"/>
  <c r="AE40" i="11" s="1"/>
  <c r="AG40" i="11" s="1"/>
  <c r="AI40" i="11" s="1"/>
  <c r="AK40" i="11" s="1"/>
  <c r="AM40" i="11" s="1"/>
  <c r="AO40" i="11" s="1"/>
  <c r="AQ40" i="11" s="1"/>
  <c r="AS40" i="11" s="1"/>
  <c r="AU40" i="11" s="1"/>
  <c r="AW40" i="11" s="1"/>
  <c r="AY40" i="11"/>
  <c r="BA40" i="11" s="1"/>
  <c r="BC40" i="11" s="1"/>
  <c r="BE40" i="11" s="1"/>
  <c r="BG40" i="11" s="1"/>
  <c r="BI40" i="11" s="1"/>
  <c r="BK40" i="11" s="1"/>
  <c r="D40" i="24" s="1"/>
  <c r="I44" i="11"/>
  <c r="K44" i="11"/>
  <c r="M44" i="11" s="1"/>
  <c r="O44" i="11" s="1"/>
  <c r="Q44" i="11" s="1"/>
  <c r="S44" i="11" s="1"/>
  <c r="U44" i="11" s="1"/>
  <c r="W44" i="11" s="1"/>
  <c r="Y44" i="11" s="1"/>
  <c r="AA44" i="11" s="1"/>
  <c r="AC44" i="11" s="1"/>
  <c r="AE44" i="11" s="1"/>
  <c r="AG44" i="11" s="1"/>
  <c r="AI44" i="11" s="1"/>
  <c r="AK44" i="11" s="1"/>
  <c r="AM44" i="11" s="1"/>
  <c r="AO44" i="11" s="1"/>
  <c r="AQ44" i="11" s="1"/>
  <c r="AS44" i="11" s="1"/>
  <c r="AU44" i="11" s="1"/>
  <c r="AW44" i="11" s="1"/>
  <c r="AY44" i="11" s="1"/>
  <c r="BA44" i="11" s="1"/>
  <c r="BC44" i="11" s="1"/>
  <c r="BE44" i="11" s="1"/>
  <c r="BG44" i="11" s="1"/>
  <c r="BI44" i="11" s="1"/>
  <c r="BK44" i="11" s="1"/>
  <c r="D44" i="24" s="1"/>
  <c r="I48" i="11"/>
  <c r="K48" i="11" s="1"/>
  <c r="M48" i="11" s="1"/>
  <c r="O48" i="11" s="1"/>
  <c r="Q48" i="11" s="1"/>
  <c r="S48" i="11" s="1"/>
  <c r="U48" i="11" s="1"/>
  <c r="W48" i="11" s="1"/>
  <c r="Y48" i="11" s="1"/>
  <c r="AA48" i="11"/>
  <c r="AC48" i="11" s="1"/>
  <c r="AE48" i="11" s="1"/>
  <c r="AG48" i="11" s="1"/>
  <c r="AI48" i="11" s="1"/>
  <c r="AK48" i="11" s="1"/>
  <c r="AM48" i="11" s="1"/>
  <c r="AO48" i="11" s="1"/>
  <c r="AQ48" i="11" s="1"/>
  <c r="AS48" i="11" s="1"/>
  <c r="AU48" i="11" s="1"/>
  <c r="AW48" i="11" s="1"/>
  <c r="AY48" i="11" s="1"/>
  <c r="BA48" i="11" s="1"/>
  <c r="BC48" i="11" s="1"/>
  <c r="BE48" i="11" s="1"/>
  <c r="BG48" i="11" s="1"/>
  <c r="BI48" i="11" s="1"/>
  <c r="BK48" i="11" s="1"/>
  <c r="D48" i="24" s="1"/>
  <c r="I53" i="11"/>
  <c r="K53" i="11" s="1"/>
  <c r="M53" i="11" s="1"/>
  <c r="O53" i="11" s="1"/>
  <c r="Q53" i="11" s="1"/>
  <c r="S53" i="11" s="1"/>
  <c r="U53" i="11" s="1"/>
  <c r="W53" i="11" s="1"/>
  <c r="Y53" i="11" s="1"/>
  <c r="AA53" i="11" s="1"/>
  <c r="AC53" i="11" s="1"/>
  <c r="AE53" i="11" s="1"/>
  <c r="AG53" i="11" s="1"/>
  <c r="AI53" i="11" s="1"/>
  <c r="AK53" i="11" s="1"/>
  <c r="AM53" i="11" s="1"/>
  <c r="AO53" i="11" s="1"/>
  <c r="AQ53" i="11" s="1"/>
  <c r="AS53" i="11" s="1"/>
  <c r="AU53" i="11" s="1"/>
  <c r="AW53" i="11" s="1"/>
  <c r="AY53" i="11" s="1"/>
  <c r="BA53" i="11" s="1"/>
  <c r="BC53" i="11" s="1"/>
  <c r="BE53" i="11" s="1"/>
  <c r="BG53" i="11" s="1"/>
  <c r="BI53" i="11" s="1"/>
  <c r="BK53" i="11" s="1"/>
  <c r="D53" i="24" s="1"/>
  <c r="I57" i="11"/>
  <c r="K57" i="11"/>
  <c r="M57" i="11" s="1"/>
  <c r="O57" i="11" s="1"/>
  <c r="Q57" i="11" s="1"/>
  <c r="S57" i="11" s="1"/>
  <c r="U57" i="11" s="1"/>
  <c r="W57" i="11" s="1"/>
  <c r="Y57" i="11" s="1"/>
  <c r="AA57" i="11" s="1"/>
  <c r="AC57" i="11"/>
  <c r="AE57" i="11" s="1"/>
  <c r="AG57" i="11" s="1"/>
  <c r="AI57" i="11" s="1"/>
  <c r="AK57" i="11" s="1"/>
  <c r="AM57" i="11" s="1"/>
  <c r="AO57" i="11" s="1"/>
  <c r="AQ57" i="11" s="1"/>
  <c r="AS57" i="11" s="1"/>
  <c r="AU57" i="11" s="1"/>
  <c r="AW57" i="11" s="1"/>
  <c r="AY57" i="11" s="1"/>
  <c r="BA57" i="11" s="1"/>
  <c r="BC57" i="11" s="1"/>
  <c r="BE57" i="11" s="1"/>
  <c r="BG57" i="11" s="1"/>
  <c r="BI57" i="11" s="1"/>
  <c r="BK57" i="11" s="1"/>
  <c r="D57" i="24" s="1"/>
  <c r="I65" i="11"/>
  <c r="K65" i="11"/>
  <c r="M65" i="11" s="1"/>
  <c r="O65" i="11" s="1"/>
  <c r="Q65" i="11" s="1"/>
  <c r="S65" i="11" s="1"/>
  <c r="U65" i="11"/>
  <c r="W65" i="11" s="1"/>
  <c r="Y65" i="11" s="1"/>
  <c r="AA65" i="11" s="1"/>
  <c r="AC65" i="11" s="1"/>
  <c r="AE65" i="11" s="1"/>
  <c r="AG65" i="11" s="1"/>
  <c r="AI65" i="11" s="1"/>
  <c r="AK65" i="11" s="1"/>
  <c r="AM65" i="11" s="1"/>
  <c r="AO65" i="11" s="1"/>
  <c r="AQ65" i="11" s="1"/>
  <c r="AS65" i="11" s="1"/>
  <c r="AU65" i="11" s="1"/>
  <c r="AW65" i="11" s="1"/>
  <c r="AY65" i="11" s="1"/>
  <c r="BA65" i="11" s="1"/>
  <c r="BC65" i="11" s="1"/>
  <c r="BE65" i="11" s="1"/>
  <c r="BG65" i="11" s="1"/>
  <c r="BI65" i="11" s="1"/>
  <c r="BK65" i="11" s="1"/>
  <c r="D65" i="24" s="1"/>
  <c r="I69" i="11"/>
  <c r="K69" i="11" s="1"/>
  <c r="M69" i="11" s="1"/>
  <c r="O69" i="11" s="1"/>
  <c r="Q69" i="11" s="1"/>
  <c r="S69" i="11" s="1"/>
  <c r="U69" i="11" s="1"/>
  <c r="W69" i="11" s="1"/>
  <c r="Y69" i="11" s="1"/>
  <c r="AA69" i="11" s="1"/>
  <c r="AC69" i="11" s="1"/>
  <c r="AE69" i="11" s="1"/>
  <c r="AG69" i="11" s="1"/>
  <c r="AI69" i="11" s="1"/>
  <c r="AK69" i="11" s="1"/>
  <c r="AM69" i="11" s="1"/>
  <c r="AO69" i="11" s="1"/>
  <c r="AQ69" i="11" s="1"/>
  <c r="AS69" i="11" s="1"/>
  <c r="AU69" i="11" s="1"/>
  <c r="AW69" i="11" s="1"/>
  <c r="AY69" i="11" s="1"/>
  <c r="BA69" i="11" s="1"/>
  <c r="BC69" i="11" s="1"/>
  <c r="BE69" i="11" s="1"/>
  <c r="BG69" i="11" s="1"/>
  <c r="BI69" i="11" s="1"/>
  <c r="BK69" i="11" s="1"/>
  <c r="D69" i="24" s="1"/>
  <c r="I73" i="11"/>
  <c r="K73" i="11"/>
  <c r="M73" i="11" s="1"/>
  <c r="O73" i="11" s="1"/>
  <c r="Q73" i="11" s="1"/>
  <c r="S73" i="11"/>
  <c r="U73" i="11" s="1"/>
  <c r="W73" i="11" s="1"/>
  <c r="Y73" i="11" s="1"/>
  <c r="AA73" i="11" s="1"/>
  <c r="AC73" i="11" s="1"/>
  <c r="AE73" i="11" s="1"/>
  <c r="AG73" i="11" s="1"/>
  <c r="AI73" i="11" s="1"/>
  <c r="AK73" i="11" s="1"/>
  <c r="AM73" i="11" s="1"/>
  <c r="AO73" i="11" s="1"/>
  <c r="AQ73" i="11" s="1"/>
  <c r="AS73" i="11" s="1"/>
  <c r="AU73" i="11" s="1"/>
  <c r="AW73" i="11" s="1"/>
  <c r="AY73" i="11" s="1"/>
  <c r="BA73" i="11" s="1"/>
  <c r="BC73" i="11" s="1"/>
  <c r="BE73" i="11" s="1"/>
  <c r="BG73" i="11" s="1"/>
  <c r="BI73" i="11" s="1"/>
  <c r="BK73" i="11" s="1"/>
  <c r="D73" i="24" s="1"/>
  <c r="I77" i="11"/>
  <c r="K77" i="11"/>
  <c r="M77" i="11" s="1"/>
  <c r="O77" i="11"/>
  <c r="Q77" i="11" s="1"/>
  <c r="S77" i="11" s="1"/>
  <c r="U77" i="11" s="1"/>
  <c r="W77" i="11" s="1"/>
  <c r="Y77" i="11" s="1"/>
  <c r="AA77" i="11" s="1"/>
  <c r="AC77" i="11" s="1"/>
  <c r="AE77" i="11" s="1"/>
  <c r="AG77" i="11" s="1"/>
  <c r="AI77" i="11" s="1"/>
  <c r="AK77" i="11" s="1"/>
  <c r="AM77" i="11" s="1"/>
  <c r="AO77" i="11" s="1"/>
  <c r="AQ77" i="11" s="1"/>
  <c r="AS77" i="11" s="1"/>
  <c r="AU77" i="11" s="1"/>
  <c r="AW77" i="11" s="1"/>
  <c r="AY77" i="11" s="1"/>
  <c r="BA77" i="11" s="1"/>
  <c r="BC77" i="11" s="1"/>
  <c r="BE77" i="11" s="1"/>
  <c r="BG77" i="11" s="1"/>
  <c r="BI77" i="11" s="1"/>
  <c r="BK77" i="11"/>
  <c r="D77" i="24" s="1"/>
  <c r="I81" i="11"/>
  <c r="K81" i="11" s="1"/>
  <c r="M81" i="11" s="1"/>
  <c r="O81" i="11" s="1"/>
  <c r="Q81" i="11" s="1"/>
  <c r="S81" i="11" s="1"/>
  <c r="U81" i="11" s="1"/>
  <c r="W81" i="11" s="1"/>
  <c r="Y81" i="11"/>
  <c r="AA81" i="11" s="1"/>
  <c r="AC81" i="11" s="1"/>
  <c r="AE81" i="11" s="1"/>
  <c r="AG81" i="11" s="1"/>
  <c r="AI81" i="11" s="1"/>
  <c r="AK81" i="11" s="1"/>
  <c r="AM81" i="11" s="1"/>
  <c r="AO81" i="11" s="1"/>
  <c r="AQ81" i="11" s="1"/>
  <c r="AS81" i="11" s="1"/>
  <c r="AU81" i="11" s="1"/>
  <c r="AW81" i="11" s="1"/>
  <c r="AY81" i="11" s="1"/>
  <c r="BA81" i="11" s="1"/>
  <c r="BC81" i="11" s="1"/>
  <c r="BE81" i="11" s="1"/>
  <c r="BG81" i="11" s="1"/>
  <c r="BI81" i="11" s="1"/>
  <c r="BK81" i="11" s="1"/>
  <c r="D81" i="24" s="1"/>
  <c r="I85" i="11"/>
  <c r="I89" i="11"/>
  <c r="K89" i="11" s="1"/>
  <c r="M89" i="11" s="1"/>
  <c r="O89" i="11"/>
  <c r="Q89" i="11" s="1"/>
  <c r="S89" i="11" s="1"/>
  <c r="U89" i="11" s="1"/>
  <c r="W89" i="11" s="1"/>
  <c r="Y89" i="11" s="1"/>
  <c r="AA89" i="11" s="1"/>
  <c r="AC89" i="11" s="1"/>
  <c r="AE89" i="11" s="1"/>
  <c r="AG89" i="11" s="1"/>
  <c r="AI89" i="11" s="1"/>
  <c r="AK89" i="11" s="1"/>
  <c r="AM89" i="11" s="1"/>
  <c r="AO89" i="11" s="1"/>
  <c r="AQ89" i="11" s="1"/>
  <c r="AS89" i="11" s="1"/>
  <c r="AU89" i="11" s="1"/>
  <c r="AW89" i="11" s="1"/>
  <c r="AY89" i="11" s="1"/>
  <c r="BA89" i="11" s="1"/>
  <c r="BC89" i="11" s="1"/>
  <c r="BE89" i="11" s="1"/>
  <c r="BG89" i="11" s="1"/>
  <c r="BI89" i="11" s="1"/>
  <c r="BK89" i="11"/>
  <c r="D89" i="24" s="1"/>
  <c r="I97" i="11"/>
  <c r="K97" i="11" s="1"/>
  <c r="M97" i="11" s="1"/>
  <c r="O97" i="11" s="1"/>
  <c r="Q97" i="11" s="1"/>
  <c r="S97" i="11" s="1"/>
  <c r="U97" i="11" s="1"/>
  <c r="W97" i="11" s="1"/>
  <c r="Y97" i="11"/>
  <c r="AA97" i="11" s="1"/>
  <c r="AC97" i="11" s="1"/>
  <c r="AE97" i="11" s="1"/>
  <c r="AG97" i="11" s="1"/>
  <c r="AI97" i="11" s="1"/>
  <c r="AK97" i="11" s="1"/>
  <c r="AM97" i="11" s="1"/>
  <c r="AO97" i="11" s="1"/>
  <c r="AQ97" i="11" s="1"/>
  <c r="AS97" i="11" s="1"/>
  <c r="AU97" i="11" s="1"/>
  <c r="AW97" i="11" s="1"/>
  <c r="AY97" i="11" s="1"/>
  <c r="BA97" i="11" s="1"/>
  <c r="BC97" i="11" s="1"/>
  <c r="BE97" i="11" s="1"/>
  <c r="BG97" i="11" s="1"/>
  <c r="BI97" i="11" s="1"/>
  <c r="BK97" i="11" s="1"/>
  <c r="D97" i="24" s="1"/>
  <c r="I101" i="11"/>
  <c r="K101" i="11"/>
  <c r="M101" i="11"/>
  <c r="O101" i="11" s="1"/>
  <c r="Q101" i="11" s="1"/>
  <c r="S101" i="11" s="1"/>
  <c r="U101" i="11" s="1"/>
  <c r="W101" i="11" s="1"/>
  <c r="Y101" i="11" s="1"/>
  <c r="AA101" i="11" s="1"/>
  <c r="AC101" i="11" s="1"/>
  <c r="AE101" i="11" s="1"/>
  <c r="AG101" i="11" s="1"/>
  <c r="AI101" i="11" s="1"/>
  <c r="AK101" i="11" s="1"/>
  <c r="AM101" i="11" s="1"/>
  <c r="AO101" i="11" s="1"/>
  <c r="AQ101" i="11" s="1"/>
  <c r="AS101" i="11" s="1"/>
  <c r="AU101" i="11" s="1"/>
  <c r="AW101" i="11" s="1"/>
  <c r="AY101" i="11" s="1"/>
  <c r="BA101" i="11" s="1"/>
  <c r="BC101" i="11" s="1"/>
  <c r="BE101" i="11" s="1"/>
  <c r="BG101" i="11" s="1"/>
  <c r="BI101" i="11"/>
  <c r="BK101" i="11" s="1"/>
  <c r="D101" i="24" s="1"/>
  <c r="I105" i="11"/>
  <c r="K105" i="11" s="1"/>
  <c r="M105" i="11" s="1"/>
  <c r="O105" i="11" s="1"/>
  <c r="Q105" i="11" s="1"/>
  <c r="S105" i="11" s="1"/>
  <c r="U105" i="11" s="1"/>
  <c r="W105" i="11" s="1"/>
  <c r="Y105" i="11" s="1"/>
  <c r="AA105" i="11" s="1"/>
  <c r="AC105" i="11"/>
  <c r="AE105" i="11" s="1"/>
  <c r="AG105" i="11" s="1"/>
  <c r="AI105" i="11" s="1"/>
  <c r="AK105" i="11" s="1"/>
  <c r="AM105" i="11" s="1"/>
  <c r="AO105" i="11" s="1"/>
  <c r="AQ105" i="11" s="1"/>
  <c r="AS105" i="11" s="1"/>
  <c r="AU105" i="11" s="1"/>
  <c r="AW105" i="11" s="1"/>
  <c r="AY105" i="11" s="1"/>
  <c r="BA105" i="11" s="1"/>
  <c r="BC105" i="11" s="1"/>
  <c r="BE105" i="11" s="1"/>
  <c r="BG105" i="11" s="1"/>
  <c r="BI105" i="11" s="1"/>
  <c r="BK105" i="11" s="1"/>
  <c r="D105" i="24" s="1"/>
  <c r="I109" i="11"/>
  <c r="K109" i="11" s="1"/>
  <c r="M109" i="11"/>
  <c r="O109" i="11" s="1"/>
  <c r="Q109" i="11" s="1"/>
  <c r="S109" i="11" s="1"/>
  <c r="U109" i="11"/>
  <c r="W109" i="11" s="1"/>
  <c r="Y109" i="11" s="1"/>
  <c r="AA109" i="11" s="1"/>
  <c r="AC109" i="11" s="1"/>
  <c r="AE109" i="11" s="1"/>
  <c r="AG109" i="11" s="1"/>
  <c r="AI109" i="11" s="1"/>
  <c r="AK109" i="11" s="1"/>
  <c r="AM109" i="11" s="1"/>
  <c r="AO109" i="11" s="1"/>
  <c r="AQ109" i="11" s="1"/>
  <c r="AS109" i="11" s="1"/>
  <c r="AU109" i="11" s="1"/>
  <c r="AW109" i="11" s="1"/>
  <c r="AY109" i="11" s="1"/>
  <c r="BA109" i="11" s="1"/>
  <c r="BC109" i="11" s="1"/>
  <c r="BE109" i="11" s="1"/>
  <c r="BG109" i="11" s="1"/>
  <c r="BI109" i="11" s="1"/>
  <c r="BK109" i="11" s="1"/>
  <c r="D109" i="24" s="1"/>
  <c r="K9" i="17"/>
  <c r="M9" i="17"/>
  <c r="O9" i="17"/>
  <c r="Q9" i="17" s="1"/>
  <c r="S9" i="17" s="1"/>
  <c r="U9" i="17" s="1"/>
  <c r="W9" i="17" s="1"/>
  <c r="Y9" i="17" s="1"/>
  <c r="I25" i="17"/>
  <c r="K25" i="17" s="1"/>
  <c r="M25" i="17" s="1"/>
  <c r="O25" i="17"/>
  <c r="Q25" i="17"/>
  <c r="S25" i="17" s="1"/>
  <c r="U25" i="17" s="1"/>
  <c r="W25" i="17" s="1"/>
  <c r="Y25" i="17" s="1"/>
  <c r="AE25" i="17" s="1"/>
  <c r="AG25" i="17" s="1"/>
  <c r="AI25" i="17" s="1"/>
  <c r="AK25" i="17" s="1"/>
  <c r="AM25" i="17" s="1"/>
  <c r="AO25" i="17" s="1"/>
  <c r="AQ25" i="17"/>
  <c r="AS25" i="17" s="1"/>
  <c r="AU25" i="17" s="1"/>
  <c r="AW25" i="17" s="1"/>
  <c r="AY25" i="17" s="1"/>
  <c r="BA25" i="17" s="1"/>
  <c r="BC25" i="17" s="1"/>
  <c r="BE25" i="17" s="1"/>
  <c r="E25" i="24" s="1"/>
  <c r="I29" i="17"/>
  <c r="I33" i="17"/>
  <c r="K33" i="17"/>
  <c r="M33" i="17"/>
  <c r="O33" i="17" s="1"/>
  <c r="Q33" i="17"/>
  <c r="S33" i="17" s="1"/>
  <c r="U33" i="17" s="1"/>
  <c r="W33" i="17" s="1"/>
  <c r="Y33" i="17" s="1"/>
  <c r="I37" i="17"/>
  <c r="K37" i="17" s="1"/>
  <c r="M37" i="17"/>
  <c r="O37" i="17" s="1"/>
  <c r="Q37" i="17" s="1"/>
  <c r="S37" i="17" s="1"/>
  <c r="U37" i="17" s="1"/>
  <c r="W37" i="17" s="1"/>
  <c r="Y37" i="17" s="1"/>
  <c r="I45" i="17"/>
  <c r="K45" i="17" s="1"/>
  <c r="M45" i="17" s="1"/>
  <c r="O45" i="17" s="1"/>
  <c r="Q45" i="17" s="1"/>
  <c r="S45" i="17"/>
  <c r="U45" i="17"/>
  <c r="W45" i="17" s="1"/>
  <c r="Y45" i="17" s="1"/>
  <c r="I49" i="17"/>
  <c r="K49" i="17"/>
  <c r="M49" i="17" s="1"/>
  <c r="O49" i="17" s="1"/>
  <c r="I54" i="17"/>
  <c r="K54" i="17"/>
  <c r="M54" i="17"/>
  <c r="O54" i="17" s="1"/>
  <c r="Q54" i="17"/>
  <c r="S54" i="17" s="1"/>
  <c r="U54" i="17" s="1"/>
  <c r="W54" i="17" s="1"/>
  <c r="Y54" i="17" s="1"/>
  <c r="I58" i="17"/>
  <c r="I62" i="17"/>
  <c r="I66" i="17"/>
  <c r="K66" i="17" s="1"/>
  <c r="M66" i="17" s="1"/>
  <c r="O66" i="17" s="1"/>
  <c r="Q66" i="17" s="1"/>
  <c r="S66" i="17" s="1"/>
  <c r="U66" i="17" s="1"/>
  <c r="W66" i="17"/>
  <c r="Y66" i="17" s="1"/>
  <c r="I74" i="17"/>
  <c r="K74" i="17"/>
  <c r="M74" i="17" s="1"/>
  <c r="O74" i="17" s="1"/>
  <c r="Q74" i="17"/>
  <c r="S74" i="17"/>
  <c r="U74" i="17" s="1"/>
  <c r="W74" i="17" s="1"/>
  <c r="Y74" i="17" s="1"/>
  <c r="AE74" i="17" s="1"/>
  <c r="I78" i="17"/>
  <c r="K78" i="17"/>
  <c r="M78" i="17"/>
  <c r="O78" i="17" s="1"/>
  <c r="Q78" i="17" s="1"/>
  <c r="S78" i="17" s="1"/>
  <c r="U78" i="17" s="1"/>
  <c r="W78" i="17" s="1"/>
  <c r="Y78" i="17" s="1"/>
  <c r="I82" i="17"/>
  <c r="K82" i="17"/>
  <c r="M82" i="17"/>
  <c r="O82" i="17" s="1"/>
  <c r="Q82" i="17" s="1"/>
  <c r="S82" i="17" s="1"/>
  <c r="U82" i="17" s="1"/>
  <c r="W82" i="17" s="1"/>
  <c r="Y82" i="17" s="1"/>
  <c r="I90" i="17"/>
  <c r="K90" i="17"/>
  <c r="M90" i="17" s="1"/>
  <c r="O90" i="17" s="1"/>
  <c r="Q90" i="17" s="1"/>
  <c r="S90" i="17" s="1"/>
  <c r="U90" i="17" s="1"/>
  <c r="W90" i="17" s="1"/>
  <c r="Y90" i="17" s="1"/>
  <c r="I98" i="17"/>
  <c r="K98" i="17"/>
  <c r="M98" i="17" s="1"/>
  <c r="O98" i="17" s="1"/>
  <c r="Q98" i="17" s="1"/>
  <c r="S98" i="17" s="1"/>
  <c r="U98" i="17" s="1"/>
  <c r="W98" i="17" s="1"/>
  <c r="Y98" i="17" s="1"/>
  <c r="I102" i="17"/>
  <c r="K102" i="17" s="1"/>
  <c r="M102" i="17" s="1"/>
  <c r="O102" i="17" s="1"/>
  <c r="Q102" i="17" s="1"/>
  <c r="S102" i="17" s="1"/>
  <c r="U102" i="17" s="1"/>
  <c r="W102" i="17" s="1"/>
  <c r="Y102" i="17"/>
  <c r="AA102" i="17" s="1"/>
  <c r="AC102" i="17" s="1"/>
  <c r="I106" i="17"/>
  <c r="K106" i="17" s="1"/>
  <c r="M106" i="17" s="1"/>
  <c r="O106" i="17" s="1"/>
  <c r="Q106" i="17" s="1"/>
  <c r="S106" i="17" s="1"/>
  <c r="U106" i="17" s="1"/>
  <c r="W106" i="17" s="1"/>
  <c r="Y106" i="17" s="1"/>
  <c r="I110" i="17"/>
  <c r="K110" i="17"/>
  <c r="M110" i="17"/>
  <c r="O110" i="17" s="1"/>
  <c r="Q110" i="17" s="1"/>
  <c r="S110" i="17"/>
  <c r="U110" i="17" s="1"/>
  <c r="W110" i="17" s="1"/>
  <c r="Y110" i="17" s="1"/>
  <c r="I67" i="17"/>
  <c r="K67" i="17"/>
  <c r="M67" i="17" s="1"/>
  <c r="O67" i="17" s="1"/>
  <c r="Q67" i="17"/>
  <c r="S67" i="17" s="1"/>
  <c r="U67" i="17" s="1"/>
  <c r="W67" i="17" s="1"/>
  <c r="Y67" i="17" s="1"/>
  <c r="I79" i="17"/>
  <c r="K79" i="17" s="1"/>
  <c r="M79" i="17" s="1"/>
  <c r="O79" i="17"/>
  <c r="Q79" i="17"/>
  <c r="S79" i="17" s="1"/>
  <c r="U79" i="17" s="1"/>
  <c r="W79" i="17" s="1"/>
  <c r="Y79" i="17" s="1"/>
  <c r="I83" i="17"/>
  <c r="I95" i="17"/>
  <c r="K95" i="17" s="1"/>
  <c r="M95" i="17"/>
  <c r="O95" i="17"/>
  <c r="Q95" i="17" s="1"/>
  <c r="S95" i="17" s="1"/>
  <c r="U95" i="17" s="1"/>
  <c r="W95" i="17" s="1"/>
  <c r="Y95" i="17" s="1"/>
  <c r="I99" i="17"/>
  <c r="K99" i="17" s="1"/>
  <c r="M99" i="17"/>
  <c r="O99" i="17" s="1"/>
  <c r="Q99" i="17" s="1"/>
  <c r="S99" i="17" s="1"/>
  <c r="U99" i="17" s="1"/>
  <c r="W99" i="17" s="1"/>
  <c r="Y99" i="17" s="1"/>
  <c r="I103" i="17"/>
  <c r="K103" i="17" s="1"/>
  <c r="M103" i="17"/>
  <c r="O103" i="17"/>
  <c r="Q103" i="17" s="1"/>
  <c r="S103" i="17" s="1"/>
  <c r="U103" i="17" s="1"/>
  <c r="W103" i="17" s="1"/>
  <c r="Y103" i="17" s="1"/>
  <c r="AE103" i="17" s="1"/>
  <c r="AG103" i="17" s="1"/>
  <c r="AI103" i="17"/>
  <c r="AK103" i="17"/>
  <c r="AM103" i="17" s="1"/>
  <c r="AO103" i="17" s="1"/>
  <c r="AQ103" i="17" s="1"/>
  <c r="AS103" i="17" s="1"/>
  <c r="AU103" i="17" s="1"/>
  <c r="AW103" i="17" s="1"/>
  <c r="AY103" i="17" s="1"/>
  <c r="BA103" i="17" s="1"/>
  <c r="BC103" i="17" s="1"/>
  <c r="BE103" i="17" s="1"/>
  <c r="E103" i="24" s="1"/>
  <c r="I107" i="17"/>
  <c r="K107" i="17"/>
  <c r="M107" i="17" s="1"/>
  <c r="O107" i="17" s="1"/>
  <c r="Q107" i="17" s="1"/>
  <c r="S107" i="17" s="1"/>
  <c r="U107" i="17" s="1"/>
  <c r="W107" i="17" s="1"/>
  <c r="Y107" i="17" s="1"/>
  <c r="I111" i="17"/>
  <c r="K111" i="17" s="1"/>
  <c r="M111" i="17" s="1"/>
  <c r="O111" i="17"/>
  <c r="Q111" i="17" s="1"/>
  <c r="S111" i="17" s="1"/>
  <c r="U111" i="17" s="1"/>
  <c r="W111" i="17" s="1"/>
  <c r="Y111" i="17" s="1"/>
  <c r="I51" i="17"/>
  <c r="K51" i="17" s="1"/>
  <c r="M51" i="17" s="1"/>
  <c r="O51" i="17" s="1"/>
  <c r="Q51" i="17" s="1"/>
  <c r="S51" i="17" s="1"/>
  <c r="U51" i="17"/>
  <c r="W51" i="17" s="1"/>
  <c r="Y51" i="17" s="1"/>
  <c r="I36" i="17"/>
  <c r="K36" i="17"/>
  <c r="M36" i="17" s="1"/>
  <c r="O36" i="17"/>
  <c r="Q36" i="17"/>
  <c r="S36" i="17" s="1"/>
  <c r="U36" i="17" s="1"/>
  <c r="W36" i="17" s="1"/>
  <c r="Y36" i="17" s="1"/>
  <c r="I40" i="17"/>
  <c r="K40" i="17"/>
  <c r="M40" i="17"/>
  <c r="O40" i="17" s="1"/>
  <c r="Q40" i="17" s="1"/>
  <c r="S40" i="17" s="1"/>
  <c r="U40" i="17" s="1"/>
  <c r="W40" i="17" s="1"/>
  <c r="Y40" i="17" s="1"/>
  <c r="I44" i="17"/>
  <c r="K44" i="17"/>
  <c r="M44" i="17" s="1"/>
  <c r="O44" i="17" s="1"/>
  <c r="Q44" i="17" s="1"/>
  <c r="S44" i="17"/>
  <c r="U44" i="17" s="1"/>
  <c r="W44" i="17" s="1"/>
  <c r="Y44" i="17" s="1"/>
  <c r="I48" i="17"/>
  <c r="K48" i="17"/>
  <c r="M48" i="17" s="1"/>
  <c r="O48" i="17" s="1"/>
  <c r="Q48" i="17"/>
  <c r="S48" i="17"/>
  <c r="U48" i="17" s="1"/>
  <c r="W48" i="17" s="1"/>
  <c r="Y48" i="17" s="1"/>
  <c r="AA48" i="17" s="1"/>
  <c r="I53" i="17"/>
  <c r="K53" i="17"/>
  <c r="M53" i="17"/>
  <c r="O53" i="17" s="1"/>
  <c r="Q53" i="17" s="1"/>
  <c r="S53" i="17" s="1"/>
  <c r="U53" i="17" s="1"/>
  <c r="W53" i="17" s="1"/>
  <c r="Y53" i="17" s="1"/>
  <c r="I61" i="17"/>
  <c r="I65" i="17"/>
  <c r="K65" i="17" s="1"/>
  <c r="M65" i="17" s="1"/>
  <c r="O65" i="17" s="1"/>
  <c r="Q65" i="17" s="1"/>
  <c r="S65" i="17"/>
  <c r="U65" i="17" s="1"/>
  <c r="W65" i="17" s="1"/>
  <c r="Y65" i="17" s="1"/>
  <c r="I69" i="17"/>
  <c r="K69" i="17"/>
  <c r="M69" i="17" s="1"/>
  <c r="O69" i="17"/>
  <c r="Q69" i="17"/>
  <c r="S69" i="17" s="1"/>
  <c r="U69" i="17" s="1"/>
  <c r="W69" i="17" s="1"/>
  <c r="Y69" i="17" s="1"/>
  <c r="AA69" i="17" s="1"/>
  <c r="I73" i="17"/>
  <c r="K73" i="17"/>
  <c r="M73" i="17" s="1"/>
  <c r="O73" i="17"/>
  <c r="Q73" i="17" s="1"/>
  <c r="S73" i="17" s="1"/>
  <c r="U73" i="17" s="1"/>
  <c r="W73" i="17" s="1"/>
  <c r="Y73" i="17" s="1"/>
  <c r="AE73" i="17" s="1"/>
  <c r="I81" i="17"/>
  <c r="K81" i="17"/>
  <c r="M81" i="17" s="1"/>
  <c r="O81" i="17" s="1"/>
  <c r="Q81" i="17" s="1"/>
  <c r="S81" i="17" s="1"/>
  <c r="U81" i="17" s="1"/>
  <c r="W81" i="17"/>
  <c r="Y81" i="17"/>
  <c r="I85" i="17"/>
  <c r="K85" i="17" s="1"/>
  <c r="M85" i="17" s="1"/>
  <c r="O85" i="17" s="1"/>
  <c r="Q85" i="17" s="1"/>
  <c r="S85" i="17"/>
  <c r="U85" i="17" s="1"/>
  <c r="W85" i="17" s="1"/>
  <c r="Y85" i="17" s="1"/>
  <c r="I93" i="17"/>
  <c r="I97" i="17"/>
  <c r="K97" i="17" s="1"/>
  <c r="M97" i="17"/>
  <c r="O97" i="17" s="1"/>
  <c r="Q97" i="17" s="1"/>
  <c r="S97" i="17" s="1"/>
  <c r="U97" i="17" s="1"/>
  <c r="W97" i="17" s="1"/>
  <c r="Y97" i="17" s="1"/>
  <c r="I101" i="17"/>
  <c r="K101" i="17" s="1"/>
  <c r="M101" i="17" s="1"/>
  <c r="O101" i="17" s="1"/>
  <c r="Q101" i="17" s="1"/>
  <c r="S101" i="17" s="1"/>
  <c r="U101" i="17" s="1"/>
  <c r="W101" i="17" s="1"/>
  <c r="Y101" i="17" s="1"/>
  <c r="I105" i="17"/>
  <c r="K105" i="17" s="1"/>
  <c r="M105" i="17" s="1"/>
  <c r="O105" i="17" s="1"/>
  <c r="Q105" i="17" s="1"/>
  <c r="S105" i="17" s="1"/>
  <c r="U105" i="17"/>
  <c r="W105" i="17" s="1"/>
  <c r="Y105" i="17" s="1"/>
  <c r="AE105" i="17" s="1"/>
  <c r="AG105" i="17" s="1"/>
  <c r="AI105" i="17" s="1"/>
  <c r="AK105" i="17" s="1"/>
  <c r="AM105" i="17" s="1"/>
  <c r="AO105" i="17" s="1"/>
  <c r="AQ105" i="17" s="1"/>
  <c r="AS105" i="17" s="1"/>
  <c r="AU105" i="17" s="1"/>
  <c r="AW105" i="17" s="1"/>
  <c r="I109" i="17"/>
  <c r="K109" i="17" s="1"/>
  <c r="M109" i="17"/>
  <c r="O109" i="17" s="1"/>
  <c r="Q109" i="17"/>
  <c r="S109" i="17"/>
  <c r="U109" i="17" s="1"/>
  <c r="W109" i="17" s="1"/>
  <c r="Y109" i="17" s="1"/>
  <c r="AE109" i="17" s="1"/>
  <c r="AG109" i="17" s="1"/>
  <c r="AI109" i="17" s="1"/>
  <c r="AK109" i="17" s="1"/>
  <c r="AM109" i="17" s="1"/>
  <c r="AO109" i="17" s="1"/>
  <c r="AQ109" i="17" s="1"/>
  <c r="AS109" i="17" s="1"/>
  <c r="AU109" i="17" s="1"/>
  <c r="AW109" i="17" s="1"/>
  <c r="I32" i="11"/>
  <c r="K32" i="11" s="1"/>
  <c r="I51" i="11"/>
  <c r="K51" i="11"/>
  <c r="M51" i="11"/>
  <c r="O51" i="11"/>
  <c r="Q51" i="11" s="1"/>
  <c r="S51" i="11" s="1"/>
  <c r="U51" i="11" s="1"/>
  <c r="W51" i="11" s="1"/>
  <c r="Y51" i="11" s="1"/>
  <c r="AA51" i="11" s="1"/>
  <c r="AC51" i="11" s="1"/>
  <c r="AE51" i="11" s="1"/>
  <c r="AG51" i="11" s="1"/>
  <c r="AI51" i="11" s="1"/>
  <c r="AK51" i="11" s="1"/>
  <c r="AM51" i="11" s="1"/>
  <c r="AO51" i="11" s="1"/>
  <c r="AQ51" i="11" s="1"/>
  <c r="AS51" i="11" s="1"/>
  <c r="AU51" i="11" s="1"/>
  <c r="AW51" i="11" s="1"/>
  <c r="AY51" i="11" s="1"/>
  <c r="BA51" i="11" s="1"/>
  <c r="BC51" i="11" s="1"/>
  <c r="BE51" i="11" s="1"/>
  <c r="BG51" i="11" s="1"/>
  <c r="BI51" i="11" s="1"/>
  <c r="BK51" i="11" s="1"/>
  <c r="D51" i="24" s="1"/>
  <c r="AA126" i="17"/>
  <c r="AC126" i="17" s="1"/>
  <c r="AE126" i="17"/>
  <c r="AG126" i="17"/>
  <c r="AI126" i="17" s="1"/>
  <c r="AK126" i="17" s="1"/>
  <c r="AM126" i="17" s="1"/>
  <c r="AO126" i="17" s="1"/>
  <c r="AQ126" i="17" s="1"/>
  <c r="AS126" i="17"/>
  <c r="AU126" i="17"/>
  <c r="AW126" i="17" s="1"/>
  <c r="AY126" i="17" s="1"/>
  <c r="BA126" i="17" s="1"/>
  <c r="BC126" i="17" s="1"/>
  <c r="BE126" i="17" s="1"/>
  <c r="E126" i="24" s="1"/>
  <c r="AA24" i="17"/>
  <c r="AC24" i="17"/>
  <c r="I41" i="11"/>
  <c r="AA124" i="17"/>
  <c r="AC124" i="17" s="1"/>
  <c r="AE123" i="17"/>
  <c r="AG123" i="17" s="1"/>
  <c r="AI123" i="17" s="1"/>
  <c r="AK123" i="17" s="1"/>
  <c r="AM123" i="17" s="1"/>
  <c r="AO123" i="17" s="1"/>
  <c r="AQ123" i="17" s="1"/>
  <c r="AS123" i="17" s="1"/>
  <c r="AU123" i="17" s="1"/>
  <c r="AW123" i="17" s="1"/>
  <c r="AY123" i="17" s="1"/>
  <c r="AE11" i="17"/>
  <c r="AG11" i="17" s="1"/>
  <c r="AI11" i="17" s="1"/>
  <c r="AK11" i="17" s="1"/>
  <c r="AM11" i="17" s="1"/>
  <c r="AO11" i="17" s="1"/>
  <c r="AQ11" i="17" s="1"/>
  <c r="AS11" i="17" s="1"/>
  <c r="AU11" i="17" s="1"/>
  <c r="AW11" i="17" s="1"/>
  <c r="AY11" i="17" s="1"/>
  <c r="BA11" i="17" s="1"/>
  <c r="BC11" i="17" s="1"/>
  <c r="BE11" i="17" s="1"/>
  <c r="E11" i="24" s="1"/>
  <c r="AE39" i="17"/>
  <c r="AG39" i="17"/>
  <c r="AI39" i="17" s="1"/>
  <c r="AK39" i="17" s="1"/>
  <c r="AM39" i="17"/>
  <c r="AO39" i="17"/>
  <c r="AQ39" i="17" s="1"/>
  <c r="AS39" i="17" s="1"/>
  <c r="AU39" i="17" s="1"/>
  <c r="AW39" i="17" s="1"/>
  <c r="AY39" i="17" s="1"/>
  <c r="BA39" i="17" s="1"/>
  <c r="BC39" i="17" s="1"/>
  <c r="BE39" i="17" s="1"/>
  <c r="E39" i="24" s="1"/>
  <c r="I59" i="17"/>
  <c r="K59" i="17"/>
  <c r="M59" i="17" s="1"/>
  <c r="O59" i="17" s="1"/>
  <c r="Q59" i="17" s="1"/>
  <c r="S59" i="17" s="1"/>
  <c r="U59" i="17" s="1"/>
  <c r="W59" i="17" s="1"/>
  <c r="Y59" i="17" s="1"/>
  <c r="I19" i="11"/>
  <c r="AE113" i="17"/>
  <c r="AG113" i="17" s="1"/>
  <c r="AI113" i="17" s="1"/>
  <c r="AK113" i="17" s="1"/>
  <c r="AM113" i="17" s="1"/>
  <c r="AO113" i="17" s="1"/>
  <c r="AQ113" i="17" s="1"/>
  <c r="AS113" i="17" s="1"/>
  <c r="AU113" i="17" s="1"/>
  <c r="AW113" i="17" s="1"/>
  <c r="AY113" i="17" s="1"/>
  <c r="BA113" i="17" s="1"/>
  <c r="BC113" i="17" s="1"/>
  <c r="BE113" i="17" s="1"/>
  <c r="E113" i="24" s="1"/>
  <c r="AE125" i="17"/>
  <c r="AG125" i="17" s="1"/>
  <c r="AI125" i="17"/>
  <c r="AK125" i="17" s="1"/>
  <c r="AM125" i="17"/>
  <c r="AO125" i="17" s="1"/>
  <c r="AQ125" i="17" s="1"/>
  <c r="AS125" i="17" s="1"/>
  <c r="AU125" i="17" s="1"/>
  <c r="AW125" i="17" s="1"/>
  <c r="AY125" i="17" s="1"/>
  <c r="BA125" i="17" s="1"/>
  <c r="BC125" i="17" s="1"/>
  <c r="BE125" i="17" s="1"/>
  <c r="E125" i="24" s="1"/>
  <c r="I120" i="17"/>
  <c r="AE114" i="17"/>
  <c r="AG114" i="17" s="1"/>
  <c r="AI114" i="17" s="1"/>
  <c r="AK114" i="17" s="1"/>
  <c r="AM114" i="17" s="1"/>
  <c r="AO114" i="17" s="1"/>
  <c r="AQ114" i="17"/>
  <c r="AS114" i="17" s="1"/>
  <c r="AU114" i="17" s="1"/>
  <c r="AW114" i="17" s="1"/>
  <c r="AY114" i="17" s="1"/>
  <c r="BA114" i="17" s="1"/>
  <c r="BC114" i="17" s="1"/>
  <c r="BE114" i="17" s="1"/>
  <c r="E114" i="24" s="1"/>
  <c r="I21" i="17"/>
  <c r="AA27" i="17"/>
  <c r="AC27" i="17"/>
  <c r="AA115" i="17"/>
  <c r="AC115" i="17" s="1"/>
  <c r="AA100" i="17"/>
  <c r="AC100" i="17"/>
  <c r="AA52" i="17"/>
  <c r="AC52" i="17"/>
  <c r="K61" i="11"/>
  <c r="M61" i="11" s="1"/>
  <c r="O61" i="11" s="1"/>
  <c r="Q61" i="11" s="1"/>
  <c r="S61" i="11" s="1"/>
  <c r="U61" i="11" s="1"/>
  <c r="W61" i="11" s="1"/>
  <c r="Y61" i="11" s="1"/>
  <c r="AA61" i="11" s="1"/>
  <c r="AC61" i="11" s="1"/>
  <c r="AE61" i="11" s="1"/>
  <c r="AG61" i="11" s="1"/>
  <c r="AI61" i="11" s="1"/>
  <c r="AK61" i="11" s="1"/>
  <c r="AM61" i="11" s="1"/>
  <c r="AO61" i="11" s="1"/>
  <c r="AQ61" i="11" s="1"/>
  <c r="AS61" i="11" s="1"/>
  <c r="AU61" i="11" s="1"/>
  <c r="AW61" i="11" s="1"/>
  <c r="AY61" i="11" s="1"/>
  <c r="BA61" i="11" s="1"/>
  <c r="BC61" i="11" s="1"/>
  <c r="BE61" i="11" s="1"/>
  <c r="BG61" i="11" s="1"/>
  <c r="BI61" i="11" s="1"/>
  <c r="BK61" i="11" s="1"/>
  <c r="D61" i="24" s="1"/>
  <c r="AA68" i="17"/>
  <c r="AC68" i="17"/>
  <c r="AA6" i="17"/>
  <c r="AC6" i="17" s="1"/>
  <c r="I64" i="11"/>
  <c r="I14" i="17"/>
  <c r="I71" i="11"/>
  <c r="I55" i="11"/>
  <c r="I56" i="11"/>
  <c r="I75" i="17"/>
  <c r="K75" i="17" s="1"/>
  <c r="M75" i="17" s="1"/>
  <c r="O75" i="17" s="1"/>
  <c r="Q75" i="17" s="1"/>
  <c r="S75" i="17"/>
  <c r="U75" i="17" s="1"/>
  <c r="W75" i="17" s="1"/>
  <c r="Y75" i="17" s="1"/>
  <c r="I93" i="11"/>
  <c r="I83" i="11"/>
  <c r="I77" i="17"/>
  <c r="K77" i="17" s="1"/>
  <c r="M77" i="17" s="1"/>
  <c r="O77" i="17" s="1"/>
  <c r="Q77" i="17" s="1"/>
  <c r="S77" i="17" s="1"/>
  <c r="U77" i="17" s="1"/>
  <c r="W77" i="17" s="1"/>
  <c r="Y77" i="17" s="1"/>
  <c r="I63" i="17"/>
  <c r="AC31" i="17"/>
  <c r="AA23" i="17"/>
  <c r="AC23" i="17"/>
  <c r="AA7" i="17"/>
  <c r="AC7" i="17" s="1"/>
  <c r="AE30" i="17"/>
  <c r="AG30" i="17" s="1"/>
  <c r="AI30" i="17" s="1"/>
  <c r="AK30" i="17" s="1"/>
  <c r="AM30" i="17" s="1"/>
  <c r="AO30" i="17" s="1"/>
  <c r="AQ30" i="17" s="1"/>
  <c r="AS30" i="17" s="1"/>
  <c r="AU30" i="17" s="1"/>
  <c r="AW30" i="17" s="1"/>
  <c r="AY30" i="17" s="1"/>
  <c r="BA30" i="17" s="1"/>
  <c r="BC30" i="17" s="1"/>
  <c r="BE30" i="17" s="1"/>
  <c r="E30" i="24" s="1"/>
  <c r="I87" i="17"/>
  <c r="I94" i="17"/>
  <c r="I17" i="11"/>
  <c r="H127" i="11"/>
  <c r="F127" i="11"/>
  <c r="I15" i="11"/>
  <c r="K15" i="11"/>
  <c r="M15" i="11" s="1"/>
  <c r="O15" i="11"/>
  <c r="Q15" i="11" s="1"/>
  <c r="S15" i="11" s="1"/>
  <c r="U15" i="11" s="1"/>
  <c r="W15" i="11" s="1"/>
  <c r="Y15" i="11" s="1"/>
  <c r="AA15" i="11" s="1"/>
  <c r="AC15" i="11" s="1"/>
  <c r="AE15" i="11" s="1"/>
  <c r="AG15" i="11" s="1"/>
  <c r="AI15" i="11" s="1"/>
  <c r="AK15" i="11" s="1"/>
  <c r="AM15" i="11" s="1"/>
  <c r="AO15" i="11" s="1"/>
  <c r="AQ15" i="11" s="1"/>
  <c r="AS15" i="11" s="1"/>
  <c r="AU15" i="11" s="1"/>
  <c r="AW15" i="11" s="1"/>
  <c r="AY15" i="11" s="1"/>
  <c r="BA15" i="11" s="1"/>
  <c r="BC15" i="11" s="1"/>
  <c r="BE15" i="11" s="1"/>
  <c r="BG15" i="11"/>
  <c r="BI15" i="11" s="1"/>
  <c r="BK15" i="11" s="1"/>
  <c r="D15" i="24" s="1"/>
  <c r="K17" i="17"/>
  <c r="M17" i="17" s="1"/>
  <c r="O17" i="17" s="1"/>
  <c r="Q17" i="17" s="1"/>
  <c r="S17" i="17" s="1"/>
  <c r="U17" i="17" s="1"/>
  <c r="W17" i="17" s="1"/>
  <c r="Y17" i="17" s="1"/>
  <c r="AA17" i="17" s="1"/>
  <c r="AC17" i="17" s="1"/>
  <c r="AE17" i="17" s="1"/>
  <c r="AG17" i="17" s="1"/>
  <c r="AI17" i="17" s="1"/>
  <c r="AK17" i="17" s="1"/>
  <c r="AM17" i="17" s="1"/>
  <c r="AO17" i="17" s="1"/>
  <c r="AQ17" i="17" s="1"/>
  <c r="AS17" i="17" s="1"/>
  <c r="AU17" i="17" s="1"/>
  <c r="AW17" i="17" s="1"/>
  <c r="AY17" i="17" s="1"/>
  <c r="BA17" i="17" s="1"/>
  <c r="BC17" i="17" s="1"/>
  <c r="BE17" i="17" s="1"/>
  <c r="E17" i="24" s="1"/>
  <c r="K120" i="11"/>
  <c r="M120" i="11"/>
  <c r="O120" i="11"/>
  <c r="Q120" i="11" s="1"/>
  <c r="S120" i="11"/>
  <c r="U120" i="11" s="1"/>
  <c r="W120" i="11" s="1"/>
  <c r="Y120" i="11" s="1"/>
  <c r="AA120" i="11" s="1"/>
  <c r="AC120" i="11" s="1"/>
  <c r="AE120" i="11" s="1"/>
  <c r="AG120" i="11" s="1"/>
  <c r="AI120" i="11" s="1"/>
  <c r="AK120" i="11" s="1"/>
  <c r="AM120" i="11" s="1"/>
  <c r="AO120" i="11" s="1"/>
  <c r="AQ120" i="11" s="1"/>
  <c r="AS120" i="11" s="1"/>
  <c r="AU120" i="11" s="1"/>
  <c r="AW120" i="11"/>
  <c r="AY120" i="11" s="1"/>
  <c r="BA120" i="11" s="1"/>
  <c r="BC120" i="11" s="1"/>
  <c r="BE120" i="11" s="1"/>
  <c r="BG120" i="11" s="1"/>
  <c r="BI120" i="11" s="1"/>
  <c r="BK120" i="11" s="1"/>
  <c r="D120" i="24" s="1"/>
  <c r="AA5" i="17"/>
  <c r="AC5" i="17" s="1"/>
  <c r="AE5" i="17"/>
  <c r="Q4" i="11"/>
  <c r="S4" i="11" s="1"/>
  <c r="AG5" i="17"/>
  <c r="AI5" i="17" s="1"/>
  <c r="AK5" i="17"/>
  <c r="AM5" i="17" s="1"/>
  <c r="AO5" i="17"/>
  <c r="AQ5" i="17"/>
  <c r="AS5" i="17" s="1"/>
  <c r="AU5" i="17" s="1"/>
  <c r="AW5" i="17" s="1"/>
  <c r="U4" i="11"/>
  <c r="W4" i="11" s="1"/>
  <c r="Y4" i="11" s="1"/>
  <c r="AA4" i="11" s="1"/>
  <c r="AC4" i="11" s="1"/>
  <c r="AE4" i="11" s="1"/>
  <c r="AG4" i="11" s="1"/>
  <c r="AI4" i="11" s="1"/>
  <c r="AK4" i="11" s="1"/>
  <c r="AM4" i="11" s="1"/>
  <c r="AO4" i="11" s="1"/>
  <c r="AQ4" i="11" s="1"/>
  <c r="AS4" i="11" s="1"/>
  <c r="AU4" i="11" s="1"/>
  <c r="AW4" i="11" s="1"/>
  <c r="AY4" i="11" s="1"/>
  <c r="BA4" i="11" s="1"/>
  <c r="BC4" i="11" s="1"/>
  <c r="BE4" i="11"/>
  <c r="BG4" i="11" s="1"/>
  <c r="BI4" i="11" s="1"/>
  <c r="BK4" i="11" s="1"/>
  <c r="D4" i="24" s="1"/>
  <c r="AA118" i="17"/>
  <c r="AC118" i="17"/>
  <c r="AE118" i="17"/>
  <c r="AG118" i="17"/>
  <c r="AI118" i="17" s="1"/>
  <c r="AK118" i="17" s="1"/>
  <c r="AM118" i="17" s="1"/>
  <c r="AO118" i="17" s="1"/>
  <c r="AQ118" i="17" s="1"/>
  <c r="AS118" i="17" s="1"/>
  <c r="AU118" i="17" s="1"/>
  <c r="AW118" i="17" s="1"/>
  <c r="AY118" i="17" s="1"/>
  <c r="BA118" i="17" s="1"/>
  <c r="BC118" i="17" s="1"/>
  <c r="BE118" i="17" s="1"/>
  <c r="E118" i="24" s="1"/>
  <c r="AE72" i="17"/>
  <c r="AG72" i="17"/>
  <c r="AI72" i="17" s="1"/>
  <c r="AK72" i="17" s="1"/>
  <c r="AM72" i="17" s="1"/>
  <c r="AO72" i="17"/>
  <c r="AQ72" i="17" s="1"/>
  <c r="AS72" i="17" s="1"/>
  <c r="AU72" i="17" s="1"/>
  <c r="AW72" i="17" s="1"/>
  <c r="AY72" i="17" s="1"/>
  <c r="BA72" i="17" s="1"/>
  <c r="BC72" i="17" s="1"/>
  <c r="BE72" i="17" s="1"/>
  <c r="E72" i="24" s="1"/>
  <c r="AA72" i="17"/>
  <c r="AC72" i="17" s="1"/>
  <c r="AG74" i="17"/>
  <c r="AI74" i="17"/>
  <c r="AK74" i="17" s="1"/>
  <c r="AM74" i="17" s="1"/>
  <c r="AO74" i="17" s="1"/>
  <c r="AQ74" i="17" s="1"/>
  <c r="AS74" i="17" s="1"/>
  <c r="AU74" i="17" s="1"/>
  <c r="AW74" i="17" s="1"/>
  <c r="AY74" i="17" s="1"/>
  <c r="BA74" i="17" s="1"/>
  <c r="BC74" i="17" s="1"/>
  <c r="BE74" i="17" s="1"/>
  <c r="E74" i="24" s="1"/>
  <c r="AG73" i="17"/>
  <c r="AI73" i="17" s="1"/>
  <c r="AK73" i="17" s="1"/>
  <c r="AM73" i="17" s="1"/>
  <c r="AO73" i="17" s="1"/>
  <c r="AQ73" i="17" s="1"/>
  <c r="AS73" i="17" s="1"/>
  <c r="AU73" i="17" s="1"/>
  <c r="AW73" i="17"/>
  <c r="AY73" i="17" s="1"/>
  <c r="BA73" i="17" s="1"/>
  <c r="BC73" i="17" s="1"/>
  <c r="BE73" i="17" s="1"/>
  <c r="E73" i="24" s="1"/>
  <c r="O70" i="11"/>
  <c r="Q70" i="11" s="1"/>
  <c r="S70" i="11" s="1"/>
  <c r="U70" i="11" s="1"/>
  <c r="W70" i="11" s="1"/>
  <c r="Y70" i="11" s="1"/>
  <c r="AA70" i="11" s="1"/>
  <c r="AC70" i="11" s="1"/>
  <c r="AE70" i="11"/>
  <c r="AG70" i="11" s="1"/>
  <c r="AI70" i="11" s="1"/>
  <c r="AK70" i="11" s="1"/>
  <c r="AM70" i="11" s="1"/>
  <c r="AO70" i="11" s="1"/>
  <c r="AQ70" i="11" s="1"/>
  <c r="AS70" i="11" s="1"/>
  <c r="AU70" i="11" s="1"/>
  <c r="AW70" i="11" s="1"/>
  <c r="AY70" i="11" s="1"/>
  <c r="BA70" i="11" s="1"/>
  <c r="BC70" i="11" s="1"/>
  <c r="BE70" i="11" s="1"/>
  <c r="BG70" i="11" s="1"/>
  <c r="BI70" i="11" s="1"/>
  <c r="BK70" i="11" s="1"/>
  <c r="D70" i="24" s="1"/>
  <c r="Q49" i="17"/>
  <c r="S49" i="17" s="1"/>
  <c r="U49" i="17" s="1"/>
  <c r="W49" i="17" s="1"/>
  <c r="Y49" i="17" s="1"/>
  <c r="K6" i="21"/>
  <c r="M6" i="21" s="1"/>
  <c r="O6" i="21" s="1"/>
  <c r="Q6" i="21"/>
  <c r="S6" i="21" s="1"/>
  <c r="U6" i="21" s="1"/>
  <c r="W6" i="21" s="1"/>
  <c r="Y6" i="21" s="1"/>
  <c r="AA6" i="21" s="1"/>
  <c r="F6" i="24" s="1"/>
  <c r="I6" i="21"/>
  <c r="H10" i="21"/>
  <c r="H14" i="21"/>
  <c r="H22" i="21"/>
  <c r="H30" i="21"/>
  <c r="I30" i="21" s="1"/>
  <c r="H42" i="21"/>
  <c r="K42" i="21" s="1"/>
  <c r="F127" i="21"/>
  <c r="K57" i="21"/>
  <c r="M57" i="21"/>
  <c r="O57" i="21" s="1"/>
  <c r="Q57" i="21"/>
  <c r="S57" i="21" s="1"/>
  <c r="U57" i="21" s="1"/>
  <c r="W57" i="21" s="1"/>
  <c r="Y57" i="21" s="1"/>
  <c r="AA57" i="21" s="1"/>
  <c r="F57" i="24" s="1"/>
  <c r="I57" i="21"/>
  <c r="H2" i="21"/>
  <c r="H13" i="21"/>
  <c r="H17" i="21"/>
  <c r="H21" i="21"/>
  <c r="H29" i="21"/>
  <c r="K77" i="21"/>
  <c r="M77" i="21"/>
  <c r="O77" i="21" s="1"/>
  <c r="Q77" i="21"/>
  <c r="S77" i="21"/>
  <c r="U77" i="21" s="1"/>
  <c r="W77" i="21" s="1"/>
  <c r="Y77" i="21" s="1"/>
  <c r="AA77" i="21" s="1"/>
  <c r="F77" i="24" s="1"/>
  <c r="I77" i="21"/>
  <c r="H85" i="21"/>
  <c r="I85" i="21" s="1"/>
  <c r="H12" i="21"/>
  <c r="K12" i="21" s="1"/>
  <c r="K58" i="21"/>
  <c r="M58" i="21"/>
  <c r="O58" i="21" s="1"/>
  <c r="Q58" i="21" s="1"/>
  <c r="S58" i="21"/>
  <c r="U58" i="21" s="1"/>
  <c r="W58" i="21" s="1"/>
  <c r="Y58" i="21" s="1"/>
  <c r="AA58" i="21" s="1"/>
  <c r="F58" i="24" s="1"/>
  <c r="W86" i="21"/>
  <c r="Y86" i="21" s="1"/>
  <c r="AA86" i="21"/>
  <c r="F86" i="24" s="1"/>
  <c r="O70" i="21"/>
  <c r="Q70" i="21"/>
  <c r="S70" i="21" s="1"/>
  <c r="U70" i="21" s="1"/>
  <c r="W70" i="21" s="1"/>
  <c r="Y70" i="21" s="1"/>
  <c r="AA70" i="21" s="1"/>
  <c r="F70" i="24" s="1"/>
  <c r="M50" i="21"/>
  <c r="O50" i="21" s="1"/>
  <c r="Q50" i="21" s="1"/>
  <c r="S50" i="21" s="1"/>
  <c r="U50" i="21" s="1"/>
  <c r="W50" i="21" s="1"/>
  <c r="Y50" i="21" s="1"/>
  <c r="AA50" i="21" s="1"/>
  <c r="F50" i="24" s="1"/>
  <c r="M90" i="21"/>
  <c r="O90" i="21"/>
  <c r="Q90" i="21" s="1"/>
  <c r="S90" i="21" s="1"/>
  <c r="U90" i="21" s="1"/>
  <c r="W90" i="21" s="1"/>
  <c r="Y90" i="21" s="1"/>
  <c r="AA90" i="21" s="1"/>
  <c r="F90" i="24" s="1"/>
  <c r="M74" i="21"/>
  <c r="O74" i="21" s="1"/>
  <c r="Q74" i="21" s="1"/>
  <c r="S74" i="21" s="1"/>
  <c r="U74" i="21" s="1"/>
  <c r="W74" i="21"/>
  <c r="Y74" i="21"/>
  <c r="AA74" i="21"/>
  <c r="F74" i="24" s="1"/>
  <c r="M94" i="21"/>
  <c r="O94" i="21" s="1"/>
  <c r="Q94" i="21"/>
  <c r="S94" i="21" s="1"/>
  <c r="U94" i="21" s="1"/>
  <c r="W94" i="21" s="1"/>
  <c r="Y94" i="21" s="1"/>
  <c r="AA94" i="21" s="1"/>
  <c r="F94" i="24" s="1"/>
  <c r="H72" i="21"/>
  <c r="Q126" i="21"/>
  <c r="AA60" i="17"/>
  <c r="AC60" i="17" s="1"/>
  <c r="AE60" i="17"/>
  <c r="AG60" i="17"/>
  <c r="AI60" i="17"/>
  <c r="AK60" i="17" s="1"/>
  <c r="AM60" i="17" s="1"/>
  <c r="AO60" i="17" s="1"/>
  <c r="AQ60" i="17" s="1"/>
  <c r="AS60" i="17"/>
  <c r="AU60" i="17" s="1"/>
  <c r="AW60" i="17" s="1"/>
  <c r="AY60" i="17" s="1"/>
  <c r="BA60" i="17" s="1"/>
  <c r="AA109" i="17"/>
  <c r="AC109" i="17" s="1"/>
  <c r="AA105" i="17"/>
  <c r="AC105" i="17" s="1"/>
  <c r="AY68" i="17"/>
  <c r="BA68" i="17"/>
  <c r="BC68" i="17" s="1"/>
  <c r="BE68" i="17" s="1"/>
  <c r="E68" i="24" s="1"/>
  <c r="AC69" i="17"/>
  <c r="AC48" i="17"/>
  <c r="AE112" i="17"/>
  <c r="AG112" i="17"/>
  <c r="AI112" i="17" s="1"/>
  <c r="AK112" i="17"/>
  <c r="AM112" i="17" s="1"/>
  <c r="AO112" i="17" s="1"/>
  <c r="AQ112" i="17" s="1"/>
  <c r="AS112" i="17" s="1"/>
  <c r="AU112" i="17" s="1"/>
  <c r="AW112" i="17" s="1"/>
  <c r="AA112" i="17"/>
  <c r="AC112" i="17" s="1"/>
  <c r="AE96" i="17"/>
  <c r="AG96" i="17"/>
  <c r="AI96" i="17" s="1"/>
  <c r="AK96" i="17"/>
  <c r="AM96" i="17"/>
  <c r="AO96" i="17"/>
  <c r="AQ96" i="17" s="1"/>
  <c r="AS96" i="17" s="1"/>
  <c r="AU96" i="17" s="1"/>
  <c r="AW96" i="17" s="1"/>
  <c r="AY96" i="17" s="1"/>
  <c r="BA96" i="17" s="1"/>
  <c r="BC96" i="17" s="1"/>
  <c r="BE96" i="17" s="1"/>
  <c r="E96" i="24" s="1"/>
  <c r="AA96" i="17"/>
  <c r="AC96" i="17" s="1"/>
  <c r="AY116" i="17"/>
  <c r="BA116" i="17"/>
  <c r="BC116" i="17" s="1"/>
  <c r="BE116" i="17" s="1"/>
  <c r="E116" i="24" s="1"/>
  <c r="AY5" i="17"/>
  <c r="BA5" i="17"/>
  <c r="BC5" i="17" s="1"/>
  <c r="BE5" i="17" s="1"/>
  <c r="E5" i="24" s="1"/>
  <c r="BA123" i="17"/>
  <c r="BC123" i="17" s="1"/>
  <c r="BE123" i="17" s="1"/>
  <c r="E123" i="24" s="1"/>
  <c r="AA121" i="17"/>
  <c r="AC121" i="17" s="1"/>
  <c r="AE121" i="17"/>
  <c r="AG121" i="17" s="1"/>
  <c r="AI121" i="17"/>
  <c r="AK121" i="17" s="1"/>
  <c r="AM121" i="17" s="1"/>
  <c r="AO121" i="17" s="1"/>
  <c r="AQ121" i="17" s="1"/>
  <c r="AS121" i="17" s="1"/>
  <c r="AU121" i="17" s="1"/>
  <c r="AW121" i="17"/>
  <c r="AY121" i="17" s="1"/>
  <c r="AE35" i="17"/>
  <c r="AG35" i="17" s="1"/>
  <c r="AI35" i="17" s="1"/>
  <c r="AK35" i="17" s="1"/>
  <c r="AM35" i="17"/>
  <c r="AO35" i="17" s="1"/>
  <c r="AQ35" i="17" s="1"/>
  <c r="AS35" i="17" s="1"/>
  <c r="AU35" i="17" s="1"/>
  <c r="AW35" i="17" s="1"/>
  <c r="AA35" i="17"/>
  <c r="AC35" i="17"/>
  <c r="AA116" i="17"/>
  <c r="AC116" i="17" s="1"/>
  <c r="AA103" i="17"/>
  <c r="AC103" i="17"/>
  <c r="AE47" i="17"/>
  <c r="AG47" i="17" s="1"/>
  <c r="AI47" i="17" s="1"/>
  <c r="AK47" i="17" s="1"/>
  <c r="AM47" i="17"/>
  <c r="AO47" i="17" s="1"/>
  <c r="AQ47" i="17" s="1"/>
  <c r="AS47" i="17" s="1"/>
  <c r="AU47" i="17" s="1"/>
  <c r="AW47" i="17" s="1"/>
  <c r="AY47" i="17" s="1"/>
  <c r="BA47" i="17" s="1"/>
  <c r="BC47" i="17" s="1"/>
  <c r="AE31" i="17"/>
  <c r="AG31" i="17" s="1"/>
  <c r="AI31" i="17" s="1"/>
  <c r="AK31" i="17" s="1"/>
  <c r="AM31" i="17"/>
  <c r="AO31" i="17" s="1"/>
  <c r="AQ31" i="17" s="1"/>
  <c r="AS31" i="17" s="1"/>
  <c r="AU31" i="17" s="1"/>
  <c r="AW31" i="17" s="1"/>
  <c r="AY31" i="17" s="1"/>
  <c r="BA31" i="17" s="1"/>
  <c r="BC31" i="17" s="1"/>
  <c r="BE31" i="17" s="1"/>
  <c r="E31" i="24" s="1"/>
  <c r="AY100" i="17"/>
  <c r="BA100" i="17"/>
  <c r="BC100" i="17"/>
  <c r="BE100" i="17" s="1"/>
  <c r="E100" i="24" s="1"/>
  <c r="AW88" i="17"/>
  <c r="AY88" i="17" s="1"/>
  <c r="BA88" i="17" s="1"/>
  <c r="BC88" i="17" s="1"/>
  <c r="BE88" i="17" s="1"/>
  <c r="E88" i="24" s="1"/>
  <c r="AE12" i="17"/>
  <c r="AG12" i="17" s="1"/>
  <c r="AI12" i="17" s="1"/>
  <c r="AK12" i="17" s="1"/>
  <c r="AM12" i="17" s="1"/>
  <c r="AO12" i="17" s="1"/>
  <c r="AQ12" i="17" s="1"/>
  <c r="AS12" i="17" s="1"/>
  <c r="AU12" i="17" s="1"/>
  <c r="AW12" i="17" s="1"/>
  <c r="AY12" i="17" s="1"/>
  <c r="BA12" i="17" s="1"/>
  <c r="BC12" i="17" s="1"/>
  <c r="BE12" i="17" s="1"/>
  <c r="E12" i="24" s="1"/>
  <c r="AA12" i="17"/>
  <c r="AC12" i="17"/>
  <c r="AY124" i="17"/>
  <c r="BA124" i="17"/>
  <c r="BC124" i="17" s="1"/>
  <c r="BE124" i="17" s="1"/>
  <c r="E124" i="24" s="1"/>
  <c r="AY23" i="17"/>
  <c r="BA23" i="17"/>
  <c r="BC23" i="17" s="1"/>
  <c r="BE23" i="17" s="1"/>
  <c r="E23" i="24" s="1"/>
  <c r="AY27" i="17"/>
  <c r="BA27" i="17"/>
  <c r="BC27" i="17" s="1"/>
  <c r="BE27" i="17"/>
  <c r="E27" i="24" s="1"/>
  <c r="AY7" i="17"/>
  <c r="BA7" i="17" s="1"/>
  <c r="BC7" i="17" s="1"/>
  <c r="BE7" i="17" s="1"/>
  <c r="E7" i="24" s="1"/>
  <c r="AY24" i="17"/>
  <c r="BA24" i="17"/>
  <c r="BC24" i="17"/>
  <c r="BE24" i="17"/>
  <c r="E24" i="24" s="1"/>
  <c r="I88" i="17"/>
  <c r="AA80" i="17"/>
  <c r="AC80" i="17" s="1"/>
  <c r="AE80" i="17"/>
  <c r="AG80" i="17" s="1"/>
  <c r="AI80" i="17"/>
  <c r="AK80" i="17"/>
  <c r="AM80" i="17" s="1"/>
  <c r="AO80" i="17" s="1"/>
  <c r="AQ80" i="17" s="1"/>
  <c r="AS80" i="17" s="1"/>
  <c r="AU80" i="17" s="1"/>
  <c r="AW80" i="17" s="1"/>
  <c r="AY80" i="17" s="1"/>
  <c r="BA80" i="17" s="1"/>
  <c r="AW14" i="17"/>
  <c r="AY14" i="17" s="1"/>
  <c r="BA14" i="17" s="1"/>
  <c r="BC14" i="17" s="1"/>
  <c r="BE14" i="17"/>
  <c r="E14" i="24" s="1"/>
  <c r="AW29" i="17"/>
  <c r="AY29" i="17"/>
  <c r="BA29" i="17"/>
  <c r="BC29" i="17"/>
  <c r="BE29" i="17" s="1"/>
  <c r="E29" i="24" s="1"/>
  <c r="H57" i="17"/>
  <c r="H89" i="17"/>
  <c r="H2" i="17"/>
  <c r="I2" i="17" s="1"/>
  <c r="H20" i="17"/>
  <c r="H64" i="17"/>
  <c r="AW87" i="17"/>
  <c r="AY87" i="17"/>
  <c r="BA87" i="17" s="1"/>
  <c r="BC87" i="17" s="1"/>
  <c r="BE87" i="17" s="1"/>
  <c r="E87" i="24" s="1"/>
  <c r="AY115" i="17"/>
  <c r="BA115" i="17"/>
  <c r="BC115" i="17"/>
  <c r="BE115" i="17" s="1"/>
  <c r="E115" i="24" s="1"/>
  <c r="H3" i="17"/>
  <c r="H10" i="17"/>
  <c r="H15" i="17"/>
  <c r="H56" i="17"/>
  <c r="H13" i="17"/>
  <c r="H18" i="17"/>
  <c r="K18" i="17" s="1"/>
  <c r="H84" i="17"/>
  <c r="H91" i="17"/>
  <c r="AW117" i="17"/>
  <c r="AY117" i="17" s="1"/>
  <c r="BA117" i="17"/>
  <c r="BC117" i="17" s="1"/>
  <c r="BE117" i="17" s="1"/>
  <c r="E117" i="24" s="1"/>
  <c r="AW4" i="17"/>
  <c r="AY4" i="17"/>
  <c r="BA4" i="17" s="1"/>
  <c r="BC4" i="17"/>
  <c r="BE4" i="17"/>
  <c r="E4" i="24" s="1"/>
  <c r="H41" i="17"/>
  <c r="F8" i="17"/>
  <c r="D127" i="17"/>
  <c r="H19" i="17"/>
  <c r="H70" i="17"/>
  <c r="I70" i="17"/>
  <c r="K70" i="17" s="1"/>
  <c r="M70" i="17" s="1"/>
  <c r="O70" i="17" s="1"/>
  <c r="Q70" i="17" s="1"/>
  <c r="S70" i="17" s="1"/>
  <c r="U70" i="17" s="1"/>
  <c r="W70" i="17" s="1"/>
  <c r="Y70" i="17" s="1"/>
  <c r="AE70" i="17" s="1"/>
  <c r="AG70" i="17" s="1"/>
  <c r="AI70" i="17" s="1"/>
  <c r="AW93" i="17"/>
  <c r="AY93" i="17" s="1"/>
  <c r="BA93" i="17"/>
  <c r="BC93" i="17" s="1"/>
  <c r="BE93" i="17" s="1"/>
  <c r="E93" i="24" s="1"/>
  <c r="AW21" i="17"/>
  <c r="AY21" i="17"/>
  <c r="BA21" i="17" s="1"/>
  <c r="BC21" i="17"/>
  <c r="BE21" i="17"/>
  <c r="E21" i="24" s="1"/>
  <c r="M38" i="17"/>
  <c r="O38" i="17" s="1"/>
  <c r="Q38" i="17" s="1"/>
  <c r="S38" i="17" s="1"/>
  <c r="U38" i="17"/>
  <c r="W38" i="17" s="1"/>
  <c r="Y38" i="17" s="1"/>
  <c r="AA38" i="17" s="1"/>
  <c r="AC38" i="17" s="1"/>
  <c r="AE38" i="17" s="1"/>
  <c r="AG38" i="17" s="1"/>
  <c r="AI38" i="17"/>
  <c r="AK38" i="17" s="1"/>
  <c r="AM38" i="17" s="1"/>
  <c r="AO38" i="17" s="1"/>
  <c r="AQ38" i="17" s="1"/>
  <c r="AS38" i="17" s="1"/>
  <c r="AU38" i="17" s="1"/>
  <c r="AW38" i="17" s="1"/>
  <c r="AY38" i="17" s="1"/>
  <c r="BA38" i="17" s="1"/>
  <c r="BC38" i="17" s="1"/>
  <c r="BE38" i="17" s="1"/>
  <c r="E38" i="24" s="1"/>
  <c r="H55" i="17"/>
  <c r="AW62" i="17"/>
  <c r="AY62" i="17"/>
  <c r="BA62" i="17" s="1"/>
  <c r="BC62" i="17" s="1"/>
  <c r="BE62" i="17" s="1"/>
  <c r="E62" i="24" s="1"/>
  <c r="H86" i="17"/>
  <c r="I86" i="17"/>
  <c r="K86" i="17" s="1"/>
  <c r="M86" i="17" s="1"/>
  <c r="O86" i="17" s="1"/>
  <c r="Q86" i="17" s="1"/>
  <c r="S86" i="17" s="1"/>
  <c r="U86" i="17" s="1"/>
  <c r="W86" i="17" s="1"/>
  <c r="Y86" i="17" s="1"/>
  <c r="M92" i="17"/>
  <c r="O92" i="17"/>
  <c r="Q92" i="17"/>
  <c r="S92" i="17" s="1"/>
  <c r="U92" i="17" s="1"/>
  <c r="W92" i="17" s="1"/>
  <c r="Y92" i="17" s="1"/>
  <c r="AA92" i="17" s="1"/>
  <c r="AC92" i="17" s="1"/>
  <c r="AE92" i="17" s="1"/>
  <c r="AG92" i="17" s="1"/>
  <c r="AI92" i="17" s="1"/>
  <c r="AK92" i="17" s="1"/>
  <c r="AM92" i="17" s="1"/>
  <c r="AO92" i="17"/>
  <c r="AQ92" i="17" s="1"/>
  <c r="AS92" i="17" s="1"/>
  <c r="AU92" i="17" s="1"/>
  <c r="AW92" i="17" s="1"/>
  <c r="AY92" i="17" s="1"/>
  <c r="BA92" i="17" s="1"/>
  <c r="BC92" i="17" s="1"/>
  <c r="BE92" i="17" s="1"/>
  <c r="E92" i="24" s="1"/>
  <c r="AW22" i="17"/>
  <c r="AY22" i="17" s="1"/>
  <c r="BA22" i="17" s="1"/>
  <c r="BC22" i="17" s="1"/>
  <c r="BE22" i="17" s="1"/>
  <c r="E22" i="24" s="1"/>
  <c r="H119" i="17"/>
  <c r="AW61" i="17"/>
  <c r="AY61" i="17"/>
  <c r="BA61" i="17"/>
  <c r="BC61" i="17"/>
  <c r="BE61" i="17" s="1"/>
  <c r="E61" i="24" s="1"/>
  <c r="H71" i="17"/>
  <c r="I71" i="17" s="1"/>
  <c r="K71" i="17"/>
  <c r="M71" i="17" s="1"/>
  <c r="O71" i="17" s="1"/>
  <c r="Q71" i="17" s="1"/>
  <c r="S71" i="17" s="1"/>
  <c r="U71" i="17" s="1"/>
  <c r="W71" i="17" s="1"/>
  <c r="Y71" i="17" s="1"/>
  <c r="AW94" i="17"/>
  <c r="AY94" i="17" s="1"/>
  <c r="BA94" i="17" s="1"/>
  <c r="BC94" i="17" s="1"/>
  <c r="BE94" i="17"/>
  <c r="E94" i="24" s="1"/>
  <c r="AW120" i="17"/>
  <c r="AY120" i="17"/>
  <c r="BA120" i="17" s="1"/>
  <c r="BC120" i="17" s="1"/>
  <c r="BE120" i="17" s="1"/>
  <c r="E120" i="24" s="1"/>
  <c r="S2" i="11"/>
  <c r="I2" i="21"/>
  <c r="I21" i="21"/>
  <c r="K21" i="21"/>
  <c r="M21" i="21"/>
  <c r="O21" i="21" s="1"/>
  <c r="Q21" i="21" s="1"/>
  <c r="S21" i="21" s="1"/>
  <c r="U21" i="21" s="1"/>
  <c r="W21" i="21" s="1"/>
  <c r="Y21" i="21" s="1"/>
  <c r="AA21" i="21" s="1"/>
  <c r="F21" i="24" s="1"/>
  <c r="K13" i="21"/>
  <c r="M13" i="21"/>
  <c r="O13" i="21" s="1"/>
  <c r="Q13" i="21" s="1"/>
  <c r="S13" i="21" s="1"/>
  <c r="U13" i="21" s="1"/>
  <c r="W13" i="21" s="1"/>
  <c r="Y13" i="21"/>
  <c r="AA13" i="21" s="1"/>
  <c r="F13" i="24" s="1"/>
  <c r="I13" i="21"/>
  <c r="I22" i="21"/>
  <c r="K22" i="21"/>
  <c r="M22" i="21" s="1"/>
  <c r="O22" i="21"/>
  <c r="Q22" i="21" s="1"/>
  <c r="S22" i="21"/>
  <c r="U22" i="21"/>
  <c r="W22" i="21" s="1"/>
  <c r="Y22" i="21" s="1"/>
  <c r="AA22" i="21" s="1"/>
  <c r="F22" i="24" s="1"/>
  <c r="K72" i="21"/>
  <c r="M72" i="21"/>
  <c r="O72" i="21"/>
  <c r="Q72" i="21"/>
  <c r="S72" i="21" s="1"/>
  <c r="U72" i="21" s="1"/>
  <c r="W72" i="21" s="1"/>
  <c r="Y72" i="21" s="1"/>
  <c r="AA72" i="21" s="1"/>
  <c r="F72" i="24" s="1"/>
  <c r="I72" i="21"/>
  <c r="M42" i="21"/>
  <c r="O42" i="21" s="1"/>
  <c r="Q42" i="21"/>
  <c r="S42" i="21" s="1"/>
  <c r="U42" i="21" s="1"/>
  <c r="W42" i="21" s="1"/>
  <c r="Y42" i="21" s="1"/>
  <c r="AA42" i="21" s="1"/>
  <c r="F42" i="24" s="1"/>
  <c r="I42" i="21"/>
  <c r="I14" i="21"/>
  <c r="K14" i="21"/>
  <c r="M14" i="21" s="1"/>
  <c r="O14" i="21" s="1"/>
  <c r="Q14" i="21" s="1"/>
  <c r="S14" i="21" s="1"/>
  <c r="U14" i="21" s="1"/>
  <c r="W14" i="21" s="1"/>
  <c r="Y14" i="21" s="1"/>
  <c r="AA14" i="21"/>
  <c r="F14" i="24" s="1"/>
  <c r="K85" i="21"/>
  <c r="M85" i="21" s="1"/>
  <c r="O85" i="21" s="1"/>
  <c r="Q85" i="21" s="1"/>
  <c r="S85" i="21" s="1"/>
  <c r="U85" i="21" s="1"/>
  <c r="W85" i="21" s="1"/>
  <c r="Y85" i="21" s="1"/>
  <c r="AA85" i="21" s="1"/>
  <c r="F85" i="24" s="1"/>
  <c r="M12" i="21"/>
  <c r="O12" i="21" s="1"/>
  <c r="Q12" i="21"/>
  <c r="S12" i="21" s="1"/>
  <c r="U12" i="21" s="1"/>
  <c r="W12" i="21" s="1"/>
  <c r="Y12" i="21" s="1"/>
  <c r="AA12" i="21" s="1"/>
  <c r="F12" i="24" s="1"/>
  <c r="I12" i="21"/>
  <c r="I29" i="21"/>
  <c r="K29" i="21"/>
  <c r="M29" i="21" s="1"/>
  <c r="O29" i="21" s="1"/>
  <c r="Q29" i="21" s="1"/>
  <c r="S29" i="21" s="1"/>
  <c r="U29" i="21" s="1"/>
  <c r="W29" i="21" s="1"/>
  <c r="Y29" i="21" s="1"/>
  <c r="AA29" i="21" s="1"/>
  <c r="F29" i="24" s="1"/>
  <c r="K30" i="21"/>
  <c r="M30" i="21"/>
  <c r="O30" i="21"/>
  <c r="Q30" i="21" s="1"/>
  <c r="S30" i="21" s="1"/>
  <c r="U30" i="21" s="1"/>
  <c r="W30" i="21" s="1"/>
  <c r="Y30" i="21" s="1"/>
  <c r="AA30" i="21" s="1"/>
  <c r="F30" i="24" s="1"/>
  <c r="K10" i="21"/>
  <c r="M10" i="21" s="1"/>
  <c r="O10" i="21" s="1"/>
  <c r="Q10" i="21" s="1"/>
  <c r="S10" i="21" s="1"/>
  <c r="U10" i="21" s="1"/>
  <c r="W10" i="21" s="1"/>
  <c r="Y10" i="21" s="1"/>
  <c r="AA10" i="21" s="1"/>
  <c r="F10" i="24" s="1"/>
  <c r="I10" i="21"/>
  <c r="S126" i="21"/>
  <c r="BC80" i="17"/>
  <c r="BE80" i="17" s="1"/>
  <c r="E80" i="24" s="1"/>
  <c r="BC60" i="17"/>
  <c r="BE60" i="17" s="1"/>
  <c r="E60" i="24" s="1"/>
  <c r="K119" i="17"/>
  <c r="M119" i="17" s="1"/>
  <c r="O119" i="17" s="1"/>
  <c r="Q119" i="17" s="1"/>
  <c r="S119" i="17" s="1"/>
  <c r="U119" i="17" s="1"/>
  <c r="W119" i="17"/>
  <c r="Y119" i="17" s="1"/>
  <c r="AA119" i="17" s="1"/>
  <c r="AC119" i="17" s="1"/>
  <c r="AE119" i="17" s="1"/>
  <c r="AG119" i="17" s="1"/>
  <c r="AI119" i="17" s="1"/>
  <c r="AK119" i="17" s="1"/>
  <c r="AM119" i="17" s="1"/>
  <c r="AO119" i="17" s="1"/>
  <c r="AQ119" i="17" s="1"/>
  <c r="AS119" i="17" s="1"/>
  <c r="AU119" i="17" s="1"/>
  <c r="AW119" i="17" s="1"/>
  <c r="AY119" i="17" s="1"/>
  <c r="BA119" i="17" s="1"/>
  <c r="BC119" i="17" s="1"/>
  <c r="BE119" i="17" s="1"/>
  <c r="E119" i="24" s="1"/>
  <c r="I119" i="17"/>
  <c r="K41" i="17"/>
  <c r="M41" i="17" s="1"/>
  <c r="O41" i="17" s="1"/>
  <c r="Q41" i="17" s="1"/>
  <c r="S41" i="17" s="1"/>
  <c r="U41" i="17"/>
  <c r="W41" i="17" s="1"/>
  <c r="Y41" i="17" s="1"/>
  <c r="AA41" i="17" s="1"/>
  <c r="AC41" i="17" s="1"/>
  <c r="AE41" i="17" s="1"/>
  <c r="AG41" i="17" s="1"/>
  <c r="AI41" i="17" s="1"/>
  <c r="AK41" i="17" s="1"/>
  <c r="AM41" i="17" s="1"/>
  <c r="AO41" i="17" s="1"/>
  <c r="AQ41" i="17" s="1"/>
  <c r="AS41" i="17" s="1"/>
  <c r="AU41" i="17" s="1"/>
  <c r="AW41" i="17" s="1"/>
  <c r="AY41" i="17" s="1"/>
  <c r="BA41" i="17" s="1"/>
  <c r="BC41" i="17" s="1"/>
  <c r="BE41" i="17" s="1"/>
  <c r="E41" i="24" s="1"/>
  <c r="I41" i="17"/>
  <c r="AY112" i="17"/>
  <c r="BA112" i="17" s="1"/>
  <c r="BC112" i="17" s="1"/>
  <c r="BE112" i="17" s="1"/>
  <c r="E112" i="24" s="1"/>
  <c r="AY109" i="17"/>
  <c r="BA109" i="17" s="1"/>
  <c r="BC109" i="17" s="1"/>
  <c r="BE109" i="17" s="1"/>
  <c r="E109" i="24" s="1"/>
  <c r="K19" i="17"/>
  <c r="M19" i="17"/>
  <c r="O19" i="17" s="1"/>
  <c r="Q19" i="17" s="1"/>
  <c r="S19" i="17" s="1"/>
  <c r="U19" i="17" s="1"/>
  <c r="W19" i="17" s="1"/>
  <c r="Y19" i="17" s="1"/>
  <c r="AA19" i="17" s="1"/>
  <c r="AC19" i="17" s="1"/>
  <c r="AE19" i="17" s="1"/>
  <c r="AG19" i="17" s="1"/>
  <c r="AI19" i="17" s="1"/>
  <c r="AK19" i="17" s="1"/>
  <c r="AM19" i="17" s="1"/>
  <c r="AO19" i="17" s="1"/>
  <c r="AQ19" i="17" s="1"/>
  <c r="AS19" i="17" s="1"/>
  <c r="AU19" i="17" s="1"/>
  <c r="AW19" i="17" s="1"/>
  <c r="AY19" i="17" s="1"/>
  <c r="BA19" i="17" s="1"/>
  <c r="BC19" i="17" s="1"/>
  <c r="BE19" i="17" s="1"/>
  <c r="E19" i="24" s="1"/>
  <c r="I19" i="17"/>
  <c r="K20" i="17"/>
  <c r="M20" i="17" s="1"/>
  <c r="O20" i="17" s="1"/>
  <c r="Q20" i="17" s="1"/>
  <c r="S20" i="17" s="1"/>
  <c r="U20" i="17"/>
  <c r="W20" i="17"/>
  <c r="Y20" i="17" s="1"/>
  <c r="AA20" i="17" s="1"/>
  <c r="AC20" i="17" s="1"/>
  <c r="AE20" i="17" s="1"/>
  <c r="AG20" i="17"/>
  <c r="AI20" i="17" s="1"/>
  <c r="AK20" i="17" s="1"/>
  <c r="AM20" i="17" s="1"/>
  <c r="AO20" i="17" s="1"/>
  <c r="AQ20" i="17" s="1"/>
  <c r="AS20" i="17" s="1"/>
  <c r="AU20" i="17" s="1"/>
  <c r="AW20" i="17" s="1"/>
  <c r="AY20" i="17" s="1"/>
  <c r="BA20" i="17" s="1"/>
  <c r="BC20" i="17" s="1"/>
  <c r="BE20" i="17" s="1"/>
  <c r="E20" i="24" s="1"/>
  <c r="I20" i="17"/>
  <c r="K89" i="17"/>
  <c r="M89" i="17" s="1"/>
  <c r="O89" i="17" s="1"/>
  <c r="Q89" i="17"/>
  <c r="S89" i="17" s="1"/>
  <c r="U89" i="17" s="1"/>
  <c r="W89" i="17" s="1"/>
  <c r="Y89" i="17" s="1"/>
  <c r="AA89" i="17" s="1"/>
  <c r="AC89" i="17" s="1"/>
  <c r="AE89" i="17" s="1"/>
  <c r="AG89" i="17" s="1"/>
  <c r="AI89" i="17" s="1"/>
  <c r="AK89" i="17" s="1"/>
  <c r="AM89" i="17" s="1"/>
  <c r="AO89" i="17" s="1"/>
  <c r="AQ89" i="17" s="1"/>
  <c r="AS89" i="17" s="1"/>
  <c r="AU89" i="17" s="1"/>
  <c r="AW89" i="17" s="1"/>
  <c r="AY89" i="17" s="1"/>
  <c r="BA89" i="17" s="1"/>
  <c r="BC89" i="17" s="1"/>
  <c r="BE89" i="17" s="1"/>
  <c r="E89" i="24" s="1"/>
  <c r="I89" i="17"/>
  <c r="AK70" i="17"/>
  <c r="AM70" i="17"/>
  <c r="AO70" i="17" s="1"/>
  <c r="AQ70" i="17" s="1"/>
  <c r="AS70" i="17" s="1"/>
  <c r="AU70" i="17" s="1"/>
  <c r="AW70" i="17" s="1"/>
  <c r="AY70" i="17" s="1"/>
  <c r="BA70" i="17" s="1"/>
  <c r="BC70" i="17" s="1"/>
  <c r="BE70" i="17" s="1"/>
  <c r="E70" i="24" s="1"/>
  <c r="K91" i="17"/>
  <c r="M91" i="17" s="1"/>
  <c r="O91" i="17" s="1"/>
  <c r="Q91" i="17"/>
  <c r="S91" i="17"/>
  <c r="U91" i="17" s="1"/>
  <c r="W91" i="17" s="1"/>
  <c r="Y91" i="17" s="1"/>
  <c r="AA91" i="17" s="1"/>
  <c r="AC91" i="17"/>
  <c r="AE91" i="17" s="1"/>
  <c r="AG91" i="17" s="1"/>
  <c r="AI91" i="17" s="1"/>
  <c r="AK91" i="17" s="1"/>
  <c r="AM91" i="17" s="1"/>
  <c r="AO91" i="17" s="1"/>
  <c r="AQ91" i="17" s="1"/>
  <c r="AS91" i="17" s="1"/>
  <c r="AU91" i="17" s="1"/>
  <c r="AW91" i="17" s="1"/>
  <c r="AY91" i="17" s="1"/>
  <c r="BA91" i="17" s="1"/>
  <c r="BC91" i="17" s="1"/>
  <c r="BE91" i="17" s="1"/>
  <c r="E91" i="24" s="1"/>
  <c r="I91" i="17"/>
  <c r="M18" i="17"/>
  <c r="O18" i="17"/>
  <c r="Q18" i="17" s="1"/>
  <c r="S18" i="17" s="1"/>
  <c r="U18" i="17" s="1"/>
  <c r="W18" i="17" s="1"/>
  <c r="Y18" i="17" s="1"/>
  <c r="AA18" i="17" s="1"/>
  <c r="AC18" i="17" s="1"/>
  <c r="AE18" i="17" s="1"/>
  <c r="AG18" i="17" s="1"/>
  <c r="AI18" i="17" s="1"/>
  <c r="AK18" i="17" s="1"/>
  <c r="AM18" i="17" s="1"/>
  <c r="AO18" i="17" s="1"/>
  <c r="AQ18" i="17" s="1"/>
  <c r="AS18" i="17" s="1"/>
  <c r="AU18" i="17" s="1"/>
  <c r="AW18" i="17" s="1"/>
  <c r="AY18" i="17" s="1"/>
  <c r="BA18" i="17" s="1"/>
  <c r="BC18" i="17" s="1"/>
  <c r="BE18" i="17" s="1"/>
  <c r="E18" i="24" s="1"/>
  <c r="I18" i="17"/>
  <c r="K13" i="17"/>
  <c r="M13" i="17" s="1"/>
  <c r="O13" i="17" s="1"/>
  <c r="Q13" i="17" s="1"/>
  <c r="S13" i="17" s="1"/>
  <c r="U13" i="17" s="1"/>
  <c r="W13" i="17" s="1"/>
  <c r="Y13" i="17" s="1"/>
  <c r="AA13" i="17" s="1"/>
  <c r="AC13" i="17" s="1"/>
  <c r="AE13" i="17" s="1"/>
  <c r="AG13" i="17" s="1"/>
  <c r="AI13" i="17" s="1"/>
  <c r="AK13" i="17" s="1"/>
  <c r="AM13" i="17" s="1"/>
  <c r="AO13" i="17" s="1"/>
  <c r="AQ13" i="17" s="1"/>
  <c r="AS13" i="17" s="1"/>
  <c r="AU13" i="17" s="1"/>
  <c r="AW13" i="17" s="1"/>
  <c r="AY13" i="17" s="1"/>
  <c r="BA13" i="17" s="1"/>
  <c r="BC13" i="17" s="1"/>
  <c r="BE13" i="17" s="1"/>
  <c r="E13" i="24" s="1"/>
  <c r="I13" i="17"/>
  <c r="K10" i="17"/>
  <c r="M10" i="17" s="1"/>
  <c r="O10" i="17" s="1"/>
  <c r="Q10" i="17" s="1"/>
  <c r="S10" i="17" s="1"/>
  <c r="U10" i="17" s="1"/>
  <c r="W10" i="17" s="1"/>
  <c r="Y10" i="17" s="1"/>
  <c r="AA10" i="17" s="1"/>
  <c r="AC10" i="17" s="1"/>
  <c r="AE10" i="17" s="1"/>
  <c r="AG10" i="17" s="1"/>
  <c r="AI10" i="17" s="1"/>
  <c r="AK10" i="17" s="1"/>
  <c r="AM10" i="17" s="1"/>
  <c r="AO10" i="17" s="1"/>
  <c r="AQ10" i="17" s="1"/>
  <c r="AS10" i="17" s="1"/>
  <c r="AU10" i="17" s="1"/>
  <c r="AW10" i="17" s="1"/>
  <c r="AY10" i="17" s="1"/>
  <c r="BA10" i="17" s="1"/>
  <c r="BC10" i="17" s="1"/>
  <c r="BE10" i="17" s="1"/>
  <c r="E10" i="24" s="1"/>
  <c r="I10" i="17"/>
  <c r="K3" i="17"/>
  <c r="M3" i="17"/>
  <c r="O3" i="17"/>
  <c r="Q3" i="17" s="1"/>
  <c r="S3" i="17" s="1"/>
  <c r="U3" i="17" s="1"/>
  <c r="W3" i="17" s="1"/>
  <c r="Y3" i="17" s="1"/>
  <c r="AA3" i="17" s="1"/>
  <c r="AC3" i="17" s="1"/>
  <c r="AE3" i="17" s="1"/>
  <c r="AG3" i="17" s="1"/>
  <c r="AI3" i="17" s="1"/>
  <c r="AK3" i="17" s="1"/>
  <c r="AM3" i="17" s="1"/>
  <c r="AO3" i="17" s="1"/>
  <c r="AQ3" i="17" s="1"/>
  <c r="AS3" i="17" s="1"/>
  <c r="AU3" i="17" s="1"/>
  <c r="AW3" i="17" s="1"/>
  <c r="AY3" i="17" s="1"/>
  <c r="BA3" i="17" s="1"/>
  <c r="BC3" i="17" s="1"/>
  <c r="BE3" i="17" s="1"/>
  <c r="E3" i="24" s="1"/>
  <c r="I3" i="17"/>
  <c r="K64" i="17"/>
  <c r="M64" i="17" s="1"/>
  <c r="O64" i="17" s="1"/>
  <c r="Q64" i="17" s="1"/>
  <c r="S64" i="17" s="1"/>
  <c r="U64" i="17" s="1"/>
  <c r="W64" i="17" s="1"/>
  <c r="Y64" i="17" s="1"/>
  <c r="AA64" i="17" s="1"/>
  <c r="AC64" i="17" s="1"/>
  <c r="AE64" i="17" s="1"/>
  <c r="AG64" i="17" s="1"/>
  <c r="AI64" i="17" s="1"/>
  <c r="AK64" i="17" s="1"/>
  <c r="AM64" i="17" s="1"/>
  <c r="AO64" i="17" s="1"/>
  <c r="AQ64" i="17" s="1"/>
  <c r="AS64" i="17" s="1"/>
  <c r="AU64" i="17" s="1"/>
  <c r="AW64" i="17" s="1"/>
  <c r="AY64" i="17" s="1"/>
  <c r="BA64" i="17" s="1"/>
  <c r="BC64" i="17" s="1"/>
  <c r="BE64" i="17" s="1"/>
  <c r="E64" i="24" s="1"/>
  <c r="I64" i="17"/>
  <c r="K57" i="17"/>
  <c r="M57" i="17" s="1"/>
  <c r="O57" i="17" s="1"/>
  <c r="Q57" i="17" s="1"/>
  <c r="S57" i="17" s="1"/>
  <c r="U57" i="17" s="1"/>
  <c r="W57" i="17" s="1"/>
  <c r="Y57" i="17" s="1"/>
  <c r="AA57" i="17" s="1"/>
  <c r="AC57" i="17" s="1"/>
  <c r="AE57" i="17" s="1"/>
  <c r="AG57" i="17" s="1"/>
  <c r="AI57" i="17" s="1"/>
  <c r="AK57" i="17" s="1"/>
  <c r="AM57" i="17" s="1"/>
  <c r="AO57" i="17" s="1"/>
  <c r="AQ57" i="17" s="1"/>
  <c r="AS57" i="17" s="1"/>
  <c r="AU57" i="17" s="1"/>
  <c r="AW57" i="17" s="1"/>
  <c r="AY57" i="17" s="1"/>
  <c r="BA57" i="17" s="1"/>
  <c r="BC57" i="17" s="1"/>
  <c r="BE57" i="17" s="1"/>
  <c r="E57" i="24" s="1"/>
  <c r="I57" i="17"/>
  <c r="BE47" i="17"/>
  <c r="E47" i="24" s="1"/>
  <c r="K56" i="17"/>
  <c r="M56" i="17" s="1"/>
  <c r="O56" i="17" s="1"/>
  <c r="Q56" i="17" s="1"/>
  <c r="S56" i="17" s="1"/>
  <c r="U56" i="17"/>
  <c r="W56" i="17" s="1"/>
  <c r="Y56" i="17" s="1"/>
  <c r="AA56" i="17" s="1"/>
  <c r="AC56" i="17" s="1"/>
  <c r="AE56" i="17" s="1"/>
  <c r="AG56" i="17" s="1"/>
  <c r="AI56" i="17" s="1"/>
  <c r="AK56" i="17" s="1"/>
  <c r="AM56" i="17" s="1"/>
  <c r="AO56" i="17" s="1"/>
  <c r="AQ56" i="17" s="1"/>
  <c r="AS56" i="17" s="1"/>
  <c r="AU56" i="17" s="1"/>
  <c r="AW56" i="17" s="1"/>
  <c r="AY56" i="17" s="1"/>
  <c r="BA56" i="17" s="1"/>
  <c r="BC56" i="17" s="1"/>
  <c r="BE56" i="17" s="1"/>
  <c r="E56" i="24" s="1"/>
  <c r="I56" i="17"/>
  <c r="K2" i="17"/>
  <c r="BA121" i="17"/>
  <c r="BC121" i="17" s="1"/>
  <c r="BE121" i="17" s="1"/>
  <c r="E121" i="24" s="1"/>
  <c r="K55" i="17"/>
  <c r="M55" i="17"/>
  <c r="O55" i="17" s="1"/>
  <c r="Q55" i="17" s="1"/>
  <c r="S55" i="17"/>
  <c r="U55" i="17" s="1"/>
  <c r="W55" i="17" s="1"/>
  <c r="Y55" i="17" s="1"/>
  <c r="AA55" i="17" s="1"/>
  <c r="AC55" i="17" s="1"/>
  <c r="AE55" i="17" s="1"/>
  <c r="AG55" i="17" s="1"/>
  <c r="AI55" i="17" s="1"/>
  <c r="AK55" i="17" s="1"/>
  <c r="AM55" i="17" s="1"/>
  <c r="AO55" i="17" s="1"/>
  <c r="AQ55" i="17" s="1"/>
  <c r="AS55" i="17" s="1"/>
  <c r="AU55" i="17" s="1"/>
  <c r="AW55" i="17" s="1"/>
  <c r="AY55" i="17" s="1"/>
  <c r="BA55" i="17" s="1"/>
  <c r="BC55" i="17" s="1"/>
  <c r="BE55" i="17" s="1"/>
  <c r="E55" i="24" s="1"/>
  <c r="I55" i="17"/>
  <c r="H8" i="17"/>
  <c r="I8" i="17"/>
  <c r="K8" i="17"/>
  <c r="M8" i="17"/>
  <c r="O8" i="17" s="1"/>
  <c r="Q8" i="17" s="1"/>
  <c r="S8" i="17" s="1"/>
  <c r="U8" i="17" s="1"/>
  <c r="W8" i="17"/>
  <c r="Y8" i="17"/>
  <c r="AA8" i="17" s="1"/>
  <c r="AC8" i="17" s="1"/>
  <c r="F127" i="17"/>
  <c r="K84" i="17"/>
  <c r="M84" i="17" s="1"/>
  <c r="O84" i="17" s="1"/>
  <c r="Q84" i="17" s="1"/>
  <c r="S84" i="17" s="1"/>
  <c r="U84" i="17" s="1"/>
  <c r="W84" i="17" s="1"/>
  <c r="Y84" i="17" s="1"/>
  <c r="AA84" i="17" s="1"/>
  <c r="AC84" i="17" s="1"/>
  <c r="AE84" i="17" s="1"/>
  <c r="AG84" i="17" s="1"/>
  <c r="AI84" i="17" s="1"/>
  <c r="AK84" i="17" s="1"/>
  <c r="AM84" i="17" s="1"/>
  <c r="AO84" i="17" s="1"/>
  <c r="AQ84" i="17" s="1"/>
  <c r="AS84" i="17" s="1"/>
  <c r="AU84" i="17" s="1"/>
  <c r="AW84" i="17" s="1"/>
  <c r="AY84" i="17" s="1"/>
  <c r="BA84" i="17" s="1"/>
  <c r="BC84" i="17" s="1"/>
  <c r="BE84" i="17" s="1"/>
  <c r="E84" i="24" s="1"/>
  <c r="I84" i="17"/>
  <c r="K15" i="17"/>
  <c r="M15" i="17"/>
  <c r="O15" i="17"/>
  <c r="Q15" i="17" s="1"/>
  <c r="S15" i="17" s="1"/>
  <c r="U15" i="17" s="1"/>
  <c r="W15" i="17" s="1"/>
  <c r="Y15" i="17" s="1"/>
  <c r="AA15" i="17" s="1"/>
  <c r="AC15" i="17" s="1"/>
  <c r="AE15" i="17" s="1"/>
  <c r="AG15" i="17" s="1"/>
  <c r="AI15" i="17" s="1"/>
  <c r="AK15" i="17" s="1"/>
  <c r="AM15" i="17" s="1"/>
  <c r="AO15" i="17" s="1"/>
  <c r="AQ15" i="17" s="1"/>
  <c r="AS15" i="17" s="1"/>
  <c r="AU15" i="17" s="1"/>
  <c r="AW15" i="17" s="1"/>
  <c r="AY15" i="17" s="1"/>
  <c r="BA15" i="17" s="1"/>
  <c r="BC15" i="17" s="1"/>
  <c r="BE15" i="17" s="1"/>
  <c r="E15" i="24" s="1"/>
  <c r="I15" i="17"/>
  <c r="AY35" i="17"/>
  <c r="BA35" i="17" s="1"/>
  <c r="BC35" i="17" s="1"/>
  <c r="BE35" i="17" s="1"/>
  <c r="E35" i="24" s="1"/>
  <c r="AY105" i="17"/>
  <c r="BA105" i="17" s="1"/>
  <c r="BC105" i="17" s="1"/>
  <c r="BE105" i="17" s="1"/>
  <c r="E105" i="24" s="1"/>
  <c r="U2" i="11"/>
  <c r="U126" i="21"/>
  <c r="M2" i="17"/>
  <c r="W2" i="11"/>
  <c r="W126" i="21"/>
  <c r="Y126" i="21" s="1"/>
  <c r="AA126" i="21" s="1"/>
  <c r="F126" i="24" s="1"/>
  <c r="O2" i="17"/>
  <c r="Q2" i="17" s="1"/>
  <c r="Y2" i="11"/>
  <c r="AE71" i="17" l="1"/>
  <c r="AG71" i="17" s="1"/>
  <c r="AI71" i="17" s="1"/>
  <c r="AK71" i="17" s="1"/>
  <c r="AM71" i="17" s="1"/>
  <c r="AO71" i="17" s="1"/>
  <c r="AQ71" i="17" s="1"/>
  <c r="AS71" i="17" s="1"/>
  <c r="AU71" i="17" s="1"/>
  <c r="AW71" i="17" s="1"/>
  <c r="AY71" i="17" s="1"/>
  <c r="BA71" i="17" s="1"/>
  <c r="BC71" i="17" s="1"/>
  <c r="BE71" i="17" s="1"/>
  <c r="E71" i="24" s="1"/>
  <c r="AA71" i="17"/>
  <c r="AC71" i="17" s="1"/>
  <c r="AE53" i="17"/>
  <c r="AG53" i="17" s="1"/>
  <c r="AI53" i="17" s="1"/>
  <c r="AK53" i="17" s="1"/>
  <c r="AM53" i="17" s="1"/>
  <c r="AO53" i="17" s="1"/>
  <c r="AQ53" i="17" s="1"/>
  <c r="AS53" i="17" s="1"/>
  <c r="AU53" i="17" s="1"/>
  <c r="AW53" i="17" s="1"/>
  <c r="AY53" i="17" s="1"/>
  <c r="BA53" i="17" s="1"/>
  <c r="BC53" i="17" s="1"/>
  <c r="BE53" i="17" s="1"/>
  <c r="E53" i="24" s="1"/>
  <c r="AA53" i="17"/>
  <c r="AC53" i="17" s="1"/>
  <c r="AA98" i="17"/>
  <c r="AC98" i="17" s="1"/>
  <c r="AE98" i="17"/>
  <c r="AG98" i="17" s="1"/>
  <c r="AI98" i="17" s="1"/>
  <c r="AK98" i="17" s="1"/>
  <c r="AM98" i="17" s="1"/>
  <c r="AO98" i="17" s="1"/>
  <c r="AQ98" i="17" s="1"/>
  <c r="AS98" i="17" s="1"/>
  <c r="AU98" i="17" s="1"/>
  <c r="AW98" i="17" s="1"/>
  <c r="AY98" i="17" s="1"/>
  <c r="BA98" i="17" s="1"/>
  <c r="BC98" i="17" s="1"/>
  <c r="BE98" i="17" s="1"/>
  <c r="E98" i="24" s="1"/>
  <c r="AE45" i="17"/>
  <c r="AG45" i="17" s="1"/>
  <c r="AI45" i="17" s="1"/>
  <c r="AK45" i="17" s="1"/>
  <c r="AM45" i="17" s="1"/>
  <c r="AO45" i="17" s="1"/>
  <c r="AQ45" i="17" s="1"/>
  <c r="AS45" i="17" s="1"/>
  <c r="AU45" i="17" s="1"/>
  <c r="AW45" i="17" s="1"/>
  <c r="AY45" i="17" s="1"/>
  <c r="BA45" i="17" s="1"/>
  <c r="BC45" i="17" s="1"/>
  <c r="BE45" i="17" s="1"/>
  <c r="E45" i="24" s="1"/>
  <c r="AA45" i="17"/>
  <c r="AC45" i="17" s="1"/>
  <c r="AA104" i="17"/>
  <c r="AC104" i="17" s="1"/>
  <c r="AA44" i="17"/>
  <c r="AC44" i="17" s="1"/>
  <c r="AE44" i="17"/>
  <c r="AG44" i="17" s="1"/>
  <c r="AI44" i="17" s="1"/>
  <c r="AK44" i="17" s="1"/>
  <c r="AM44" i="17" s="1"/>
  <c r="AO44" i="17" s="1"/>
  <c r="AQ44" i="17" s="1"/>
  <c r="AS44" i="17" s="1"/>
  <c r="AU44" i="17" s="1"/>
  <c r="AW44" i="17" s="1"/>
  <c r="AY44" i="17" s="1"/>
  <c r="BA44" i="17" s="1"/>
  <c r="BC44" i="17" s="1"/>
  <c r="BE44" i="17" s="1"/>
  <c r="E44" i="24" s="1"/>
  <c r="AE78" i="17"/>
  <c r="AG78" i="17" s="1"/>
  <c r="AI78" i="17" s="1"/>
  <c r="AK78" i="17" s="1"/>
  <c r="AM78" i="17" s="1"/>
  <c r="AO78" i="17" s="1"/>
  <c r="AQ78" i="17" s="1"/>
  <c r="AS78" i="17" s="1"/>
  <c r="AU78" i="17" s="1"/>
  <c r="AW78" i="17" s="1"/>
  <c r="AY78" i="17" s="1"/>
  <c r="BA78" i="17" s="1"/>
  <c r="BC78" i="17" s="1"/>
  <c r="BE78" i="17" s="1"/>
  <c r="E78" i="24" s="1"/>
  <c r="AA78" i="17"/>
  <c r="AC78" i="17" s="1"/>
  <c r="AE26" i="17"/>
  <c r="AG26" i="17" s="1"/>
  <c r="AI26" i="17" s="1"/>
  <c r="AK26" i="17" s="1"/>
  <c r="AM26" i="17" s="1"/>
  <c r="AO26" i="17" s="1"/>
  <c r="AQ26" i="17" s="1"/>
  <c r="AS26" i="17" s="1"/>
  <c r="AU26" i="17" s="1"/>
  <c r="AW26" i="17" s="1"/>
  <c r="AY26" i="17" s="1"/>
  <c r="BA26" i="17" s="1"/>
  <c r="BC26" i="17" s="1"/>
  <c r="BE26" i="17" s="1"/>
  <c r="E26" i="24" s="1"/>
  <c r="AA26" i="17"/>
  <c r="AC26" i="17" s="1"/>
  <c r="S2" i="17"/>
  <c r="AA70" i="17"/>
  <c r="AC70" i="17" s="1"/>
  <c r="AE8" i="17"/>
  <c r="AG8" i="17" s="1"/>
  <c r="AI8" i="17" s="1"/>
  <c r="AK8" i="17" s="1"/>
  <c r="AM8" i="17" s="1"/>
  <c r="AO8" i="17" s="1"/>
  <c r="AQ8" i="17" s="1"/>
  <c r="AS8" i="17" s="1"/>
  <c r="AU8" i="17" s="1"/>
  <c r="AW8" i="17" s="1"/>
  <c r="AY8" i="17" s="1"/>
  <c r="BA8" i="17" s="1"/>
  <c r="BC8" i="17" s="1"/>
  <c r="BE8" i="17" s="1"/>
  <c r="E8" i="24" s="1"/>
  <c r="AE86" i="17"/>
  <c r="AG86" i="17" s="1"/>
  <c r="AI86" i="17" s="1"/>
  <c r="AK86" i="17" s="1"/>
  <c r="AM86" i="17" s="1"/>
  <c r="AO86" i="17" s="1"/>
  <c r="AQ86" i="17" s="1"/>
  <c r="AS86" i="17" s="1"/>
  <c r="AU86" i="17" s="1"/>
  <c r="AW86" i="17" s="1"/>
  <c r="AY86" i="17" s="1"/>
  <c r="BA86" i="17" s="1"/>
  <c r="BC86" i="17" s="1"/>
  <c r="BE86" i="17" s="1"/>
  <c r="E86" i="24" s="1"/>
  <c r="AA86" i="17"/>
  <c r="AC86" i="17" s="1"/>
  <c r="AE97" i="17"/>
  <c r="AG97" i="17" s="1"/>
  <c r="AI97" i="17" s="1"/>
  <c r="AK97" i="17" s="1"/>
  <c r="AM97" i="17" s="1"/>
  <c r="AO97" i="17" s="1"/>
  <c r="AQ97" i="17" s="1"/>
  <c r="AS97" i="17" s="1"/>
  <c r="AU97" i="17" s="1"/>
  <c r="AW97" i="17" s="1"/>
  <c r="AY97" i="17" s="1"/>
  <c r="BA97" i="17" s="1"/>
  <c r="BC97" i="17" s="1"/>
  <c r="BE97" i="17" s="1"/>
  <c r="E97" i="24" s="1"/>
  <c r="AA97" i="17"/>
  <c r="AC97" i="17" s="1"/>
  <c r="AE51" i="17"/>
  <c r="AG51" i="17" s="1"/>
  <c r="AI51" i="17" s="1"/>
  <c r="AK51" i="17" s="1"/>
  <c r="AM51" i="17" s="1"/>
  <c r="AO51" i="17" s="1"/>
  <c r="AQ51" i="17" s="1"/>
  <c r="AS51" i="17" s="1"/>
  <c r="AU51" i="17" s="1"/>
  <c r="AW51" i="17" s="1"/>
  <c r="AY51" i="17" s="1"/>
  <c r="BA51" i="17" s="1"/>
  <c r="BC51" i="17" s="1"/>
  <c r="BE51" i="17" s="1"/>
  <c r="E51" i="24" s="1"/>
  <c r="AA51" i="17"/>
  <c r="AC51" i="17" s="1"/>
  <c r="AE99" i="17"/>
  <c r="AG99" i="17" s="1"/>
  <c r="AI99" i="17" s="1"/>
  <c r="AK99" i="17" s="1"/>
  <c r="AM99" i="17" s="1"/>
  <c r="AO99" i="17" s="1"/>
  <c r="AQ99" i="17" s="1"/>
  <c r="AS99" i="17" s="1"/>
  <c r="AU99" i="17" s="1"/>
  <c r="AW99" i="17" s="1"/>
  <c r="AY99" i="17" s="1"/>
  <c r="BA99" i="17" s="1"/>
  <c r="BC99" i="17" s="1"/>
  <c r="BE99" i="17" s="1"/>
  <c r="E99" i="24" s="1"/>
  <c r="AA99" i="17"/>
  <c r="AC99" i="17" s="1"/>
  <c r="AE79" i="17"/>
  <c r="AG79" i="17" s="1"/>
  <c r="AI79" i="17" s="1"/>
  <c r="AK79" i="17" s="1"/>
  <c r="AM79" i="17" s="1"/>
  <c r="AO79" i="17" s="1"/>
  <c r="AQ79" i="17" s="1"/>
  <c r="AS79" i="17" s="1"/>
  <c r="AU79" i="17" s="1"/>
  <c r="AW79" i="17" s="1"/>
  <c r="AY79" i="17" s="1"/>
  <c r="BA79" i="17" s="1"/>
  <c r="BC79" i="17" s="1"/>
  <c r="BE79" i="17" s="1"/>
  <c r="E79" i="24" s="1"/>
  <c r="AA79" i="17"/>
  <c r="AC79" i="17" s="1"/>
  <c r="AA110" i="17"/>
  <c r="AC110" i="17" s="1"/>
  <c r="AE110" i="17"/>
  <c r="AG110" i="17" s="1"/>
  <c r="AI110" i="17" s="1"/>
  <c r="AK110" i="17" s="1"/>
  <c r="AM110" i="17" s="1"/>
  <c r="AO110" i="17" s="1"/>
  <c r="AQ110" i="17" s="1"/>
  <c r="AS110" i="17" s="1"/>
  <c r="AU110" i="17" s="1"/>
  <c r="AW110" i="17" s="1"/>
  <c r="AY110" i="17" s="1"/>
  <c r="BA110" i="17" s="1"/>
  <c r="BC110" i="17" s="1"/>
  <c r="BE110" i="17" s="1"/>
  <c r="E110" i="24" s="1"/>
  <c r="AA33" i="17"/>
  <c r="AC33" i="17" s="1"/>
  <c r="AE33" i="17"/>
  <c r="AG33" i="17" s="1"/>
  <c r="AI33" i="17" s="1"/>
  <c r="AK33" i="17" s="1"/>
  <c r="AM33" i="17" s="1"/>
  <c r="AO33" i="17" s="1"/>
  <c r="AQ33" i="17" s="1"/>
  <c r="AS33" i="17" s="1"/>
  <c r="AU33" i="17" s="1"/>
  <c r="AW33" i="17" s="1"/>
  <c r="AY33" i="17" s="1"/>
  <c r="BA33" i="17" s="1"/>
  <c r="BC33" i="17" s="1"/>
  <c r="BE33" i="17" s="1"/>
  <c r="E33" i="24" s="1"/>
  <c r="AA42" i="17"/>
  <c r="AC42" i="17" s="1"/>
  <c r="AE42" i="17"/>
  <c r="AG42" i="17" s="1"/>
  <c r="AI42" i="17" s="1"/>
  <c r="AK42" i="17" s="1"/>
  <c r="AM42" i="17" s="1"/>
  <c r="AO42" i="17" s="1"/>
  <c r="AQ42" i="17" s="1"/>
  <c r="AS42" i="17" s="1"/>
  <c r="AU42" i="17" s="1"/>
  <c r="AW42" i="17" s="1"/>
  <c r="AY42" i="17" s="1"/>
  <c r="BA42" i="17" s="1"/>
  <c r="BC42" i="17" s="1"/>
  <c r="BE42" i="17" s="1"/>
  <c r="E42" i="24" s="1"/>
  <c r="AE49" i="17"/>
  <c r="AG49" i="17" s="1"/>
  <c r="AI49" i="17" s="1"/>
  <c r="AK49" i="17" s="1"/>
  <c r="AM49" i="17" s="1"/>
  <c r="AO49" i="17" s="1"/>
  <c r="AQ49" i="17" s="1"/>
  <c r="AS49" i="17" s="1"/>
  <c r="AU49" i="17" s="1"/>
  <c r="AW49" i="17" s="1"/>
  <c r="AY49" i="17" s="1"/>
  <c r="BA49" i="17" s="1"/>
  <c r="BC49" i="17" s="1"/>
  <c r="BE49" i="17" s="1"/>
  <c r="E49" i="24" s="1"/>
  <c r="AA49" i="17"/>
  <c r="AC49" i="17" s="1"/>
  <c r="AA85" i="17"/>
  <c r="AC85" i="17" s="1"/>
  <c r="AE85" i="17"/>
  <c r="AG85" i="17" s="1"/>
  <c r="AI85" i="17" s="1"/>
  <c r="AK85" i="17" s="1"/>
  <c r="AM85" i="17" s="1"/>
  <c r="AO85" i="17" s="1"/>
  <c r="AQ85" i="17" s="1"/>
  <c r="AS85" i="17" s="1"/>
  <c r="AU85" i="17" s="1"/>
  <c r="AW85" i="17" s="1"/>
  <c r="AY85" i="17" s="1"/>
  <c r="BA85" i="17" s="1"/>
  <c r="BC85" i="17" s="1"/>
  <c r="BE85" i="17" s="1"/>
  <c r="E85" i="24" s="1"/>
  <c r="AE67" i="17"/>
  <c r="AG67" i="17" s="1"/>
  <c r="AI67" i="17" s="1"/>
  <c r="AK67" i="17" s="1"/>
  <c r="AM67" i="17" s="1"/>
  <c r="AO67" i="17" s="1"/>
  <c r="AQ67" i="17" s="1"/>
  <c r="AS67" i="17" s="1"/>
  <c r="AU67" i="17" s="1"/>
  <c r="AW67" i="17" s="1"/>
  <c r="AY67" i="17" s="1"/>
  <c r="BA67" i="17" s="1"/>
  <c r="BC67" i="17" s="1"/>
  <c r="BE67" i="17" s="1"/>
  <c r="E67" i="24" s="1"/>
  <c r="AA67" i="17"/>
  <c r="AC67" i="17" s="1"/>
  <c r="AE66" i="17"/>
  <c r="AG66" i="17" s="1"/>
  <c r="AI66" i="17" s="1"/>
  <c r="AK66" i="17" s="1"/>
  <c r="AM66" i="17" s="1"/>
  <c r="AO66" i="17" s="1"/>
  <c r="AQ66" i="17" s="1"/>
  <c r="AS66" i="17" s="1"/>
  <c r="AU66" i="17" s="1"/>
  <c r="AW66" i="17" s="1"/>
  <c r="AY66" i="17" s="1"/>
  <c r="BA66" i="17" s="1"/>
  <c r="BC66" i="17" s="1"/>
  <c r="BE66" i="17" s="1"/>
  <c r="E66" i="24" s="1"/>
  <c r="AA66" i="17"/>
  <c r="AC66" i="17" s="1"/>
  <c r="AA46" i="17"/>
  <c r="AC46" i="17" s="1"/>
  <c r="AE46" i="17"/>
  <c r="AG46" i="17" s="1"/>
  <c r="AI46" i="17" s="1"/>
  <c r="AK46" i="17" s="1"/>
  <c r="AM46" i="17" s="1"/>
  <c r="AO46" i="17" s="1"/>
  <c r="AQ46" i="17" s="1"/>
  <c r="AS46" i="17" s="1"/>
  <c r="AU46" i="17" s="1"/>
  <c r="AW46" i="17" s="1"/>
  <c r="AY46" i="17" s="1"/>
  <c r="BA46" i="17" s="1"/>
  <c r="BC46" i="17" s="1"/>
  <c r="BE46" i="17" s="1"/>
  <c r="E46" i="24" s="1"/>
  <c r="AE77" i="17"/>
  <c r="AG77" i="17" s="1"/>
  <c r="AI77" i="17" s="1"/>
  <c r="AK77" i="17" s="1"/>
  <c r="AM77" i="17" s="1"/>
  <c r="AO77" i="17" s="1"/>
  <c r="AQ77" i="17" s="1"/>
  <c r="AS77" i="17" s="1"/>
  <c r="AU77" i="17" s="1"/>
  <c r="AW77" i="17" s="1"/>
  <c r="AY77" i="17" s="1"/>
  <c r="BA77" i="17" s="1"/>
  <c r="BC77" i="17" s="1"/>
  <c r="BE77" i="17" s="1"/>
  <c r="E77" i="24" s="1"/>
  <c r="AA77" i="17"/>
  <c r="AC77" i="17" s="1"/>
  <c r="AA2" i="11"/>
  <c r="AE111" i="17"/>
  <c r="AG111" i="17" s="1"/>
  <c r="AI111" i="17" s="1"/>
  <c r="AK111" i="17" s="1"/>
  <c r="AM111" i="17" s="1"/>
  <c r="AO111" i="17" s="1"/>
  <c r="AQ111" i="17" s="1"/>
  <c r="AS111" i="17" s="1"/>
  <c r="AU111" i="17" s="1"/>
  <c r="AW111" i="17" s="1"/>
  <c r="AY111" i="17" s="1"/>
  <c r="BA111" i="17" s="1"/>
  <c r="BC111" i="17" s="1"/>
  <c r="BE111" i="17" s="1"/>
  <c r="E111" i="24" s="1"/>
  <c r="AA111" i="17"/>
  <c r="AC111" i="17" s="1"/>
  <c r="AE76" i="17"/>
  <c r="AG76" i="17" s="1"/>
  <c r="AI76" i="17" s="1"/>
  <c r="AK76" i="17" s="1"/>
  <c r="AM76" i="17" s="1"/>
  <c r="AO76" i="17" s="1"/>
  <c r="AQ76" i="17" s="1"/>
  <c r="AS76" i="17" s="1"/>
  <c r="AU76" i="17" s="1"/>
  <c r="AW76" i="17" s="1"/>
  <c r="AY76" i="17" s="1"/>
  <c r="BA76" i="17" s="1"/>
  <c r="BC76" i="17" s="1"/>
  <c r="BE76" i="17" s="1"/>
  <c r="E76" i="24" s="1"/>
  <c r="AA76" i="17"/>
  <c r="AC76" i="17" s="1"/>
  <c r="K17" i="21"/>
  <c r="M17" i="21" s="1"/>
  <c r="O17" i="21" s="1"/>
  <c r="Q17" i="21" s="1"/>
  <c r="S17" i="21" s="1"/>
  <c r="U17" i="21" s="1"/>
  <c r="W17" i="21" s="1"/>
  <c r="Y17" i="21" s="1"/>
  <c r="AA17" i="21" s="1"/>
  <c r="F17" i="24" s="1"/>
  <c r="I17" i="21"/>
  <c r="AE59" i="17"/>
  <c r="AG59" i="17" s="1"/>
  <c r="AI59" i="17" s="1"/>
  <c r="AK59" i="17" s="1"/>
  <c r="AM59" i="17" s="1"/>
  <c r="AO59" i="17" s="1"/>
  <c r="AQ59" i="17" s="1"/>
  <c r="AS59" i="17" s="1"/>
  <c r="AU59" i="17" s="1"/>
  <c r="AW59" i="17" s="1"/>
  <c r="AY59" i="17" s="1"/>
  <c r="BA59" i="17" s="1"/>
  <c r="BC59" i="17" s="1"/>
  <c r="BE59" i="17" s="1"/>
  <c r="E59" i="24" s="1"/>
  <c r="AA59" i="17"/>
  <c r="AC59" i="17" s="1"/>
  <c r="M32" i="11"/>
  <c r="O32" i="11" s="1"/>
  <c r="Q32" i="11" s="1"/>
  <c r="S32" i="11" s="1"/>
  <c r="U32" i="11" s="1"/>
  <c r="W32" i="11" s="1"/>
  <c r="Y32" i="11" s="1"/>
  <c r="AA32" i="11" s="1"/>
  <c r="AC32" i="11" s="1"/>
  <c r="AE32" i="11" s="1"/>
  <c r="AG32" i="11" s="1"/>
  <c r="AI32" i="11" s="1"/>
  <c r="AK32" i="11" s="1"/>
  <c r="AM32" i="11" s="1"/>
  <c r="AO32" i="11" s="1"/>
  <c r="AQ32" i="11" s="1"/>
  <c r="AS32" i="11" s="1"/>
  <c r="AU32" i="11" s="1"/>
  <c r="AW32" i="11" s="1"/>
  <c r="AY32" i="11" s="1"/>
  <c r="BA32" i="11" s="1"/>
  <c r="BC32" i="11" s="1"/>
  <c r="BE32" i="11" s="1"/>
  <c r="BG32" i="11" s="1"/>
  <c r="BI32" i="11" s="1"/>
  <c r="BK32" i="11" s="1"/>
  <c r="D32" i="24" s="1"/>
  <c r="K127" i="11"/>
  <c r="L127" i="11" s="1"/>
  <c r="AA65" i="17"/>
  <c r="AC65" i="17" s="1"/>
  <c r="AE65" i="17"/>
  <c r="AG65" i="17" s="1"/>
  <c r="AI65" i="17" s="1"/>
  <c r="AK65" i="17" s="1"/>
  <c r="AM65" i="17" s="1"/>
  <c r="AO65" i="17" s="1"/>
  <c r="AQ65" i="17" s="1"/>
  <c r="AS65" i="17" s="1"/>
  <c r="AU65" i="17" s="1"/>
  <c r="AW65" i="17" s="1"/>
  <c r="AY65" i="17" s="1"/>
  <c r="BA65" i="17" s="1"/>
  <c r="BC65" i="17" s="1"/>
  <c r="BE65" i="17" s="1"/>
  <c r="E65" i="24" s="1"/>
  <c r="AA106" i="17"/>
  <c r="AC106" i="17" s="1"/>
  <c r="AE106" i="17"/>
  <c r="AG106" i="17" s="1"/>
  <c r="AI106" i="17" s="1"/>
  <c r="AK106" i="17" s="1"/>
  <c r="AM106" i="17" s="1"/>
  <c r="AO106" i="17" s="1"/>
  <c r="AQ106" i="17" s="1"/>
  <c r="AS106" i="17" s="1"/>
  <c r="AU106" i="17" s="1"/>
  <c r="AW106" i="17" s="1"/>
  <c r="AY106" i="17" s="1"/>
  <c r="BA106" i="17" s="1"/>
  <c r="BC106" i="17" s="1"/>
  <c r="BE106" i="17" s="1"/>
  <c r="E106" i="24" s="1"/>
  <c r="AA37" i="17"/>
  <c r="AC37" i="17" s="1"/>
  <c r="AE37" i="17"/>
  <c r="AG37" i="17" s="1"/>
  <c r="AI37" i="17" s="1"/>
  <c r="AK37" i="17" s="1"/>
  <c r="AM37" i="17" s="1"/>
  <c r="AO37" i="17" s="1"/>
  <c r="AQ37" i="17" s="1"/>
  <c r="AS37" i="17" s="1"/>
  <c r="AU37" i="17" s="1"/>
  <c r="AW37" i="17" s="1"/>
  <c r="AY37" i="17" s="1"/>
  <c r="BA37" i="17" s="1"/>
  <c r="BC37" i="17" s="1"/>
  <c r="BE37" i="17" s="1"/>
  <c r="E37" i="24" s="1"/>
  <c r="U10" i="11"/>
  <c r="AE75" i="17"/>
  <c r="AG75" i="17" s="1"/>
  <c r="AI75" i="17" s="1"/>
  <c r="AK75" i="17" s="1"/>
  <c r="AM75" i="17" s="1"/>
  <c r="AO75" i="17" s="1"/>
  <c r="AQ75" i="17" s="1"/>
  <c r="AS75" i="17" s="1"/>
  <c r="AU75" i="17" s="1"/>
  <c r="AW75" i="17" s="1"/>
  <c r="AY75" i="17" s="1"/>
  <c r="BA75" i="17" s="1"/>
  <c r="BC75" i="17" s="1"/>
  <c r="BE75" i="17" s="1"/>
  <c r="E75" i="24" s="1"/>
  <c r="AA75" i="17"/>
  <c r="AC75" i="17" s="1"/>
  <c r="AA101" i="17"/>
  <c r="AC101" i="17" s="1"/>
  <c r="AE101" i="17"/>
  <c r="AG101" i="17" s="1"/>
  <c r="AI101" i="17" s="1"/>
  <c r="AK101" i="17" s="1"/>
  <c r="AM101" i="17" s="1"/>
  <c r="AO101" i="17" s="1"/>
  <c r="AQ101" i="17" s="1"/>
  <c r="AS101" i="17" s="1"/>
  <c r="AU101" i="17" s="1"/>
  <c r="AW101" i="17" s="1"/>
  <c r="AY101" i="17" s="1"/>
  <c r="BA101" i="17" s="1"/>
  <c r="BC101" i="17" s="1"/>
  <c r="BE101" i="17" s="1"/>
  <c r="E101" i="24" s="1"/>
  <c r="AA81" i="17"/>
  <c r="AC81" i="17" s="1"/>
  <c r="AE81" i="17"/>
  <c r="AG81" i="17" s="1"/>
  <c r="AI81" i="17" s="1"/>
  <c r="AK81" i="17" s="1"/>
  <c r="AM81" i="17" s="1"/>
  <c r="AO81" i="17" s="1"/>
  <c r="AQ81" i="17" s="1"/>
  <c r="AS81" i="17" s="1"/>
  <c r="AU81" i="17" s="1"/>
  <c r="AW81" i="17" s="1"/>
  <c r="AY81" i="17" s="1"/>
  <c r="BA81" i="17" s="1"/>
  <c r="BC81" i="17" s="1"/>
  <c r="BE81" i="17" s="1"/>
  <c r="E81" i="24" s="1"/>
  <c r="AA40" i="17"/>
  <c r="AC40" i="17" s="1"/>
  <c r="AE40" i="17"/>
  <c r="AG40" i="17" s="1"/>
  <c r="AI40" i="17" s="1"/>
  <c r="AK40" i="17" s="1"/>
  <c r="AM40" i="17" s="1"/>
  <c r="AO40" i="17" s="1"/>
  <c r="AQ40" i="17" s="1"/>
  <c r="AS40" i="17" s="1"/>
  <c r="AU40" i="17" s="1"/>
  <c r="AW40" i="17" s="1"/>
  <c r="AY40" i="17" s="1"/>
  <c r="BA40" i="17" s="1"/>
  <c r="BC40" i="17" s="1"/>
  <c r="BE40" i="17" s="1"/>
  <c r="E40" i="24" s="1"/>
  <c r="AE107" i="17"/>
  <c r="AG107" i="17" s="1"/>
  <c r="AI107" i="17" s="1"/>
  <c r="AK107" i="17" s="1"/>
  <c r="AM107" i="17" s="1"/>
  <c r="AO107" i="17" s="1"/>
  <c r="AQ107" i="17" s="1"/>
  <c r="AS107" i="17" s="1"/>
  <c r="AU107" i="17" s="1"/>
  <c r="AW107" i="17" s="1"/>
  <c r="AY107" i="17" s="1"/>
  <c r="BA107" i="17" s="1"/>
  <c r="BC107" i="17" s="1"/>
  <c r="BE107" i="17" s="1"/>
  <c r="E107" i="24" s="1"/>
  <c r="AA107" i="17"/>
  <c r="AC107" i="17" s="1"/>
  <c r="AE82" i="17"/>
  <c r="AG82" i="17" s="1"/>
  <c r="AI82" i="17" s="1"/>
  <c r="AK82" i="17" s="1"/>
  <c r="AM82" i="17" s="1"/>
  <c r="AO82" i="17" s="1"/>
  <c r="AQ82" i="17" s="1"/>
  <c r="AS82" i="17" s="1"/>
  <c r="AU82" i="17" s="1"/>
  <c r="AW82" i="17" s="1"/>
  <c r="AY82" i="17" s="1"/>
  <c r="BA82" i="17" s="1"/>
  <c r="BC82" i="17" s="1"/>
  <c r="BE82" i="17" s="1"/>
  <c r="E82" i="24" s="1"/>
  <c r="AA82" i="17"/>
  <c r="AC82" i="17" s="1"/>
  <c r="AA25" i="17"/>
  <c r="AC25" i="17" s="1"/>
  <c r="AE48" i="17"/>
  <c r="AG48" i="17" s="1"/>
  <c r="AI48" i="17" s="1"/>
  <c r="AK48" i="17" s="1"/>
  <c r="AM48" i="17" s="1"/>
  <c r="AO48" i="17" s="1"/>
  <c r="AQ48" i="17" s="1"/>
  <c r="AS48" i="17" s="1"/>
  <c r="AU48" i="17" s="1"/>
  <c r="AW48" i="17" s="1"/>
  <c r="AY48" i="17" s="1"/>
  <c r="BA48" i="17" s="1"/>
  <c r="BC48" i="17" s="1"/>
  <c r="BE48" i="17" s="1"/>
  <c r="E48" i="24" s="1"/>
  <c r="AE69" i="17"/>
  <c r="AG69" i="17" s="1"/>
  <c r="AI69" i="17" s="1"/>
  <c r="AK69" i="17" s="1"/>
  <c r="AM69" i="17" s="1"/>
  <c r="AO69" i="17" s="1"/>
  <c r="AQ69" i="17" s="1"/>
  <c r="AS69" i="17" s="1"/>
  <c r="AU69" i="17" s="1"/>
  <c r="AW69" i="17" s="1"/>
  <c r="AY69" i="17" s="1"/>
  <c r="BA69" i="17" s="1"/>
  <c r="BC69" i="17" s="1"/>
  <c r="BE69" i="17" s="1"/>
  <c r="E69" i="24" s="1"/>
  <c r="AA73" i="17"/>
  <c r="AC73" i="17" s="1"/>
  <c r="AA108" i="17"/>
  <c r="AC108" i="17" s="1"/>
  <c r="AE108" i="17"/>
  <c r="AG108" i="17" s="1"/>
  <c r="AI108" i="17" s="1"/>
  <c r="AK108" i="17" s="1"/>
  <c r="AM108" i="17" s="1"/>
  <c r="AO108" i="17" s="1"/>
  <c r="AQ108" i="17" s="1"/>
  <c r="AS108" i="17" s="1"/>
  <c r="AU108" i="17" s="1"/>
  <c r="AW108" i="17" s="1"/>
  <c r="AY108" i="17" s="1"/>
  <c r="BA108" i="17" s="1"/>
  <c r="BC108" i="17" s="1"/>
  <c r="BE108" i="17" s="1"/>
  <c r="E108" i="24" s="1"/>
  <c r="AE102" i="17"/>
  <c r="AG102" i="17" s="1"/>
  <c r="AI102" i="17" s="1"/>
  <c r="AK102" i="17" s="1"/>
  <c r="AM102" i="17" s="1"/>
  <c r="AO102" i="17" s="1"/>
  <c r="AQ102" i="17" s="1"/>
  <c r="AS102" i="17" s="1"/>
  <c r="AU102" i="17" s="1"/>
  <c r="AW102" i="17" s="1"/>
  <c r="AY102" i="17" s="1"/>
  <c r="BA102" i="17" s="1"/>
  <c r="BC102" i="17" s="1"/>
  <c r="BE102" i="17" s="1"/>
  <c r="E102" i="24" s="1"/>
  <c r="K2" i="21"/>
  <c r="H127" i="21"/>
  <c r="AA74" i="17"/>
  <c r="AC74" i="17" s="1"/>
  <c r="AA95" i="17"/>
  <c r="AC95" i="17" s="1"/>
  <c r="AE95" i="17"/>
  <c r="AG95" i="17" s="1"/>
  <c r="AI95" i="17" s="1"/>
  <c r="AK95" i="17" s="1"/>
  <c r="AM95" i="17" s="1"/>
  <c r="AO95" i="17" s="1"/>
  <c r="AQ95" i="17" s="1"/>
  <c r="AS95" i="17" s="1"/>
  <c r="AU95" i="17" s="1"/>
  <c r="AW95" i="17" s="1"/>
  <c r="AY95" i="17" s="1"/>
  <c r="BA95" i="17" s="1"/>
  <c r="BC95" i="17" s="1"/>
  <c r="BE95" i="17" s="1"/>
  <c r="E95" i="24" s="1"/>
  <c r="AA90" i="17"/>
  <c r="AC90" i="17" s="1"/>
  <c r="AE90" i="17"/>
  <c r="AG90" i="17" s="1"/>
  <c r="AI90" i="17" s="1"/>
  <c r="AK90" i="17" s="1"/>
  <c r="AM90" i="17" s="1"/>
  <c r="AO90" i="17" s="1"/>
  <c r="AQ90" i="17" s="1"/>
  <c r="AS90" i="17" s="1"/>
  <c r="AU90" i="17" s="1"/>
  <c r="AW90" i="17" s="1"/>
  <c r="AY90" i="17" s="1"/>
  <c r="BA90" i="17" s="1"/>
  <c r="BC90" i="17" s="1"/>
  <c r="BE90" i="17" s="1"/>
  <c r="E90" i="24" s="1"/>
  <c r="AE50" i="17"/>
  <c r="AG50" i="17" s="1"/>
  <c r="AI50" i="17" s="1"/>
  <c r="AK50" i="17" s="1"/>
  <c r="AM50" i="17" s="1"/>
  <c r="AO50" i="17" s="1"/>
  <c r="AQ50" i="17" s="1"/>
  <c r="AS50" i="17" s="1"/>
  <c r="AU50" i="17" s="1"/>
  <c r="AW50" i="17" s="1"/>
  <c r="AY50" i="17" s="1"/>
  <c r="BA50" i="17" s="1"/>
  <c r="BC50" i="17" s="1"/>
  <c r="BE50" i="17" s="1"/>
  <c r="E50" i="24" s="1"/>
  <c r="AA50" i="17"/>
  <c r="AC50" i="17" s="1"/>
  <c r="AE122" i="17"/>
  <c r="AG122" i="17" s="1"/>
  <c r="AI122" i="17" s="1"/>
  <c r="AK122" i="17" s="1"/>
  <c r="AM122" i="17" s="1"/>
  <c r="AO122" i="17" s="1"/>
  <c r="AQ122" i="17" s="1"/>
  <c r="AS122" i="17" s="1"/>
  <c r="AU122" i="17" s="1"/>
  <c r="AW122" i="17" s="1"/>
  <c r="AY122" i="17" s="1"/>
  <c r="BA122" i="17" s="1"/>
  <c r="BC122" i="17" s="1"/>
  <c r="BE122" i="17" s="1"/>
  <c r="E122" i="24" s="1"/>
  <c r="AA122" i="17"/>
  <c r="AC122" i="17" s="1"/>
  <c r="I127" i="11"/>
  <c r="J127" i="11" s="1"/>
  <c r="AA36" i="17"/>
  <c r="AC36" i="17" s="1"/>
  <c r="AE36" i="17"/>
  <c r="AG36" i="17" s="1"/>
  <c r="AI36" i="17" s="1"/>
  <c r="AK36" i="17" s="1"/>
  <c r="AM36" i="17" s="1"/>
  <c r="AO36" i="17" s="1"/>
  <c r="AQ36" i="17" s="1"/>
  <c r="AS36" i="17" s="1"/>
  <c r="AU36" i="17" s="1"/>
  <c r="AW36" i="17" s="1"/>
  <c r="AY36" i="17" s="1"/>
  <c r="BA36" i="17" s="1"/>
  <c r="BC36" i="17" s="1"/>
  <c r="BE36" i="17" s="1"/>
  <c r="E36" i="24" s="1"/>
  <c r="AE32" i="17"/>
  <c r="AG32" i="17" s="1"/>
  <c r="AI32" i="17" s="1"/>
  <c r="AK32" i="17" s="1"/>
  <c r="AM32" i="17" s="1"/>
  <c r="AO32" i="17" s="1"/>
  <c r="AQ32" i="17" s="1"/>
  <c r="AS32" i="17" s="1"/>
  <c r="AU32" i="17" s="1"/>
  <c r="AW32" i="17" s="1"/>
  <c r="AY32" i="17" s="1"/>
  <c r="BA32" i="17" s="1"/>
  <c r="BC32" i="17" s="1"/>
  <c r="BE32" i="17" s="1"/>
  <c r="E32" i="24" s="1"/>
  <c r="AA32" i="17"/>
  <c r="AC32" i="17" s="1"/>
  <c r="H127" i="17"/>
  <c r="AE34" i="17"/>
  <c r="AG34" i="17" s="1"/>
  <c r="AI34" i="17" s="1"/>
  <c r="AK34" i="17" s="1"/>
  <c r="AM34" i="17" s="1"/>
  <c r="AO34" i="17" s="1"/>
  <c r="AQ34" i="17" s="1"/>
  <c r="AS34" i="17" s="1"/>
  <c r="AU34" i="17" s="1"/>
  <c r="AW34" i="17" s="1"/>
  <c r="AY34" i="17" s="1"/>
  <c r="BA34" i="17" s="1"/>
  <c r="BC34" i="17" s="1"/>
  <c r="BE34" i="17" s="1"/>
  <c r="E34" i="24" s="1"/>
  <c r="AA43" i="17"/>
  <c r="AC43" i="17" s="1"/>
  <c r="AE43" i="17"/>
  <c r="AG43" i="17" s="1"/>
  <c r="AI43" i="17" s="1"/>
  <c r="AK43" i="17" s="1"/>
  <c r="AM43" i="17" s="1"/>
  <c r="AO43" i="17" s="1"/>
  <c r="AQ43" i="17" s="1"/>
  <c r="AS43" i="17" s="1"/>
  <c r="AU43" i="17" s="1"/>
  <c r="AW43" i="17" s="1"/>
  <c r="AY43" i="17" s="1"/>
  <c r="BA43" i="17" s="1"/>
  <c r="BC43" i="17" s="1"/>
  <c r="BE43" i="17" s="1"/>
  <c r="E43" i="24" s="1"/>
  <c r="O13" i="11"/>
  <c r="M127" i="11"/>
  <c r="N127" i="11" s="1"/>
  <c r="AA54" i="17"/>
  <c r="AC54" i="17" s="1"/>
  <c r="AE54" i="17"/>
  <c r="AG54" i="17" s="1"/>
  <c r="AI54" i="17" s="1"/>
  <c r="AK54" i="17" s="1"/>
  <c r="AM54" i="17" s="1"/>
  <c r="AO54" i="17" s="1"/>
  <c r="AQ54" i="17" s="1"/>
  <c r="AS54" i="17" s="1"/>
  <c r="AU54" i="17" s="1"/>
  <c r="AW54" i="17" s="1"/>
  <c r="AY54" i="17" s="1"/>
  <c r="BA54" i="17" s="1"/>
  <c r="BC54" i="17" s="1"/>
  <c r="BE54" i="17" s="1"/>
  <c r="E54" i="24" s="1"/>
  <c r="AA9" i="17"/>
  <c r="AC9" i="17" s="1"/>
  <c r="AE9" i="17"/>
  <c r="AG9" i="17" s="1"/>
  <c r="AI9" i="17" s="1"/>
  <c r="AK9" i="17" s="1"/>
  <c r="AM9" i="17" s="1"/>
  <c r="AO9" i="17" s="1"/>
  <c r="AQ9" i="17" s="1"/>
  <c r="AS9" i="17" s="1"/>
  <c r="AU9" i="17" s="1"/>
  <c r="AW9" i="17" s="1"/>
  <c r="AY9" i="17" s="1"/>
  <c r="BA9" i="17" s="1"/>
  <c r="BC9" i="17" s="1"/>
  <c r="BE9" i="17" s="1"/>
  <c r="E9" i="24" s="1"/>
  <c r="I16" i="17"/>
  <c r="K16" i="17" s="1"/>
  <c r="M16" i="17" s="1"/>
  <c r="O16" i="17" s="1"/>
  <c r="Q16" i="17" s="1"/>
  <c r="S16" i="17" s="1"/>
  <c r="U16" i="17" s="1"/>
  <c r="W16" i="17" s="1"/>
  <c r="Y16" i="17" s="1"/>
  <c r="I37" i="21"/>
  <c r="I33" i="21"/>
  <c r="K33" i="21" s="1"/>
  <c r="M33" i="21" s="1"/>
  <c r="O33" i="21" s="1"/>
  <c r="Q33" i="21" s="1"/>
  <c r="S33" i="21" s="1"/>
  <c r="U33" i="21" s="1"/>
  <c r="W33" i="21" s="1"/>
  <c r="Y33" i="21" s="1"/>
  <c r="AA33" i="21" s="1"/>
  <c r="F33" i="24" s="1"/>
  <c r="I51" i="21"/>
  <c r="K51" i="21" s="1"/>
  <c r="M51" i="21" s="1"/>
  <c r="O51" i="21" s="1"/>
  <c r="Q51" i="21" s="1"/>
  <c r="S51" i="21" s="1"/>
  <c r="U51" i="21" s="1"/>
  <c r="W51" i="21" s="1"/>
  <c r="Y51" i="21" s="1"/>
  <c r="AA51" i="21" s="1"/>
  <c r="F51" i="24" s="1"/>
  <c r="I111" i="21"/>
  <c r="K111" i="21" s="1"/>
  <c r="M111" i="21" s="1"/>
  <c r="O111" i="21" s="1"/>
  <c r="Q111" i="21" s="1"/>
  <c r="S111" i="21" s="1"/>
  <c r="U111" i="21" s="1"/>
  <c r="W111" i="21" s="1"/>
  <c r="Y111" i="21" s="1"/>
  <c r="AA111" i="21" s="1"/>
  <c r="F111" i="24" s="1"/>
  <c r="I56" i="21"/>
  <c r="I28" i="17"/>
  <c r="K28" i="17" s="1"/>
  <c r="M28" i="17" s="1"/>
  <c r="O28" i="17" s="1"/>
  <c r="Q28" i="17" s="1"/>
  <c r="S28" i="17" s="1"/>
  <c r="U28" i="17" s="1"/>
  <c r="W28" i="17" s="1"/>
  <c r="Y28" i="17" s="1"/>
  <c r="I80" i="21"/>
  <c r="K80" i="21" s="1"/>
  <c r="M80" i="21" s="1"/>
  <c r="O80" i="21" s="1"/>
  <c r="Q80" i="21" s="1"/>
  <c r="S80" i="21" s="1"/>
  <c r="U80" i="21" s="1"/>
  <c r="W80" i="21" s="1"/>
  <c r="Y80" i="21" s="1"/>
  <c r="AA80" i="21" s="1"/>
  <c r="F80" i="24" s="1"/>
  <c r="I49" i="21"/>
  <c r="I81" i="21"/>
  <c r="K81" i="21" s="1"/>
  <c r="M81" i="21" s="1"/>
  <c r="O81" i="21" s="1"/>
  <c r="Q81" i="21" s="1"/>
  <c r="S81" i="21" s="1"/>
  <c r="U81" i="21" s="1"/>
  <c r="W81" i="21" s="1"/>
  <c r="Y81" i="21" s="1"/>
  <c r="AA81" i="21" s="1"/>
  <c r="F81" i="24" s="1"/>
  <c r="I8" i="21"/>
  <c r="I31" i="21"/>
  <c r="K31" i="21" s="1"/>
  <c r="M31" i="21" s="1"/>
  <c r="O31" i="21" s="1"/>
  <c r="Q31" i="21" s="1"/>
  <c r="S31" i="21" s="1"/>
  <c r="U31" i="21" s="1"/>
  <c r="W31" i="21" s="1"/>
  <c r="Y31" i="21" s="1"/>
  <c r="AA31" i="21" s="1"/>
  <c r="F31" i="24" s="1"/>
  <c r="I50" i="21"/>
  <c r="I23" i="21"/>
  <c r="K23" i="21" s="1"/>
  <c r="M23" i="21" s="1"/>
  <c r="O23" i="21" s="1"/>
  <c r="Q23" i="21" s="1"/>
  <c r="S23" i="21" s="1"/>
  <c r="U23" i="21" s="1"/>
  <c r="W23" i="21" s="1"/>
  <c r="Y23" i="21" s="1"/>
  <c r="AA23" i="21" s="1"/>
  <c r="F23" i="24" s="1"/>
  <c r="I60" i="21"/>
  <c r="K60" i="21" s="1"/>
  <c r="M60" i="21" s="1"/>
  <c r="O60" i="21" s="1"/>
  <c r="Q60" i="21" s="1"/>
  <c r="S60" i="21" s="1"/>
  <c r="U60" i="21" s="1"/>
  <c r="W60" i="21" s="1"/>
  <c r="Y60" i="21" s="1"/>
  <c r="AA60" i="21" s="1"/>
  <c r="F60" i="24" s="1"/>
  <c r="I64" i="21"/>
  <c r="I82" i="21"/>
  <c r="K82" i="21" s="1"/>
  <c r="M82" i="21" s="1"/>
  <c r="O82" i="21" s="1"/>
  <c r="Q82" i="21" s="1"/>
  <c r="S82" i="21" s="1"/>
  <c r="U82" i="21" s="1"/>
  <c r="W82" i="21" s="1"/>
  <c r="Y82" i="21" s="1"/>
  <c r="AA82" i="21" s="1"/>
  <c r="F82" i="24" s="1"/>
  <c r="I97" i="21"/>
  <c r="K97" i="21" s="1"/>
  <c r="M97" i="21" s="1"/>
  <c r="O97" i="21" s="1"/>
  <c r="Q97" i="21" s="1"/>
  <c r="S97" i="21" s="1"/>
  <c r="U97" i="21" s="1"/>
  <c r="W97" i="21" s="1"/>
  <c r="Y97" i="21" s="1"/>
  <c r="AA97" i="21" s="1"/>
  <c r="F97" i="24" s="1"/>
  <c r="I106" i="21"/>
  <c r="K106" i="21" s="1"/>
  <c r="M106" i="21" s="1"/>
  <c r="O106" i="21" s="1"/>
  <c r="Q106" i="21" s="1"/>
  <c r="S106" i="21" s="1"/>
  <c r="U106" i="21" s="1"/>
  <c r="W106" i="21" s="1"/>
  <c r="Y106" i="21" s="1"/>
  <c r="I116" i="21"/>
  <c r="I20" i="21"/>
  <c r="I35" i="21"/>
  <c r="K35" i="21" s="1"/>
  <c r="M35" i="21" s="1"/>
  <c r="O35" i="21" s="1"/>
  <c r="Q35" i="21" s="1"/>
  <c r="S35" i="21" s="1"/>
  <c r="U35" i="21" s="1"/>
  <c r="W35" i="21" s="1"/>
  <c r="Y35" i="21" s="1"/>
  <c r="AA35" i="21" s="1"/>
  <c r="F35" i="24" s="1"/>
  <c r="I54" i="21"/>
  <c r="K54" i="21" s="1"/>
  <c r="M54" i="21" s="1"/>
  <c r="O54" i="21" s="1"/>
  <c r="Q54" i="21" s="1"/>
  <c r="S54" i="21" s="1"/>
  <c r="U54" i="21" s="1"/>
  <c r="W54" i="21" s="1"/>
  <c r="Y54" i="21" s="1"/>
  <c r="AA54" i="21" s="1"/>
  <c r="F54" i="24" s="1"/>
  <c r="I58" i="21"/>
  <c r="I83" i="21"/>
  <c r="I103" i="21"/>
  <c r="K103" i="21" s="1"/>
  <c r="M103" i="21" s="1"/>
  <c r="O103" i="21" s="1"/>
  <c r="Q103" i="21" s="1"/>
  <c r="S103" i="21" s="1"/>
  <c r="U103" i="21" s="1"/>
  <c r="W103" i="21" s="1"/>
  <c r="Y103" i="21" s="1"/>
  <c r="AA103" i="21" s="1"/>
  <c r="F103" i="24" s="1"/>
  <c r="I32" i="21"/>
  <c r="K32" i="21" s="1"/>
  <c r="M32" i="21" s="1"/>
  <c r="O32" i="21" s="1"/>
  <c r="Q32" i="21" s="1"/>
  <c r="S32" i="21" s="1"/>
  <c r="U32" i="21" s="1"/>
  <c r="W32" i="21" s="1"/>
  <c r="Y32" i="21" s="1"/>
  <c r="AA32" i="21" s="1"/>
  <c r="F32" i="24" s="1"/>
  <c r="I65" i="21"/>
  <c r="K65" i="21" s="1"/>
  <c r="M65" i="21" s="1"/>
  <c r="O65" i="21" s="1"/>
  <c r="Q65" i="21" s="1"/>
  <c r="S65" i="21" s="1"/>
  <c r="U65" i="21" s="1"/>
  <c r="W65" i="21" s="1"/>
  <c r="Y65" i="21" s="1"/>
  <c r="AA65" i="21" s="1"/>
  <c r="F65" i="24" s="1"/>
  <c r="I95" i="21"/>
  <c r="K95" i="21" s="1"/>
  <c r="M95" i="21" s="1"/>
  <c r="O95" i="21" s="1"/>
  <c r="Q95" i="21" s="1"/>
  <c r="S95" i="21" s="1"/>
  <c r="U95" i="21" s="1"/>
  <c r="W95" i="21" s="1"/>
  <c r="Y95" i="21" s="1"/>
  <c r="AA95" i="21" s="1"/>
  <c r="F95" i="24" s="1"/>
  <c r="I98" i="21"/>
  <c r="K98" i="21" s="1"/>
  <c r="M98" i="21" s="1"/>
  <c r="O98" i="21" s="1"/>
  <c r="Q98" i="21" s="1"/>
  <c r="S98" i="21" s="1"/>
  <c r="U98" i="21" s="1"/>
  <c r="W98" i="21" s="1"/>
  <c r="Y98" i="21" s="1"/>
  <c r="AA98" i="21" s="1"/>
  <c r="F98" i="24" s="1"/>
  <c r="I100" i="21"/>
  <c r="K100" i="21" s="1"/>
  <c r="M100" i="21" s="1"/>
  <c r="O100" i="21" s="1"/>
  <c r="Q100" i="21" s="1"/>
  <c r="S100" i="21" s="1"/>
  <c r="U100" i="21" s="1"/>
  <c r="W100" i="21" s="1"/>
  <c r="Y100" i="21" s="1"/>
  <c r="AA100" i="21" s="1"/>
  <c r="F100" i="24" s="1"/>
  <c r="I36" i="21"/>
  <c r="K36" i="21" s="1"/>
  <c r="M36" i="21" s="1"/>
  <c r="O36" i="21" s="1"/>
  <c r="Q36" i="21" s="1"/>
  <c r="S36" i="21" s="1"/>
  <c r="U36" i="21" s="1"/>
  <c r="W36" i="21" s="1"/>
  <c r="Y36" i="21" s="1"/>
  <c r="AA36" i="21" s="1"/>
  <c r="F36" i="24" s="1"/>
  <c r="I55" i="21"/>
  <c r="I66" i="21"/>
  <c r="K66" i="21" s="1"/>
  <c r="M66" i="21" s="1"/>
  <c r="O66" i="21" s="1"/>
  <c r="Q66" i="21" s="1"/>
  <c r="S66" i="21" s="1"/>
  <c r="U66" i="21" s="1"/>
  <c r="W66" i="21" s="1"/>
  <c r="Y66" i="21" s="1"/>
  <c r="AA66" i="21" s="1"/>
  <c r="F66" i="24" s="1"/>
  <c r="I92" i="21"/>
  <c r="I101" i="21"/>
  <c r="K101" i="21" s="1"/>
  <c r="M101" i="21" s="1"/>
  <c r="O101" i="21" s="1"/>
  <c r="Q101" i="21" s="1"/>
  <c r="S101" i="21" s="1"/>
  <c r="U101" i="21" s="1"/>
  <c r="W101" i="21" s="1"/>
  <c r="Y101" i="21" s="1"/>
  <c r="AA101" i="21" s="1"/>
  <c r="F101" i="24" s="1"/>
  <c r="I107" i="21"/>
  <c r="K107" i="21" s="1"/>
  <c r="M107" i="21" s="1"/>
  <c r="O107" i="21" s="1"/>
  <c r="Q107" i="21" s="1"/>
  <c r="S107" i="21" s="1"/>
  <c r="U107" i="21" s="1"/>
  <c r="W107" i="21" s="1"/>
  <c r="Y107" i="21" s="1"/>
  <c r="AA107" i="21" s="1"/>
  <c r="F107" i="24" s="1"/>
  <c r="I122" i="21"/>
  <c r="K122" i="21" s="1"/>
  <c r="M122" i="21" s="1"/>
  <c r="O122" i="21" s="1"/>
  <c r="Q122" i="21" s="1"/>
  <c r="S122" i="21" s="1"/>
  <c r="U122" i="21" s="1"/>
  <c r="W122" i="21" s="1"/>
  <c r="Y122" i="21" s="1"/>
  <c r="AA122" i="21" s="1"/>
  <c r="F122" i="24" s="1"/>
  <c r="I112" i="21"/>
  <c r="K112" i="21" s="1"/>
  <c r="M112" i="21" s="1"/>
  <c r="O112" i="21" s="1"/>
  <c r="Q112" i="21" s="1"/>
  <c r="S112" i="21" s="1"/>
  <c r="U112" i="21" s="1"/>
  <c r="W112" i="21" s="1"/>
  <c r="Y112" i="21" s="1"/>
  <c r="AA112" i="21" s="1"/>
  <c r="F112" i="24" s="1"/>
  <c r="AC2" i="11" l="1"/>
  <c r="K127" i="17"/>
  <c r="I127" i="21"/>
  <c r="W10" i="11"/>
  <c r="AC106" i="21"/>
  <c r="AE106" i="21" s="1"/>
  <c r="AG106" i="21" s="1"/>
  <c r="AI106" i="21" s="1"/>
  <c r="AK106" i="21" s="1"/>
  <c r="AM106" i="21" s="1"/>
  <c r="AO106" i="21" s="1"/>
  <c r="AQ106" i="21" s="1"/>
  <c r="AS106" i="21" s="1"/>
  <c r="AU106" i="21" s="1"/>
  <c r="AA106" i="21"/>
  <c r="F106" i="24" s="1"/>
  <c r="AE16" i="17"/>
  <c r="AG16" i="17" s="1"/>
  <c r="AI16" i="17" s="1"/>
  <c r="AK16" i="17" s="1"/>
  <c r="AM16" i="17" s="1"/>
  <c r="AO16" i="17" s="1"/>
  <c r="AQ16" i="17" s="1"/>
  <c r="AS16" i="17" s="1"/>
  <c r="AU16" i="17" s="1"/>
  <c r="AW16" i="17" s="1"/>
  <c r="AY16" i="17" s="1"/>
  <c r="BA16" i="17" s="1"/>
  <c r="BC16" i="17" s="1"/>
  <c r="BE16" i="17" s="1"/>
  <c r="E16" i="24" s="1"/>
  <c r="AA16" i="17"/>
  <c r="AC16" i="17" s="1"/>
  <c r="O127" i="17"/>
  <c r="P127" i="17" s="1"/>
  <c r="M2" i="21"/>
  <c r="K127" i="21"/>
  <c r="U2" i="17"/>
  <c r="S127" i="17"/>
  <c r="M127" i="17"/>
  <c r="AA28" i="17"/>
  <c r="AC28" i="17" s="1"/>
  <c r="AE28" i="17"/>
  <c r="AG28" i="17" s="1"/>
  <c r="AI28" i="17" s="1"/>
  <c r="AK28" i="17" s="1"/>
  <c r="AM28" i="17" s="1"/>
  <c r="AO28" i="17" s="1"/>
  <c r="AQ28" i="17" s="1"/>
  <c r="AS28" i="17" s="1"/>
  <c r="AU28" i="17" s="1"/>
  <c r="AW28" i="17" s="1"/>
  <c r="AY28" i="17" s="1"/>
  <c r="BA28" i="17" s="1"/>
  <c r="BC28" i="17" s="1"/>
  <c r="BE28" i="17" s="1"/>
  <c r="E28" i="24" s="1"/>
  <c r="Q13" i="11"/>
  <c r="O127" i="11"/>
  <c r="P127" i="11" s="1"/>
  <c r="L127" i="21"/>
  <c r="J127" i="21"/>
  <c r="J127" i="17"/>
  <c r="L127" i="17"/>
  <c r="N127" i="17"/>
  <c r="T127" i="17"/>
  <c r="Q127" i="17"/>
  <c r="R127" i="17" s="1"/>
  <c r="I127" i="17"/>
  <c r="M127" i="21" l="1"/>
  <c r="N127" i="21" s="1"/>
  <c r="O2" i="21"/>
  <c r="Y10" i="11"/>
  <c r="U127" i="17"/>
  <c r="V127" i="17" s="1"/>
  <c r="W2" i="17"/>
  <c r="S13" i="11"/>
  <c r="Q127" i="11"/>
  <c r="R127" i="11" s="1"/>
  <c r="AE2" i="11"/>
  <c r="W127" i="17" l="1"/>
  <c r="X127" i="17" s="1"/>
  <c r="Y2" i="17"/>
  <c r="AA10" i="11"/>
  <c r="O127" i="21"/>
  <c r="P127" i="21" s="1"/>
  <c r="Q2" i="21"/>
  <c r="AG2" i="11"/>
  <c r="U13" i="11"/>
  <c r="S127" i="11"/>
  <c r="T127" i="11" s="1"/>
  <c r="W13" i="11" l="1"/>
  <c r="U127" i="11"/>
  <c r="V127" i="11" s="1"/>
  <c r="AC10" i="11"/>
  <c r="AI2" i="11"/>
  <c r="Y127" i="17"/>
  <c r="Z127" i="17" s="1"/>
  <c r="AA2" i="17"/>
  <c r="S2" i="21"/>
  <c r="Q127" i="21"/>
  <c r="R127" i="21" s="1"/>
  <c r="S127" i="21" l="1"/>
  <c r="T127" i="21" s="1"/>
  <c r="U2" i="21"/>
  <c r="AE10" i="11"/>
  <c r="AK2" i="11"/>
  <c r="AC2" i="17"/>
  <c r="AA127" i="17"/>
  <c r="AB127" i="17" s="1"/>
  <c r="Y13" i="11"/>
  <c r="W127" i="11"/>
  <c r="X127" i="11" s="1"/>
  <c r="AA13" i="11" l="1"/>
  <c r="Y127" i="11"/>
  <c r="Z127" i="11" s="1"/>
  <c r="AG10" i="11"/>
  <c r="W2" i="21"/>
  <c r="U127" i="21"/>
  <c r="V127" i="21" s="1"/>
  <c r="AM2" i="11"/>
  <c r="AC127" i="17"/>
  <c r="AD127" i="17" s="1"/>
  <c r="AE2" i="17"/>
  <c r="AI10" i="11" l="1"/>
  <c r="AG2" i="17"/>
  <c r="AE127" i="17"/>
  <c r="AF127" i="17" s="1"/>
  <c r="W127" i="21"/>
  <c r="X127" i="21" s="1"/>
  <c r="Y2" i="21"/>
  <c r="AO2" i="11"/>
  <c r="AC13" i="11"/>
  <c r="AA127" i="11"/>
  <c r="AB127" i="11" s="1"/>
  <c r="AI2" i="17" l="1"/>
  <c r="AG127" i="17"/>
  <c r="AH127" i="17" s="1"/>
  <c r="AA2" i="21"/>
  <c r="Y127" i="21"/>
  <c r="Z127" i="21" s="1"/>
  <c r="AE13" i="11"/>
  <c r="AC127" i="11"/>
  <c r="AD127" i="11" s="1"/>
  <c r="AQ2" i="11"/>
  <c r="AK10" i="11"/>
  <c r="AG13" i="11" l="1"/>
  <c r="AE127" i="11"/>
  <c r="AF127" i="11" s="1"/>
  <c r="F2" i="24"/>
  <c r="F127" i="24" s="1"/>
  <c r="AA127" i="21"/>
  <c r="AM10" i="11"/>
  <c r="AS2" i="11"/>
  <c r="AK2" i="17"/>
  <c r="AI127" i="17"/>
  <c r="AJ127" i="17" s="1"/>
  <c r="AO10" i="11" l="1"/>
  <c r="AK127" i="17"/>
  <c r="AL127" i="17" s="1"/>
  <c r="AM2" i="17"/>
  <c r="AU2" i="11"/>
  <c r="AI13" i="11"/>
  <c r="AG127" i="11"/>
  <c r="AH127" i="11" s="1"/>
  <c r="AK13" i="11" l="1"/>
  <c r="AI127" i="11"/>
  <c r="AJ127" i="11" s="1"/>
  <c r="AW2" i="11"/>
  <c r="AO2" i="17"/>
  <c r="AM127" i="17"/>
  <c r="AN127" i="17" s="1"/>
  <c r="AQ10" i="11"/>
  <c r="AY2" i="11" l="1"/>
  <c r="AQ2" i="17"/>
  <c r="AO127" i="17"/>
  <c r="AP127" i="17" s="1"/>
  <c r="AS10" i="11"/>
  <c r="AM13" i="11"/>
  <c r="AK127" i="11"/>
  <c r="AL127" i="11" s="1"/>
  <c r="BA2" i="11" l="1"/>
  <c r="AS2" i="17"/>
  <c r="AQ127" i="17"/>
  <c r="AR127" i="17" s="1"/>
  <c r="AO13" i="11"/>
  <c r="AM127" i="11"/>
  <c r="AN127" i="11" s="1"/>
  <c r="AU10" i="11"/>
  <c r="AU2" i="17" l="1"/>
  <c r="AS127" i="17"/>
  <c r="AT127" i="17" s="1"/>
  <c r="AW10" i="11"/>
  <c r="BC2" i="11"/>
  <c r="AQ13" i="11"/>
  <c r="AO127" i="11"/>
  <c r="AP127" i="11" s="1"/>
  <c r="BE2" i="11" l="1"/>
  <c r="AY10" i="11"/>
  <c r="AS13" i="11"/>
  <c r="AQ127" i="11"/>
  <c r="AR127" i="11" s="1"/>
  <c r="AW2" i="17"/>
  <c r="AU127" i="17"/>
  <c r="AV127" i="17" s="1"/>
  <c r="BA10" i="11" l="1"/>
  <c r="AW127" i="17"/>
  <c r="AX127" i="17" s="1"/>
  <c r="AY2" i="17"/>
  <c r="AU13" i="11"/>
  <c r="AS127" i="11"/>
  <c r="AT127" i="11" s="1"/>
  <c r="BG2" i="11"/>
  <c r="AW13" i="11" l="1"/>
  <c r="AU127" i="11"/>
  <c r="AV127" i="11" s="1"/>
  <c r="BA2" i="17"/>
  <c r="AY127" i="17"/>
  <c r="AZ127" i="17" s="1"/>
  <c r="BI2" i="11"/>
  <c r="BC10" i="11"/>
  <c r="BE10" i="11" l="1"/>
  <c r="AY13" i="11"/>
  <c r="AW127" i="11"/>
  <c r="AX127" i="11" s="1"/>
  <c r="BK2" i="11"/>
  <c r="BC2" i="17"/>
  <c r="BA127" i="17"/>
  <c r="BB127" i="17" s="1"/>
  <c r="BG10" i="11" l="1"/>
  <c r="D2" i="24"/>
  <c r="BA13" i="11"/>
  <c r="AY127" i="11"/>
  <c r="AZ127" i="11" s="1"/>
  <c r="BE2" i="17"/>
  <c r="BC127" i="17"/>
  <c r="BD127" i="17" s="1"/>
  <c r="E2" i="24" l="1"/>
  <c r="E127" i="24" s="1"/>
  <c r="BE127" i="17"/>
  <c r="BI10" i="11"/>
  <c r="BC13" i="11"/>
  <c r="BA127" i="11"/>
  <c r="BB127" i="11" s="1"/>
  <c r="BE13" i="11" l="1"/>
  <c r="BC127" i="11"/>
  <c r="BD127" i="11" s="1"/>
  <c r="BK10" i="11"/>
  <c r="BG13" i="11" l="1"/>
  <c r="BE127" i="11"/>
  <c r="BF127" i="11" s="1"/>
  <c r="D10" i="24"/>
  <c r="BI13" i="11" l="1"/>
  <c r="BG127" i="11"/>
  <c r="BH127" i="11" s="1"/>
  <c r="BK13" i="11" l="1"/>
  <c r="BI127" i="11"/>
  <c r="BJ127" i="11" s="1"/>
  <c r="D13" i="24" l="1"/>
  <c r="D127" i="24" s="1"/>
  <c r="BK127" i="11"/>
</calcChain>
</file>

<file path=xl/sharedStrings.xml><?xml version="1.0" encoding="utf-8"?>
<sst xmlns="http://schemas.openxmlformats.org/spreadsheetml/2006/main" count="2344" uniqueCount="220">
  <si>
    <t>Facility Name</t>
  </si>
  <si>
    <t>Facility ID (ORISPL)</t>
  </si>
  <si>
    <t>Unit ID</t>
  </si>
  <si>
    <t>A B Brown Generating Station</t>
  </si>
  <si>
    <t>Alcoa Allowance Management Inc</t>
  </si>
  <si>
    <t>Anderson</t>
  </si>
  <si>
    <t>ACT1</t>
  </si>
  <si>
    <t>ACT2</t>
  </si>
  <si>
    <t>ACT3</t>
  </si>
  <si>
    <t>Bailly Generating Station</t>
  </si>
  <si>
    <t>Broadway Avenue Generating Station</t>
  </si>
  <si>
    <t>Cayuga</t>
  </si>
  <si>
    <t>Clifty Creek</t>
  </si>
  <si>
    <t>Connersville Peaking Station</t>
  </si>
  <si>
    <t>1A</t>
  </si>
  <si>
    <t>1B</t>
  </si>
  <si>
    <t>2A</t>
  </si>
  <si>
    <t>2B</t>
  </si>
  <si>
    <t>Edwardsport Generating Station</t>
  </si>
  <si>
    <t>F B Culley Generating Station</t>
  </si>
  <si>
    <t>Frank E Ratts</t>
  </si>
  <si>
    <t>1SG1</t>
  </si>
  <si>
    <t>2SG1</t>
  </si>
  <si>
    <t>Georgetown Substation</t>
  </si>
  <si>
    <t>GT1</t>
  </si>
  <si>
    <t>GT2</t>
  </si>
  <si>
    <t>GT3</t>
  </si>
  <si>
    <t>GT4</t>
  </si>
  <si>
    <t>Gibson</t>
  </si>
  <si>
    <t>Henry County Generating Station</t>
  </si>
  <si>
    <t>Hoosier Energy Lawrence Co Station</t>
  </si>
  <si>
    <t>GT5</t>
  </si>
  <si>
    <t>GT6</t>
  </si>
  <si>
    <t>Lawrenceburg Energy Facility</t>
  </si>
  <si>
    <t>Merom</t>
  </si>
  <si>
    <t>Michigan City Generating Station</t>
  </si>
  <si>
    <t>Montpelier Electric Gen Station</t>
  </si>
  <si>
    <t>G1CT1</t>
  </si>
  <si>
    <t>G1CT2</t>
  </si>
  <si>
    <t>G2CT1</t>
  </si>
  <si>
    <t>G2CT2</t>
  </si>
  <si>
    <t>G3CT1</t>
  </si>
  <si>
    <t>G3CT2</t>
  </si>
  <si>
    <t>G4CT1</t>
  </si>
  <si>
    <t>G4CT2</t>
  </si>
  <si>
    <t>Noblesville</t>
  </si>
  <si>
    <t>CT3</t>
  </si>
  <si>
    <t>CT4</t>
  </si>
  <si>
    <t>CT5</t>
  </si>
  <si>
    <t>R Gallagher</t>
  </si>
  <si>
    <t>R M Schahfer Generating Station</t>
  </si>
  <si>
    <t>16A</t>
  </si>
  <si>
    <t>16B</t>
  </si>
  <si>
    <t>Richmond (IN)</t>
  </si>
  <si>
    <t>RCT1</t>
  </si>
  <si>
    <t>RCT2</t>
  </si>
  <si>
    <t>Rockport</t>
  </si>
  <si>
    <t>MB1</t>
  </si>
  <si>
    <t>MB2</t>
  </si>
  <si>
    <t>Sugar Creek Generating Station</t>
  </si>
  <si>
    <t>CT11</t>
  </si>
  <si>
    <t>CT12</t>
  </si>
  <si>
    <t>Tanners Creek</t>
  </si>
  <si>
    <t>U1</t>
  </si>
  <si>
    <t>U2</t>
  </si>
  <si>
    <t>U3</t>
  </si>
  <si>
    <t>U4</t>
  </si>
  <si>
    <t>Wabash River Gen Station</t>
  </si>
  <si>
    <t>Wheatland Generating Facility LLC</t>
  </si>
  <si>
    <t>EU-01</t>
  </si>
  <si>
    <t>EU-02</t>
  </si>
  <si>
    <t>EU-03</t>
  </si>
  <si>
    <t>EU-04</t>
  </si>
  <si>
    <t>Whitewater Valley</t>
  </si>
  <si>
    <t>Worthington Generation</t>
  </si>
  <si>
    <t>Whiting Clean Energy, Inc.</t>
  </si>
  <si>
    <t>CT1</t>
  </si>
  <si>
    <t>CT2</t>
  </si>
  <si>
    <t>Highest Three Year Heat Input Average (MMBtu)</t>
  </si>
  <si>
    <t>Sum of Highest Three Year Heat Input Averages (mmBtu)</t>
  </si>
  <si>
    <t>Totals</t>
  </si>
  <si>
    <t>Maximum Historic Baseline Emissions (tons)</t>
  </si>
  <si>
    <t>Sum of Initial Allocations Adjustments (tons)</t>
  </si>
  <si>
    <t>First Reapportionment of Allocations Adjustments (tons)</t>
  </si>
  <si>
    <t>Sum of Allocations Adjustments for First Reapportionment (tons)</t>
  </si>
  <si>
    <t>Second Reapportionment of Allocations Adjustments (tons)</t>
  </si>
  <si>
    <t>Sum of Allocations Adjustments for Second Reapportionment (tons)</t>
  </si>
  <si>
    <t>Third Reapportionment of Allocations Adjustments (tons)</t>
  </si>
  <si>
    <t>Sum of Allocations Adjustments for Third Reapportionment (tons)</t>
  </si>
  <si>
    <t>Fourth Reapportionment of Allocations Adjustments (tons)</t>
  </si>
  <si>
    <t>Sum of Allocations Adjustments for Fourth Reapportionment (tons)</t>
  </si>
  <si>
    <t>Fifth Reapportionment of Allocations Adjustments (tons)</t>
  </si>
  <si>
    <t>Sum of Allocations Adjustments for Fifth Reapportionment (tons)</t>
  </si>
  <si>
    <t>Sixth Reapportionment of Allocations Adjustments (tons)</t>
  </si>
  <si>
    <t>Sum of Allocations Adjustments for Sixth Reapportionment (tons)</t>
  </si>
  <si>
    <t>Unit's Percentage Share of Sum of Three Highest Annual Heat Input Averages</t>
  </si>
  <si>
    <t>Sum of Three Highest Annual Heat Input Averages (MMBtu)</t>
  </si>
  <si>
    <t>Sum of Allocations Adjustments for Seventh Reapportionment (tons)</t>
  </si>
  <si>
    <t>Seventh Reapportionment of Allocations Adjustments (tons)</t>
  </si>
  <si>
    <t>Eighth Reapportionment of Allocations Adjustments (tons)</t>
  </si>
  <si>
    <t>Sum of Allocations Adjustments for Eighth Reapportionment (tons)</t>
  </si>
  <si>
    <t>Ninth Reapportionment of Allocations Adjustments (tons)</t>
  </si>
  <si>
    <t>Sum of Allocations Adjustments for Ninth Reapportionment (tons)</t>
  </si>
  <si>
    <t>2011 NOx Ozone Emissions (tons)</t>
  </si>
  <si>
    <t>2012 NOx Ozone Emissions (tons)</t>
  </si>
  <si>
    <t>2013 NOx Ozone Emissions (tons)</t>
  </si>
  <si>
    <t>2014 NOx Ozone Emissions (tons)</t>
  </si>
  <si>
    <t>2015 NOx Ozone Emissions (tons)</t>
  </si>
  <si>
    <t>2</t>
  </si>
  <si>
    <t>3</t>
  </si>
  <si>
    <t>CTG1</t>
  </si>
  <si>
    <t>CTG2</t>
  </si>
  <si>
    <t>Tenth Reapportionment of Allocations Adjustments (tons)</t>
  </si>
  <si>
    <t>Sum of Allocations Adjustments for Tenth Reapportionment (tons)</t>
  </si>
  <si>
    <t>2011 SO2 Emissions (tons)</t>
  </si>
  <si>
    <t>2012 SO2 Emissions (tons)</t>
  </si>
  <si>
    <t>2013 SO2 Emissions (tons)</t>
  </si>
  <si>
    <t>2014 SO2 Emissions (tons)</t>
  </si>
  <si>
    <t>2015 SO2 Emissions (tons)</t>
  </si>
  <si>
    <t>2011 NOx Emissions (tons)</t>
  </si>
  <si>
    <t>2012 NOx Emissions (tons)</t>
  </si>
  <si>
    <t>2013 NOx Emissions (tons)</t>
  </si>
  <si>
    <t>2014 NOx Emissions (tons)</t>
  </si>
  <si>
    <t>2015 NOx Emissions (tons)</t>
  </si>
  <si>
    <t>Eleventh Reapportionment of Allocations Adjustments (tons)</t>
  </si>
  <si>
    <t>Sum of Allocations Adjustments for Eleventh Reapportionment (tons)</t>
  </si>
  <si>
    <t>Twelfth Reapportionment of Allocations Adjustments (tons)</t>
  </si>
  <si>
    <t>Sum of Allocations Adjustments for Twelfth Reapportionment (tons)</t>
  </si>
  <si>
    <t>Allocations Adjustments (lesser of initial allocations based on heat input, CD cap and max. baseline emissions or retirement) (tons)</t>
  </si>
  <si>
    <t>Thirteenth Reapportionment of Allocations Adjustments (tons)</t>
  </si>
  <si>
    <t>Sum of Allocations Adjustments for Thirteenth Reapportionment (tons)</t>
  </si>
  <si>
    <t xml:space="preserve"> </t>
  </si>
  <si>
    <t>Allocations Adjustments (lesser of initial allocations based on heat input and max. baseline emissions or retirement) (tons)</t>
  </si>
  <si>
    <t>2011       Heat Input (MMBtu)</t>
  </si>
  <si>
    <t>2012       Heat Input (MMBtu)</t>
  </si>
  <si>
    <t>2013       Heat Input (MMBtu)</t>
  </si>
  <si>
    <t>2014       Heat Input (MMBtu)</t>
  </si>
  <si>
    <t>2015       Heat Input (MMBtu)</t>
  </si>
  <si>
    <t>Notes:</t>
  </si>
  <si>
    <t>X</t>
  </si>
  <si>
    <t>2016 NOx Emissions (tons)</t>
  </si>
  <si>
    <t>2017 NOx Emissions (tons)</t>
  </si>
  <si>
    <t>2016 SO2 Emissions (tons)</t>
  </si>
  <si>
    <t>2017 SO2 Emissions (tons)</t>
  </si>
  <si>
    <t>2016            Heat Input (MMBtu)</t>
  </si>
  <si>
    <t>2017           Heat Input (MMBtu)</t>
  </si>
  <si>
    <t>Key:</t>
  </si>
  <si>
    <t>Three Highest Non-Zero Annual Heat Input Average (MMBtu)</t>
  </si>
  <si>
    <t>Sum of Allocations Adjustments for Fourteenth Reapportionment (tons)</t>
  </si>
  <si>
    <t>Fourteenth Reapportionment of Allocations Adjustments (tons)</t>
  </si>
  <si>
    <t>X - Reported Future Retirement.</t>
  </si>
  <si>
    <t>Total Annual Allocations</t>
  </si>
  <si>
    <t>0 - Current Retirement</t>
  </si>
  <si>
    <t>Retirement in Year 2019</t>
  </si>
  <si>
    <t>Retirement in Year 2020</t>
  </si>
  <si>
    <t>Retirement in Year 2021</t>
  </si>
  <si>
    <t>Retirement in Year 2022</t>
  </si>
  <si>
    <t>Retirement in Year 2023</t>
  </si>
  <si>
    <t>Fifthteenth Reapportionment of Allocations Adjustments (tons)</t>
  </si>
  <si>
    <t>Sum of Allocations Adjustments for Fifthteenth Reapportionment (tons)</t>
  </si>
  <si>
    <t>Sum of Allocations Adjustments for Sixteenth Reapportionment (tons)</t>
  </si>
  <si>
    <t>Sixteenth Reapportionment of Allocations Adjustments (tons)</t>
  </si>
  <si>
    <t>Seventeenth Reapportionment of Allocations Adjustments (tons)</t>
  </si>
  <si>
    <t>Sum of Allocations Adjustments for Seventeenth Reapportionment (tons)</t>
  </si>
  <si>
    <t>Retirement in Year 2024</t>
  </si>
  <si>
    <t>Retirement in Year 2025</t>
  </si>
  <si>
    <t>2023-24     NOx OS Consent Decree Cap (if applicable) (tons)</t>
  </si>
  <si>
    <t>2023-24 Annual NOx Consent Decree Cap (if applicable)     (tons)</t>
  </si>
  <si>
    <t>2016 NOx Ozone Emissions (tons)</t>
  </si>
  <si>
    <t>2017 NOx Ozone Emissions (tons)</t>
  </si>
  <si>
    <t>2018 NOx Emissions (tons)</t>
  </si>
  <si>
    <t>2018 SO2 Emissions (tons)</t>
  </si>
  <si>
    <t>2018 NOx Ozone Emissions (tons)</t>
  </si>
  <si>
    <t>2016        Heat Input (MMBtu)</t>
  </si>
  <si>
    <t>2018        Heat Input (MMBtu)</t>
  </si>
  <si>
    <t>Final Transport Rule Unit Level NOx OS 2023-24 Allocations (tons)</t>
  </si>
  <si>
    <t>SO2 2023-24 Annual State Budget for Existing Units (tons)</t>
  </si>
  <si>
    <t>Initial SO2 2023-24 Annual Allocations (based on Heat Input) (tons)</t>
  </si>
  <si>
    <t>NOx 2023-24 Annual State Budget for Existing Units (tons)</t>
  </si>
  <si>
    <t>Initial NOx 2023-24 Annual Allocations (based on Heat Input) (tons)</t>
  </si>
  <si>
    <t>Initial NOx OS 2023-24  Allocations (based on Heat Input) (tons)</t>
  </si>
  <si>
    <t>NOx 2023-24  Ozone Season State Budget for Existing Units (tons)</t>
  </si>
  <si>
    <t>2017        Heat Input (MMBtu)</t>
  </si>
  <si>
    <t>2011            Heat Input (MMBtu)</t>
  </si>
  <si>
    <t>2012            Heat Input (MMBtu)</t>
  </si>
  <si>
    <t>2013            Heat Input (MMBtu)</t>
  </si>
  <si>
    <t>2014            Heat Input (MMBtu)</t>
  </si>
  <si>
    <t>2015            Heat Input (MMBtu)</t>
  </si>
  <si>
    <t>2018            Heat Input (MMBtu)</t>
  </si>
  <si>
    <t>IPL Eagle Valley Generating Station</t>
  </si>
  <si>
    <t>IPL Harding Street Station (EW Stout)</t>
  </si>
  <si>
    <t>IPL Petersburg Generating Station</t>
  </si>
  <si>
    <t>Vermillion Generating Station</t>
  </si>
  <si>
    <t>Note:  Consent decree caps are the same for 2023 and 2024.</t>
  </si>
  <si>
    <r>
      <t xml:space="preserve">1. CSAPR Allowance </t>
    </r>
    <r>
      <rPr>
        <sz val="8"/>
        <color indexed="8"/>
        <rFont val="Calibri"/>
      </rPr>
      <t>Allocations</t>
    </r>
    <r>
      <rPr>
        <sz val="8"/>
        <color indexed="8"/>
        <rFont val="Calibri"/>
        <family val="2"/>
      </rPr>
      <t xml:space="preserve"> for control years 2023 and 2024 are based on heat inputs and historic emissions for control periods 2011-2018.</t>
    </r>
  </si>
  <si>
    <t>2. There are no SO2 related Consent Decree Cap changes associated with the 2023 and 2024 control years.</t>
  </si>
  <si>
    <t>Retirement in Years 2017-2018</t>
  </si>
  <si>
    <t>Eighteenth Reapportionment of Allocations Adjustments (tons)</t>
  </si>
  <si>
    <t>Sum of Allocations Adjustments for Eighteenth Reapportionment (tons)</t>
  </si>
  <si>
    <t>Nineteenth Reapportionment of Allocations Adjustments (tons)</t>
  </si>
  <si>
    <t>Sum of Allocations Adjustments for Nineteenth Reapportionment (tons)</t>
  </si>
  <si>
    <t>Sum of Allocations Adjustments for Twentith Reapportionment (tons)</t>
  </si>
  <si>
    <t>Twentith Reapportionment of Allocations Adjustments (tons)</t>
  </si>
  <si>
    <t>Sum of Allocations Adjustments for Twenty Fourth Reapportionment (tons)</t>
  </si>
  <si>
    <t>Twenty-First Reapportionment of Allocations Adjustments (tons)</t>
  </si>
  <si>
    <t>Sum of Allocations Adjustments for Twenty-First Reapportionment (tons)</t>
  </si>
  <si>
    <t>Twenty-Second Reapportionment of Allocations Adjustments (tons)</t>
  </si>
  <si>
    <t>Sum of Allocations Adjustments for Twenty-Second Reapportionment (tons)</t>
  </si>
  <si>
    <t>Twenty-Third Reapportionment of Allocations Adjustments (tons)</t>
  </si>
  <si>
    <t>Sum of Allocations Adjustments for Twenty-Third Reapportionment (tons)</t>
  </si>
  <si>
    <t>Twenty-Fourth Reapportionment of Allocations Adjustments (tons)</t>
  </si>
  <si>
    <t>Twenty-Fifth Reapportionment of Allocations Adjustments (tons)</t>
  </si>
  <si>
    <t>Sum of Allocations Adjustments for Twenty-Fifth Reapportionment (tons)</t>
  </si>
  <si>
    <t>TwentySixth Reapportionment of Allocations Adjustments (tons)</t>
  </si>
  <si>
    <t>Sum of Allocations Adjustments for Twenty-Sixth Reapportionment (tons)</t>
  </si>
  <si>
    <t>Final Transport Rule Unit Level SO2 2023-24 Annual Allocations (tons)</t>
  </si>
  <si>
    <t>Final Transport Rule Unit Level NOx 2023-24 Annual Allocations (tons)</t>
  </si>
  <si>
    <t>2023-2024       Annual SO2       (tons)</t>
  </si>
  <si>
    <t>2023-2024 Annual NOx       (tons)</t>
  </si>
  <si>
    <t>2023-2024 Ozone Season NOx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</si>
</sst>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0"/>
    <numFmt numFmtId="165" formatCode="#,##0.0000"/>
    <numFmt numFmtId="166" formatCode="0.0000"/>
    <numFmt numFmtId="167" formatCode="#,##0.000000"/>
    <numFmt numFmtId="168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color indexed="8"/>
      <name val="Calibri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20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21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22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23" borderId="0" applyNumberFormat="0" applyBorder="0" applyAlignment="0" applyProtection="0"/>
    <xf numFmtId="0" fontId="12" fillId="7" borderId="0" applyNumberFormat="0" applyBorder="0" applyAlignment="0" applyProtection="0"/>
    <xf numFmtId="0" fontId="12" fillId="24" borderId="0" applyNumberFormat="0" applyBorder="0" applyAlignment="0" applyProtection="0"/>
    <xf numFmtId="0" fontId="12" fillId="3" borderId="0" applyNumberFormat="0" applyBorder="0" applyAlignment="0" applyProtection="0"/>
    <xf numFmtId="0" fontId="12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8" borderId="0" applyNumberFormat="0" applyBorder="0" applyAlignment="0" applyProtection="0"/>
    <xf numFmtId="0" fontId="12" fillId="27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32" borderId="0" applyNumberFormat="0" applyBorder="0" applyAlignment="0" applyProtection="0"/>
    <xf numFmtId="0" fontId="13" fillId="12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33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34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35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36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37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38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39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40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41" borderId="0" applyNumberFormat="0" applyBorder="0" applyAlignment="0" applyProtection="0"/>
    <xf numFmtId="0" fontId="13" fillId="14" borderId="0" applyNumberFormat="0" applyBorder="0" applyAlignment="0" applyProtection="0"/>
    <xf numFmtId="0" fontId="13" fillId="42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43" borderId="0" applyNumberFormat="0" applyBorder="0" applyAlignment="0" applyProtection="0"/>
    <xf numFmtId="0" fontId="13" fillId="1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4" borderId="0" applyNumberFormat="0" applyBorder="0" applyAlignment="0" applyProtection="0"/>
    <xf numFmtId="0" fontId="14" fillId="4" borderId="0" applyNumberFormat="0" applyBorder="0" applyAlignment="0" applyProtection="0"/>
    <xf numFmtId="0" fontId="15" fillId="3" borderId="17" applyNumberFormat="0" applyAlignment="0" applyProtection="0"/>
    <xf numFmtId="0" fontId="15" fillId="45" borderId="17" applyNumberFormat="0" applyAlignment="0" applyProtection="0"/>
    <xf numFmtId="0" fontId="16" fillId="45" borderId="17" applyNumberFormat="0" applyAlignment="0" applyProtection="0"/>
    <xf numFmtId="0" fontId="15" fillId="3" borderId="17" applyNumberFormat="0" applyAlignment="0" applyProtection="0"/>
    <xf numFmtId="0" fontId="17" fillId="46" borderId="18" applyNumberFormat="0" applyAlignment="0" applyProtection="0"/>
    <xf numFmtId="43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47" borderId="0" applyNumberFormat="0" applyBorder="0" applyAlignment="0" applyProtection="0"/>
    <xf numFmtId="0" fontId="19" fillId="6" borderId="0" applyNumberFormat="0" applyBorder="0" applyAlignment="0" applyProtection="0"/>
    <xf numFmtId="0" fontId="3" fillId="0" borderId="1" applyNumberFormat="0" applyFill="0" applyAlignment="0" applyProtection="0"/>
    <xf numFmtId="0" fontId="20" fillId="0" borderId="2" applyNumberFormat="0" applyFill="0" applyAlignment="0" applyProtection="0"/>
    <xf numFmtId="0" fontId="20" fillId="0" borderId="19" applyNumberFormat="0" applyFill="0" applyAlignment="0" applyProtection="0"/>
    <xf numFmtId="0" fontId="3" fillId="0" borderId="1" applyNumberFormat="0" applyFill="0" applyAlignment="0" applyProtection="0"/>
    <xf numFmtId="0" fontId="4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20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21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3" fillId="3" borderId="17" applyNumberFormat="0" applyAlignment="0" applyProtection="0"/>
    <xf numFmtId="0" fontId="23" fillId="48" borderId="17" applyNumberFormat="0" applyAlignment="0" applyProtection="0"/>
    <xf numFmtId="0" fontId="23" fillId="3" borderId="17" applyNumberFormat="0" applyAlignment="0" applyProtection="0"/>
    <xf numFmtId="0" fontId="6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22" applyNumberFormat="0" applyFill="0" applyAlignment="0" applyProtection="0"/>
    <xf numFmtId="0" fontId="6" fillId="0" borderId="6" applyNumberFormat="0" applyFill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7" fillId="49" borderId="0" applyNumberFormat="0" applyBorder="0" applyAlignment="0" applyProtection="0"/>
    <xf numFmtId="0" fontId="26" fillId="49" borderId="0" applyNumberFormat="0" applyBorder="0" applyAlignment="0" applyProtection="0"/>
    <xf numFmtId="0" fontId="9" fillId="0" borderId="0"/>
    <xf numFmtId="0" fontId="9" fillId="0" borderId="0"/>
    <xf numFmtId="0" fontId="2" fillId="50" borderId="23" applyNumberFormat="0" applyFont="0" applyAlignment="0" applyProtection="0"/>
    <xf numFmtId="0" fontId="8" fillId="50" borderId="23" applyNumberFormat="0" applyFont="0" applyAlignment="0" applyProtection="0"/>
    <xf numFmtId="0" fontId="1" fillId="50" borderId="23" applyNumberFormat="0" applyFont="0" applyAlignment="0" applyProtection="0"/>
    <xf numFmtId="0" fontId="12" fillId="50" borderId="23" applyNumberFormat="0" applyFont="0" applyAlignment="0" applyProtection="0"/>
    <xf numFmtId="0" fontId="1" fillId="50" borderId="23" applyNumberFormat="0" applyFont="0" applyAlignment="0" applyProtection="0"/>
    <xf numFmtId="0" fontId="1" fillId="50" borderId="23" applyNumberFormat="0" applyFont="0" applyAlignment="0" applyProtection="0"/>
    <xf numFmtId="0" fontId="28" fillId="3" borderId="24" applyNumberFormat="0" applyAlignment="0" applyProtection="0"/>
    <xf numFmtId="0" fontId="28" fillId="45" borderId="24" applyNumberFormat="0" applyAlignment="0" applyProtection="0"/>
    <xf numFmtId="0" fontId="28" fillId="3" borderId="24" applyNumberFormat="0" applyAlignment="0" applyProtection="0"/>
    <xf numFmtId="9" fontId="1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25" applyNumberFormat="0" applyFill="0" applyAlignment="0" applyProtection="0"/>
    <xf numFmtId="0" fontId="31" fillId="0" borderId="7" applyNumberFormat="0" applyFill="0" applyAlignment="0" applyProtection="0"/>
    <xf numFmtId="0" fontId="32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wrapText="1"/>
    </xf>
    <xf numFmtId="0" fontId="0" fillId="51" borderId="0" xfId="0" applyFill="1"/>
    <xf numFmtId="0" fontId="0" fillId="0" borderId="0" xfId="0"/>
    <xf numFmtId="0" fontId="0" fillId="51" borderId="0" xfId="0" applyFill="1" applyAlignment="1">
      <alignment wrapText="1"/>
    </xf>
    <xf numFmtId="1" fontId="0" fillId="0" borderId="0" xfId="0" applyNumberFormat="1" applyAlignment="1">
      <alignment wrapText="1"/>
    </xf>
    <xf numFmtId="1" fontId="0" fillId="0" borderId="0" xfId="0" applyNumberFormat="1"/>
    <xf numFmtId="0" fontId="0" fillId="51" borderId="9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right" wrapText="1"/>
    </xf>
    <xf numFmtId="0" fontId="33" fillId="51" borderId="9" xfId="123" applyFont="1" applyFill="1" applyBorder="1"/>
    <xf numFmtId="0" fontId="33" fillId="51" borderId="9" xfId="123" applyFont="1" applyFill="1" applyBorder="1" applyAlignment="1">
      <alignment horizontal="right"/>
    </xf>
    <xf numFmtId="0" fontId="0" fillId="0" borderId="0" xfId="0"/>
    <xf numFmtId="0" fontId="0" fillId="51" borderId="0" xfId="0" applyFill="1" applyAlignment="1">
      <alignment wrapText="1"/>
    </xf>
    <xf numFmtId="0" fontId="0" fillId="0" borderId="0" xfId="0"/>
    <xf numFmtId="0" fontId="0" fillId="0" borderId="9" xfId="0" applyBorder="1" applyAlignment="1">
      <alignment wrapText="1"/>
    </xf>
    <xf numFmtId="0" fontId="33" fillId="0" borderId="9" xfId="123" applyFont="1" applyBorder="1"/>
    <xf numFmtId="0" fontId="33" fillId="0" borderId="9" xfId="123" applyFont="1" applyBorder="1"/>
    <xf numFmtId="0" fontId="33" fillId="0" borderId="9" xfId="123" applyFont="1" applyBorder="1" applyAlignment="1">
      <alignment horizontal="right"/>
    </xf>
    <xf numFmtId="0" fontId="0" fillId="0" borderId="10" xfId="0" applyBorder="1" applyAlignment="1">
      <alignment wrapText="1"/>
    </xf>
    <xf numFmtId="0" fontId="0" fillId="51" borderId="9" xfId="0" applyFill="1" applyBorder="1" applyAlignment="1">
      <alignment wrapText="1"/>
    </xf>
    <xf numFmtId="0" fontId="33" fillId="51" borderId="9" xfId="123" applyFont="1" applyFill="1" applyBorder="1"/>
    <xf numFmtId="0" fontId="0" fillId="51" borderId="11" xfId="0" applyFill="1" applyBorder="1" applyAlignment="1">
      <alignment wrapText="1"/>
    </xf>
    <xf numFmtId="0" fontId="0" fillId="0" borderId="0" xfId="0"/>
    <xf numFmtId="0" fontId="0" fillId="51" borderId="0" xfId="0" applyFill="1"/>
    <xf numFmtId="0" fontId="0" fillId="51" borderId="9" xfId="0" applyFill="1" applyBorder="1"/>
    <xf numFmtId="1" fontId="0" fillId="0" borderId="0" xfId="0" applyNumberFormat="1" applyAlignment="1">
      <alignment horizontal="left" wrapText="1"/>
    </xf>
    <xf numFmtId="0" fontId="0" fillId="0" borderId="0" xfId="0"/>
    <xf numFmtId="0" fontId="0" fillId="0" borderId="9" xfId="0" applyBorder="1" applyAlignment="1">
      <alignment horizontal="right" wrapText="1"/>
    </xf>
    <xf numFmtId="37" fontId="12" fillId="0" borderId="0" xfId="91" applyNumberFormat="1"/>
    <xf numFmtId="3" fontId="0" fillId="0" borderId="9" xfId="0" applyNumberFormat="1" applyBorder="1" applyAlignment="1">
      <alignment wrapText="1"/>
    </xf>
    <xf numFmtId="3" fontId="0" fillId="0" borderId="9" xfId="0" applyNumberFormat="1" applyBorder="1" applyAlignment="1">
      <alignment wrapText="1"/>
    </xf>
    <xf numFmtId="0" fontId="0" fillId="51" borderId="9" xfId="0" applyFill="1" applyBorder="1" applyAlignment="1">
      <alignment horizontal="right" wrapText="1"/>
    </xf>
    <xf numFmtId="0" fontId="0" fillId="51" borderId="0" xfId="0" applyFill="1"/>
    <xf numFmtId="1" fontId="0" fillId="51" borderId="0" xfId="0" applyNumberFormat="1" applyFill="1" applyAlignment="1">
      <alignment horizontal="left"/>
    </xf>
    <xf numFmtId="0" fontId="0" fillId="51" borderId="0" xfId="0" applyFill="1" applyAlignment="1">
      <alignment horizontal="left"/>
    </xf>
    <xf numFmtId="3" fontId="0" fillId="51" borderId="9" xfId="0" applyNumberFormat="1" applyFill="1" applyBorder="1" applyAlignment="1">
      <alignment wrapText="1"/>
    </xf>
    <xf numFmtId="3" fontId="33" fillId="0" borderId="9" xfId="123" applyNumberFormat="1" applyFont="1" applyBorder="1"/>
    <xf numFmtId="165" fontId="0" fillId="0" borderId="0" xfId="0" applyNumberFormat="1"/>
    <xf numFmtId="37" fontId="0" fillId="0" borderId="0" xfId="0" applyNumberFormat="1"/>
    <xf numFmtId="165" fontId="0" fillId="0" borderId="0" xfId="0" applyNumberFormat="1"/>
    <xf numFmtId="165" fontId="0" fillId="51" borderId="0" xfId="0" applyNumberFormat="1" applyFill="1"/>
    <xf numFmtId="49" fontId="31" fillId="52" borderId="9" xfId="0" applyNumberFormat="1" applyFont="1" applyFill="1" applyBorder="1" applyAlignment="1">
      <alignment horizontal="left" wrapText="1"/>
    </xf>
    <xf numFmtId="0" fontId="0" fillId="0" borderId="0" xfId="0"/>
    <xf numFmtId="0" fontId="0" fillId="0" borderId="9" xfId="0" applyBorder="1" applyAlignment="1">
      <alignment wrapText="1"/>
    </xf>
    <xf numFmtId="165" fontId="0" fillId="0" borderId="0" xfId="0" applyNumberFormat="1"/>
    <xf numFmtId="49" fontId="34" fillId="52" borderId="9" xfId="124" applyNumberFormat="1" applyFont="1" applyFill="1" applyBorder="1" applyAlignment="1">
      <alignment horizontal="left" wrapText="1"/>
    </xf>
    <xf numFmtId="49" fontId="34" fillId="52" borderId="9" xfId="91" applyNumberFormat="1" applyFont="1" applyFill="1" applyBorder="1" applyAlignment="1">
      <alignment wrapText="1"/>
    </xf>
    <xf numFmtId="49" fontId="31" fillId="52" borderId="9" xfId="91" applyNumberFormat="1" applyFont="1" applyFill="1" applyBorder="1" applyAlignment="1">
      <alignment horizontal="left" wrapText="1"/>
    </xf>
    <xf numFmtId="164" fontId="33" fillId="51" borderId="9" xfId="123" applyNumberFormat="1" applyFont="1" applyFill="1" applyBorder="1"/>
    <xf numFmtId="3" fontId="33" fillId="0" borderId="9" xfId="123" applyNumberFormat="1" applyFont="1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right" wrapText="1"/>
    </xf>
    <xf numFmtId="0" fontId="0" fillId="51" borderId="9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51" borderId="9" xfId="0" applyFill="1" applyBorder="1" applyAlignment="1">
      <alignment horizontal="right" wrapText="1"/>
    </xf>
    <xf numFmtId="164" fontId="33" fillId="0" borderId="9" xfId="123" applyNumberFormat="1" applyFont="1" applyBorder="1"/>
    <xf numFmtId="167" fontId="0" fillId="0" borderId="0" xfId="0" applyNumberFormat="1"/>
    <xf numFmtId="167" fontId="0" fillId="0" borderId="0" xfId="0" applyNumberFormat="1"/>
    <xf numFmtId="164" fontId="0" fillId="0" borderId="0" xfId="0" applyNumberFormat="1"/>
    <xf numFmtId="168" fontId="12" fillId="0" borderId="0" xfId="91" applyNumberFormat="1"/>
    <xf numFmtId="164" fontId="0" fillId="0" borderId="9" xfId="0" applyNumberFormat="1" applyBorder="1"/>
    <xf numFmtId="0" fontId="0" fillId="0" borderId="9" xfId="0" applyBorder="1" applyAlignment="1">
      <alignment horizontal="right" wrapText="1"/>
    </xf>
    <xf numFmtId="3" fontId="34" fillId="52" borderId="9" xfId="123" applyNumberFormat="1" applyFont="1" applyFill="1" applyBorder="1" applyAlignment="1">
      <alignment wrapText="1"/>
    </xf>
    <xf numFmtId="165" fontId="0" fillId="0" borderId="0" xfId="0" applyNumberFormat="1"/>
    <xf numFmtId="0" fontId="31" fillId="52" borderId="9" xfId="0" applyFont="1" applyFill="1" applyBorder="1" applyAlignment="1">
      <alignment horizontal="left" wrapText="1"/>
    </xf>
    <xf numFmtId="0" fontId="0" fillId="51" borderId="9" xfId="0" applyFill="1" applyBorder="1" applyAlignment="1">
      <alignment horizontal="right" wrapText="1"/>
    </xf>
    <xf numFmtId="164" fontId="0" fillId="0" borderId="10" xfId="0" applyNumberFormat="1" applyBorder="1"/>
    <xf numFmtId="164" fontId="0" fillId="0" borderId="9" xfId="0" applyNumberFormat="1" applyBorder="1"/>
    <xf numFmtId="0" fontId="0" fillId="0" borderId="0" xfId="0"/>
    <xf numFmtId="0" fontId="0" fillId="0" borderId="0" xfId="0"/>
    <xf numFmtId="3" fontId="12" fillId="0" borderId="0" xfId="91" applyNumberFormat="1"/>
    <xf numFmtId="4" fontId="0" fillId="0" borderId="9" xfId="0" applyNumberFormat="1" applyBorder="1"/>
    <xf numFmtId="4" fontId="0" fillId="0" borderId="0" xfId="0" applyNumberFormat="1"/>
    <xf numFmtId="164" fontId="0" fillId="0" borderId="12" xfId="0" applyNumberFormat="1" applyBorder="1"/>
    <xf numFmtId="0" fontId="0" fillId="0" borderId="0" xfId="0"/>
    <xf numFmtId="0" fontId="0" fillId="0" borderId="0" xfId="0"/>
    <xf numFmtId="3" fontId="0" fillId="51" borderId="9" xfId="0" applyNumberFormat="1" applyFill="1" applyBorder="1"/>
    <xf numFmtId="1" fontId="33" fillId="51" borderId="9" xfId="123" applyNumberFormat="1" applyFont="1" applyFill="1" applyBorder="1"/>
    <xf numFmtId="0" fontId="0" fillId="0" borderId="0" xfId="0"/>
    <xf numFmtId="0" fontId="0" fillId="51" borderId="9" xfId="0" applyFill="1" applyBorder="1" applyAlignment="1">
      <alignment wrapText="1"/>
    </xf>
    <xf numFmtId="0" fontId="33" fillId="51" borderId="9" xfId="123" applyFont="1" applyFill="1" applyBorder="1"/>
    <xf numFmtId="37" fontId="12" fillId="0" borderId="9" xfId="91" applyNumberFormat="1" applyBorder="1" applyAlignment="1">
      <alignment wrapText="1"/>
    </xf>
    <xf numFmtId="37" fontId="12" fillId="0" borderId="9" xfId="91" applyNumberFormat="1" applyBorder="1"/>
    <xf numFmtId="49" fontId="33" fillId="51" borderId="9" xfId="123" applyNumberFormat="1" applyFont="1" applyFill="1" applyBorder="1" applyAlignment="1">
      <alignment horizontal="right"/>
    </xf>
    <xf numFmtId="49" fontId="31" fillId="52" borderId="9" xfId="0" applyNumberFormat="1" applyFont="1" applyFill="1" applyBorder="1" applyAlignment="1">
      <alignment wrapText="1"/>
    </xf>
    <xf numFmtId="49" fontId="34" fillId="52" borderId="9" xfId="123" applyNumberFormat="1" applyFont="1" applyFill="1" applyBorder="1" applyAlignment="1">
      <alignment wrapText="1"/>
    </xf>
    <xf numFmtId="3" fontId="9" fillId="51" borderId="9" xfId="123" applyNumberFormat="1" applyFill="1" applyBorder="1"/>
    <xf numFmtId="164" fontId="0" fillId="51" borderId="9" xfId="0" applyNumberFormat="1" applyFill="1" applyBorder="1"/>
    <xf numFmtId="164" fontId="0" fillId="51" borderId="0" xfId="0" applyNumberFormat="1" applyFill="1"/>
    <xf numFmtId="0" fontId="0" fillId="51" borderId="9" xfId="0" applyFill="1" applyBorder="1" applyAlignment="1">
      <alignment horizontal="right" wrapText="1"/>
    </xf>
    <xf numFmtId="164" fontId="0" fillId="51" borderId="12" xfId="0" applyNumberFormat="1" applyFill="1" applyBorder="1"/>
    <xf numFmtId="4" fontId="0" fillId="51" borderId="9" xfId="0" applyNumberFormat="1" applyFill="1" applyBorder="1"/>
    <xf numFmtId="4" fontId="0" fillId="51" borderId="0" xfId="0" applyNumberFormat="1" applyFill="1"/>
    <xf numFmtId="4" fontId="0" fillId="51" borderId="12" xfId="0" applyNumberFormat="1" applyFill="1" applyBorder="1"/>
    <xf numFmtId="164" fontId="0" fillId="51" borderId="9" xfId="0" applyNumberFormat="1" applyFill="1" applyBorder="1"/>
    <xf numFmtId="164" fontId="0" fillId="51" borderId="0" xfId="0" applyNumberFormat="1" applyFill="1" applyAlignment="1">
      <alignment wrapText="1"/>
    </xf>
    <xf numFmtId="0" fontId="0" fillId="51" borderId="9" xfId="0" applyFill="1" applyBorder="1" applyAlignment="1">
      <alignment wrapText="1"/>
    </xf>
    <xf numFmtId="0" fontId="0" fillId="0" borderId="0" xfId="0"/>
    <xf numFmtId="0" fontId="0" fillId="51" borderId="0" xfId="0" applyFill="1"/>
    <xf numFmtId="0" fontId="0" fillId="51" borderId="9" xfId="0" applyFill="1" applyBorder="1" applyAlignment="1">
      <alignment wrapText="1"/>
    </xf>
    <xf numFmtId="0" fontId="33" fillId="51" borderId="9" xfId="123" applyFont="1" applyFill="1" applyBorder="1"/>
    <xf numFmtId="0" fontId="33" fillId="51" borderId="9" xfId="123" applyFont="1" applyFill="1" applyBorder="1" applyAlignment="1">
      <alignment horizontal="right"/>
    </xf>
    <xf numFmtId="0" fontId="0" fillId="51" borderId="9" xfId="0" applyFill="1" applyBorder="1" applyAlignment="1">
      <alignment wrapText="1"/>
    </xf>
    <xf numFmtId="0" fontId="0" fillId="51" borderId="9" xfId="0" applyFill="1" applyBorder="1"/>
    <xf numFmtId="49" fontId="33" fillId="51" borderId="9" xfId="123" applyNumberFormat="1" applyFont="1" applyFill="1" applyBorder="1" applyAlignment="1">
      <alignment horizontal="right"/>
    </xf>
    <xf numFmtId="0" fontId="0" fillId="51" borderId="9" xfId="0" applyFill="1" applyBorder="1" applyAlignment="1">
      <alignment horizontal="right" wrapText="1"/>
    </xf>
    <xf numFmtId="3" fontId="33" fillId="51" borderId="9" xfId="123" applyNumberFormat="1" applyFont="1" applyFill="1" applyBorder="1"/>
    <xf numFmtId="37" fontId="12" fillId="51" borderId="9" xfId="91" applyNumberFormat="1" applyFill="1" applyBorder="1" applyAlignment="1">
      <alignment wrapText="1"/>
    </xf>
    <xf numFmtId="37" fontId="12" fillId="51" borderId="9" xfId="91" applyNumberFormat="1" applyFill="1" applyBorder="1"/>
    <xf numFmtId="0" fontId="0" fillId="51" borderId="9" xfId="0" applyFill="1" applyBorder="1"/>
    <xf numFmtId="165" fontId="12" fillId="51" borderId="0" xfId="91" applyNumberFormat="1" applyFill="1"/>
    <xf numFmtId="165" fontId="0" fillId="51" borderId="0" xfId="0" applyNumberFormat="1" applyFill="1"/>
    <xf numFmtId="165" fontId="33" fillId="51" borderId="9" xfId="91" applyNumberFormat="1" applyFont="1" applyFill="1" applyBorder="1"/>
    <xf numFmtId="166" fontId="0" fillId="51" borderId="9" xfId="0" applyNumberFormat="1" applyFill="1" applyBorder="1"/>
    <xf numFmtId="10" fontId="0" fillId="51" borderId="0" xfId="0" applyNumberFormat="1" applyFill="1"/>
    <xf numFmtId="166" fontId="12" fillId="51" borderId="9" xfId="91" applyNumberFormat="1" applyFill="1" applyBorder="1"/>
    <xf numFmtId="3" fontId="0" fillId="51" borderId="0" xfId="0" applyNumberFormat="1" applyFill="1"/>
    <xf numFmtId="165" fontId="0" fillId="51" borderId="0" xfId="0" applyNumberFormat="1" applyFill="1"/>
    <xf numFmtId="0" fontId="0" fillId="51" borderId="0" xfId="0" applyFill="1"/>
    <xf numFmtId="167" fontId="0" fillId="51" borderId="9" xfId="0" applyNumberFormat="1" applyFill="1" applyBorder="1"/>
    <xf numFmtId="168" fontId="12" fillId="51" borderId="0" xfId="91" applyNumberFormat="1" applyFill="1"/>
    <xf numFmtId="9" fontId="12" fillId="51" borderId="0" xfId="134" applyFill="1"/>
    <xf numFmtId="167" fontId="0" fillId="51" borderId="0" xfId="0" applyNumberFormat="1" applyFill="1"/>
    <xf numFmtId="0" fontId="0" fillId="0" borderId="0" xfId="0" applyAlignment="1">
      <alignment vertical="center"/>
    </xf>
    <xf numFmtId="165" fontId="0" fillId="0" borderId="0" xfId="0" applyNumberFormat="1"/>
    <xf numFmtId="165" fontId="33" fillId="51" borderId="9" xfId="124" applyNumberFormat="1" applyFont="1" applyFill="1" applyBorder="1"/>
    <xf numFmtId="165" fontId="0" fillId="0" borderId="0" xfId="0" applyNumberFormat="1"/>
    <xf numFmtId="165" fontId="34" fillId="52" borderId="9" xfId="124" applyNumberFormat="1" applyFont="1" applyFill="1" applyBorder="1" applyAlignment="1">
      <alignment horizontal="left" wrapText="1"/>
    </xf>
    <xf numFmtId="165" fontId="0" fillId="51" borderId="0" xfId="0" applyNumberFormat="1" applyFill="1"/>
    <xf numFmtId="165" fontId="0" fillId="0" borderId="0" xfId="0" applyNumberFormat="1"/>
    <xf numFmtId="165" fontId="0" fillId="51" borderId="9" xfId="0" applyNumberFormat="1" applyFill="1" applyBorder="1"/>
    <xf numFmtId="165" fontId="0" fillId="51" borderId="9" xfId="0" applyNumberFormat="1" applyFill="1" applyBorder="1"/>
    <xf numFmtId="0" fontId="0" fillId="0" borderId="9" xfId="0" applyBorder="1"/>
    <xf numFmtId="3" fontId="0" fillId="0" borderId="9" xfId="0" applyNumberFormat="1" applyBorder="1"/>
    <xf numFmtId="3" fontId="0" fillId="51" borderId="9" xfId="0" applyNumberFormat="1" applyFill="1" applyBorder="1"/>
    <xf numFmtId="0" fontId="0" fillId="51" borderId="9" xfId="0" applyFill="1" applyBorder="1"/>
    <xf numFmtId="0" fontId="0" fillId="0" borderId="9" xfId="0" applyBorder="1" applyAlignment="1">
      <alignment horizontal="right"/>
    </xf>
    <xf numFmtId="0" fontId="0" fillId="51" borderId="9" xfId="0" applyFill="1" applyBorder="1"/>
    <xf numFmtId="0" fontId="0" fillId="0" borderId="9" xfId="0" applyBorder="1"/>
    <xf numFmtId="0" fontId="31" fillId="52" borderId="9" xfId="0" applyFont="1" applyFill="1" applyBorder="1" applyAlignment="1">
      <alignment horizontal="center" vertical="center" wrapText="1"/>
    </xf>
    <xf numFmtId="3" fontId="34" fillId="52" borderId="9" xfId="12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35" fillId="0" borderId="0" xfId="0" applyFont="1" applyAlignment="1">
      <alignment horizontal="left"/>
    </xf>
    <xf numFmtId="3" fontId="0" fillId="0" borderId="0" xfId="0" applyNumberFormat="1"/>
    <xf numFmtId="0" fontId="0" fillId="0" borderId="9" xfId="0" applyBorder="1" applyAlignment="1">
      <alignment horizontal="center" wrapText="1"/>
    </xf>
    <xf numFmtId="3" fontId="0" fillId="51" borderId="9" xfId="0" applyNumberFormat="1" applyFill="1" applyBorder="1" applyAlignment="1">
      <alignment horizontal="center" wrapText="1"/>
    </xf>
    <xf numFmtId="3" fontId="0" fillId="51" borderId="9" xfId="0" applyNumberFormat="1" applyFill="1" applyBorder="1" applyAlignment="1">
      <alignment horizontal="center" wrapText="1"/>
    </xf>
    <xf numFmtId="3" fontId="0" fillId="0" borderId="9" xfId="0" applyNumberFormat="1" applyBorder="1" applyAlignment="1">
      <alignment horizontal="center" wrapText="1"/>
    </xf>
    <xf numFmtId="49" fontId="31" fillId="52" borderId="9" xfId="0" applyNumberFormat="1" applyFont="1" applyFill="1" applyBorder="1" applyAlignment="1">
      <alignment horizontal="center" vertical="center" wrapText="1"/>
    </xf>
    <xf numFmtId="165" fontId="31" fillId="52" borderId="9" xfId="0" applyNumberFormat="1" applyFont="1" applyFill="1" applyBorder="1" applyAlignment="1">
      <alignment horizontal="center" vertical="center" wrapText="1"/>
    </xf>
    <xf numFmtId="0" fontId="31" fillId="52" borderId="9" xfId="0" applyFont="1" applyFill="1" applyBorder="1" applyAlignment="1">
      <alignment horizontal="center" vertical="center" wrapText="1"/>
    </xf>
    <xf numFmtId="0" fontId="31" fillId="52" borderId="13" xfId="0" applyFont="1" applyFill="1" applyBorder="1" applyAlignment="1">
      <alignment horizontal="center" vertical="center" wrapText="1"/>
    </xf>
    <xf numFmtId="0" fontId="31" fillId="52" borderId="14" xfId="0" applyFont="1" applyFill="1" applyBorder="1" applyAlignment="1">
      <alignment horizontal="center" vertical="center" wrapText="1"/>
    </xf>
    <xf numFmtId="164" fontId="31" fillId="52" borderId="9" xfId="0" applyNumberFormat="1" applyFont="1" applyFill="1" applyBorder="1" applyAlignment="1">
      <alignment horizontal="center" vertical="center" wrapText="1"/>
    </xf>
    <xf numFmtId="4" fontId="31" fillId="52" borderId="9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right"/>
    </xf>
    <xf numFmtId="168" fontId="12" fillId="0" borderId="9" xfId="91" applyNumberFormat="1" applyBorder="1" applyAlignment="1">
      <alignment horizontal="right"/>
    </xf>
    <xf numFmtId="3" fontId="12" fillId="0" borderId="9" xfId="91" applyNumberFormat="1" applyBorder="1" applyAlignment="1">
      <alignment horizontal="right"/>
    </xf>
    <xf numFmtId="3" fontId="0" fillId="51" borderId="9" xfId="0" applyNumberFormat="1" applyFill="1" applyBorder="1" applyAlignment="1">
      <alignment horizontal="right"/>
    </xf>
    <xf numFmtId="3" fontId="0" fillId="0" borderId="9" xfId="0" applyNumberFormat="1" applyBorder="1" applyAlignment="1">
      <alignment horizontal="right" wrapText="1"/>
    </xf>
    <xf numFmtId="168" fontId="9" fillId="51" borderId="9" xfId="91" applyNumberFormat="1" applyFont="1" applyFill="1" applyBorder="1" applyAlignment="1">
      <alignment horizontal="right"/>
    </xf>
    <xf numFmtId="3" fontId="12" fillId="51" borderId="9" xfId="91" applyNumberFormat="1" applyFill="1" applyBorder="1" applyAlignment="1">
      <alignment horizontal="right"/>
    </xf>
    <xf numFmtId="168" fontId="12" fillId="51" borderId="9" xfId="91" applyNumberFormat="1" applyFill="1" applyBorder="1" applyAlignment="1">
      <alignment horizontal="right"/>
    </xf>
    <xf numFmtId="4" fontId="12" fillId="51" borderId="9" xfId="91" applyNumberFormat="1" applyFill="1" applyBorder="1" applyAlignment="1">
      <alignment horizontal="right"/>
    </xf>
    <xf numFmtId="0" fontId="35" fillId="0" borderId="15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35" fillId="0" borderId="0" xfId="0" applyFont="1" applyAlignment="1">
      <alignment horizontal="left" vertical="top"/>
    </xf>
    <xf numFmtId="3" fontId="0" fillId="0" borderId="9" xfId="0" applyNumberFormat="1" applyBorder="1" applyAlignment="1">
      <alignment horizontal="center" wrapText="1"/>
    </xf>
    <xf numFmtId="0" fontId="0" fillId="51" borderId="9" xfId="0" applyFill="1" applyBorder="1" applyAlignment="1">
      <alignment horizontal="center" wrapText="1"/>
    </xf>
    <xf numFmtId="3" fontId="0" fillId="51" borderId="9" xfId="0" applyNumberFormat="1" applyFill="1" applyBorder="1" applyAlignment="1">
      <alignment horizontal="center"/>
    </xf>
    <xf numFmtId="49" fontId="33" fillId="51" borderId="9" xfId="123" applyNumberFormat="1" applyFont="1" applyFill="1" applyBorder="1" applyAlignment="1">
      <alignment horizontal="center"/>
    </xf>
    <xf numFmtId="3" fontId="33" fillId="0" borderId="9" xfId="123" applyNumberFormat="1" applyFont="1" applyBorder="1" applyAlignment="1">
      <alignment horizontal="center"/>
    </xf>
    <xf numFmtId="3" fontId="33" fillId="51" borderId="9" xfId="124" applyNumberFormat="1" applyFont="1" applyFill="1" applyBorder="1" applyAlignment="1">
      <alignment horizontal="center"/>
    </xf>
    <xf numFmtId="3" fontId="33" fillId="51" borderId="9" xfId="123" applyNumberFormat="1" applyFont="1" applyFill="1" applyBorder="1" applyAlignment="1">
      <alignment horizontal="center"/>
    </xf>
    <xf numFmtId="3" fontId="0" fillId="0" borderId="9" xfId="0" applyNumberFormat="1" applyBorder="1" applyAlignment="1">
      <alignment horizontal="center" wrapText="1"/>
    </xf>
    <xf numFmtId="0" fontId="33" fillId="51" borderId="9" xfId="123" applyFont="1" applyFill="1" applyBorder="1" applyAlignment="1">
      <alignment horizontal="center"/>
    </xf>
    <xf numFmtId="3" fontId="33" fillId="0" borderId="9" xfId="124" applyNumberFormat="1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1" fontId="0" fillId="0" borderId="9" xfId="0" applyNumberFormat="1" applyBorder="1" applyAlignment="1">
      <alignment horizontal="center"/>
    </xf>
    <xf numFmtId="1" fontId="0" fillId="0" borderId="9" xfId="0" applyNumberFormat="1" applyBorder="1" applyAlignment="1">
      <alignment horizontal="center" wrapText="1"/>
    </xf>
    <xf numFmtId="1" fontId="0" fillId="51" borderId="9" xfId="0" applyNumberFormat="1" applyFill="1" applyBorder="1" applyAlignment="1">
      <alignment horizontal="center" wrapText="1"/>
    </xf>
    <xf numFmtId="0" fontId="35" fillId="0" borderId="0" xfId="0" applyFont="1" applyAlignment="1">
      <alignment vertical="top"/>
    </xf>
    <xf numFmtId="165" fontId="0" fillId="0" borderId="0" xfId="0" applyNumberFormat="1"/>
    <xf numFmtId="0" fontId="0" fillId="0" borderId="0" xfId="0"/>
    <xf numFmtId="3" fontId="0" fillId="0" borderId="0" xfId="0" applyNumberFormat="1" applyAlignment="1">
      <alignment horizontal="right"/>
    </xf>
    <xf numFmtId="165" fontId="12" fillId="51" borderId="9" xfId="91" applyNumberFormat="1" applyFill="1" applyBorder="1"/>
    <xf numFmtId="2" fontId="0" fillId="0" borderId="9" xfId="0" applyNumberFormat="1" applyBorder="1" applyAlignment="1">
      <alignment horizontal="center" wrapText="1"/>
    </xf>
    <xf numFmtId="2" fontId="0" fillId="51" borderId="9" xfId="0" applyNumberFormat="1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1" fontId="33" fillId="51" borderId="9" xfId="123" applyNumberFormat="1" applyFont="1" applyFill="1" applyBorder="1" applyAlignment="1">
      <alignment horizontal="center"/>
    </xf>
    <xf numFmtId="1" fontId="0" fillId="0" borderId="9" xfId="0" applyNumberFormat="1" applyBorder="1" applyAlignment="1">
      <alignment horizontal="center" wrapText="1"/>
    </xf>
    <xf numFmtId="164" fontId="0" fillId="0" borderId="0" xfId="0" applyNumberFormat="1"/>
    <xf numFmtId="164" fontId="0" fillId="51" borderId="0" xfId="0" applyNumberFormat="1" applyFill="1"/>
    <xf numFmtId="164" fontId="0" fillId="51" borderId="16" xfId="0" applyNumberFormat="1" applyFill="1" applyBorder="1"/>
    <xf numFmtId="0" fontId="0" fillId="0" borderId="9" xfId="0" applyBorder="1" applyAlignment="1">
      <alignment horizontal="center" wrapText="1"/>
    </xf>
    <xf numFmtId="164" fontId="0" fillId="0" borderId="9" xfId="0" applyNumberFormat="1" applyBorder="1"/>
    <xf numFmtId="164" fontId="0" fillId="0" borderId="9" xfId="0" applyNumberFormat="1" applyBorder="1"/>
    <xf numFmtId="164" fontId="0" fillId="0" borderId="0" xfId="0" applyNumberFormat="1"/>
    <xf numFmtId="164" fontId="31" fillId="53" borderId="9" xfId="0" applyNumberFormat="1" applyFont="1" applyFill="1" applyBorder="1" applyAlignment="1">
      <alignment horizontal="center" vertical="center" wrapText="1"/>
    </xf>
    <xf numFmtId="0" fontId="0" fillId="0" borderId="0" xfId="0"/>
    <xf numFmtId="0" fontId="31" fillId="53" borderId="9" xfId="0" applyFont="1" applyFill="1" applyBorder="1" applyAlignment="1">
      <alignment horizontal="center" vertical="center" wrapText="1"/>
    </xf>
    <xf numFmtId="164" fontId="12" fillId="0" borderId="9" xfId="91" applyNumberFormat="1" applyBorder="1" applyAlignment="1">
      <alignment horizontal="right"/>
    </xf>
    <xf numFmtId="0" fontId="0" fillId="0" borderId="9" xfId="0" applyBorder="1"/>
    <xf numFmtId="164" fontId="0" fillId="0" borderId="10" xfId="0" applyNumberFormat="1" applyBorder="1"/>
    <xf numFmtId="168" fontId="12" fillId="51" borderId="0" xfId="91" applyNumberFormat="1" applyFont="1" applyFill="1" applyAlignment="1">
      <alignment horizontal="right"/>
    </xf>
    <xf numFmtId="3" fontId="12" fillId="51" borderId="9" xfId="91" applyNumberFormat="1" applyFont="1" applyFill="1" applyBorder="1" applyAlignment="1">
      <alignment horizontal="right"/>
    </xf>
    <xf numFmtId="3" fontId="0" fillId="51" borderId="12" xfId="0" applyNumberFormat="1" applyFill="1" applyBorder="1" applyAlignment="1">
      <alignment horizontal="right"/>
    </xf>
    <xf numFmtId="168" fontId="12" fillId="51" borderId="9" xfId="91" applyNumberFormat="1" applyFont="1" applyFill="1" applyBorder="1" applyAlignment="1">
      <alignment horizontal="right"/>
    </xf>
    <xf numFmtId="168" fontId="12" fillId="51" borderId="12" xfId="91" applyNumberFormat="1" applyFont="1" applyFill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9" xfId="0" applyFill="1" applyBorder="1" applyAlignment="1">
      <alignment wrapText="1"/>
    </xf>
    <xf numFmtId="165" fontId="33" fillId="0" borderId="9" xfId="124" applyNumberFormat="1" applyFont="1" applyFill="1" applyBorder="1"/>
    <xf numFmtId="0" fontId="0" fillId="0" borderId="0" xfId="0" applyFill="1"/>
    <xf numFmtId="3" fontId="0" fillId="0" borderId="9" xfId="0" applyNumberFormat="1" applyFill="1" applyBorder="1" applyAlignment="1">
      <alignment horizontal="right"/>
    </xf>
    <xf numFmtId="0" fontId="0" fillId="51" borderId="12" xfId="0" applyFill="1" applyBorder="1" applyAlignment="1">
      <alignment wrapText="1"/>
    </xf>
    <xf numFmtId="3" fontId="33" fillId="0" borderId="9" xfId="123" applyNumberFormat="1" applyFont="1" applyFill="1" applyBorder="1"/>
    <xf numFmtId="1" fontId="0" fillId="0" borderId="9" xfId="0" applyNumberForma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3" fontId="0" fillId="0" borderId="9" xfId="0" applyNumberFormat="1" applyFill="1" applyBorder="1" applyAlignment="1">
      <alignment horizontal="center" wrapText="1"/>
    </xf>
    <xf numFmtId="0" fontId="0" fillId="0" borderId="9" xfId="0" applyFill="1" applyBorder="1" applyAlignment="1">
      <alignment horizontal="right" wrapText="1"/>
    </xf>
    <xf numFmtId="0" fontId="35" fillId="0" borderId="0" xfId="0" applyFont="1" applyBorder="1" applyAlignment="1">
      <alignment vertical="top" wrapText="1"/>
    </xf>
    <xf numFmtId="11" fontId="0" fillId="0" borderId="9" xfId="0" applyNumberFormat="1" applyBorder="1"/>
    <xf numFmtId="164" fontId="36" fillId="51" borderId="9" xfId="0" applyNumberFormat="1" applyFont="1" applyFill="1" applyBorder="1"/>
    <xf numFmtId="0" fontId="36" fillId="51" borderId="9" xfId="0" applyFont="1" applyFill="1" applyBorder="1"/>
    <xf numFmtId="3" fontId="31" fillId="53" borderId="9" xfId="0" applyNumberFormat="1" applyFont="1" applyFill="1" applyBorder="1" applyAlignment="1">
      <alignment horizontal="center" vertical="center" wrapText="1"/>
    </xf>
    <xf numFmtId="3" fontId="31" fillId="5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3" fontId="35" fillId="51" borderId="0" xfId="0" applyNumberFormat="1" applyFont="1" applyFill="1" applyAlignment="1">
      <alignment horizontal="left" wrapText="1"/>
    </xf>
    <xf numFmtId="0" fontId="35" fillId="0" borderId="16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3" fontId="35" fillId="51" borderId="0" xfId="0" applyNumberFormat="1" applyFont="1" applyFill="1" applyAlignment="1">
      <alignment horizontal="left" vertical="top" wrapText="1"/>
    </xf>
  </cellXfs>
  <cellStyles count="144">
    <cellStyle name="20% - Accent1" xfId="1" builtinId="30" customBuiltin="1"/>
    <cellStyle name="20% - Accent1 2" xfId="2"/>
    <cellStyle name="20% - Accent1 3" xfId="3"/>
    <cellStyle name="20% - Accent1 4" xfId="4"/>
    <cellStyle name="20% - Accent2" xfId="5" builtinId="34" customBuiltin="1"/>
    <cellStyle name="20% - Accent2 2" xfId="6"/>
    <cellStyle name="20% - Accent2 3" xfId="7"/>
    <cellStyle name="20% - Accent3" xfId="8" builtinId="38" customBuiltin="1"/>
    <cellStyle name="20% - Accent3 2" xfId="9"/>
    <cellStyle name="20% - Accent3 3" xfId="10"/>
    <cellStyle name="20% - Accent4" xfId="11" builtinId="42" customBuiltin="1"/>
    <cellStyle name="20% - Accent4 2" xfId="12"/>
    <cellStyle name="20% - Accent4 3" xfId="13"/>
    <cellStyle name="20% - Accent4 4" xfId="14"/>
    <cellStyle name="20% - Accent5" xfId="15" builtinId="46" customBuiltin="1"/>
    <cellStyle name="20% - Accent6" xfId="16" builtinId="50" customBuiltin="1"/>
    <cellStyle name="20% - Accent6 2" xfId="17"/>
    <cellStyle name="20% - Accent6 3" xfId="18"/>
    <cellStyle name="40% - Accent1" xfId="19" builtinId="31" customBuiltin="1"/>
    <cellStyle name="40% - Accent1 2" xfId="20"/>
    <cellStyle name="40% - Accent1 3" xfId="21"/>
    <cellStyle name="40% - Accent1 4" xfId="22"/>
    <cellStyle name="40% - Accent2" xfId="23" builtinId="35" customBuiltin="1"/>
    <cellStyle name="40% - Accent3" xfId="24" builtinId="39" customBuiltin="1"/>
    <cellStyle name="40% - Accent3 2" xfId="25"/>
    <cellStyle name="40% - Accent3 3" xfId="26"/>
    <cellStyle name="40% - Accent4" xfId="27" builtinId="43" customBuiltin="1"/>
    <cellStyle name="40% - Accent4 2" xfId="28"/>
    <cellStyle name="40% - Accent4 3" xfId="29"/>
    <cellStyle name="40% - Accent4 4" xfId="30"/>
    <cellStyle name="40% - Accent5" xfId="31" builtinId="47" customBuiltin="1"/>
    <cellStyle name="40% - Accent5 2" xfId="32"/>
    <cellStyle name="40% - Accent5 3" xfId="33"/>
    <cellStyle name="40% - Accent5 4" xfId="34"/>
    <cellStyle name="40% - Accent6" xfId="35" builtinId="51" customBuiltin="1"/>
    <cellStyle name="40% - Accent6 2" xfId="36"/>
    <cellStyle name="40% - Accent6 3" xfId="37"/>
    <cellStyle name="40% - Accent6 4" xfId="38"/>
    <cellStyle name="60% - Accent1" xfId="39" builtinId="32" customBuiltin="1"/>
    <cellStyle name="60% - Accent1 2" xfId="40"/>
    <cellStyle name="60% - Accent1 3" xfId="41"/>
    <cellStyle name="60% - Accent1 4" xfId="42"/>
    <cellStyle name="60% - Accent2" xfId="43" builtinId="36" customBuiltin="1"/>
    <cellStyle name="60% - Accent2 2" xfId="44"/>
    <cellStyle name="60% - Accent2 3" xfId="45"/>
    <cellStyle name="60% - Accent2 4" xfId="46"/>
    <cellStyle name="60% - Accent3" xfId="47" builtinId="40" customBuiltin="1"/>
    <cellStyle name="60% - Accent3 2" xfId="48"/>
    <cellStyle name="60% - Accent3 3" xfId="49"/>
    <cellStyle name="60% - Accent3 4" xfId="50"/>
    <cellStyle name="60% - Accent4" xfId="51" builtinId="44" customBuiltin="1"/>
    <cellStyle name="60% - Accent4 2" xfId="52"/>
    <cellStyle name="60% - Accent4 3" xfId="53"/>
    <cellStyle name="60% - Accent4 4" xfId="54"/>
    <cellStyle name="60% - Accent5" xfId="55" builtinId="48" customBuiltin="1"/>
    <cellStyle name="60% - Accent5 2" xfId="56"/>
    <cellStyle name="60% - Accent5 3" xfId="57"/>
    <cellStyle name="60% - Accent5 4" xfId="58"/>
    <cellStyle name="60% - Accent6" xfId="59" builtinId="52" customBuiltin="1"/>
    <cellStyle name="60% - Accent6 2" xfId="60"/>
    <cellStyle name="60% - Accent6 3" xfId="61"/>
    <cellStyle name="Accent1" xfId="62" builtinId="29" customBuiltin="1"/>
    <cellStyle name="Accent1 2" xfId="63"/>
    <cellStyle name="Accent1 3" xfId="64"/>
    <cellStyle name="Accent1 4" xfId="65"/>
    <cellStyle name="Accent2" xfId="66" builtinId="33" customBuiltin="1"/>
    <cellStyle name="Accent2 2" xfId="67"/>
    <cellStyle name="Accent2 3" xfId="68"/>
    <cellStyle name="Accent2 4" xfId="69"/>
    <cellStyle name="Accent3" xfId="70" builtinId="37" customBuiltin="1"/>
    <cellStyle name="Accent3 2" xfId="71"/>
    <cellStyle name="Accent3 3" xfId="72"/>
    <cellStyle name="Accent3 4" xfId="73"/>
    <cellStyle name="Accent4" xfId="74" builtinId="41" customBuiltin="1"/>
    <cellStyle name="Accent4 2" xfId="75"/>
    <cellStyle name="Accent4 3" xfId="76"/>
    <cellStyle name="Accent5" xfId="77" builtinId="45" customBuiltin="1"/>
    <cellStyle name="Accent6" xfId="78" builtinId="49" customBuiltin="1"/>
    <cellStyle name="Accent6 2" xfId="79"/>
    <cellStyle name="Accent6 3" xfId="80"/>
    <cellStyle name="Accent6 4" xfId="81"/>
    <cellStyle name="Bad" xfId="82" builtinId="27" customBuiltin="1"/>
    <cellStyle name="Bad 2" xfId="83"/>
    <cellStyle name="Bad 3" xfId="84"/>
    <cellStyle name="Bad 4" xfId="85"/>
    <cellStyle name="Calculation" xfId="86" builtinId="22" customBuiltin="1"/>
    <cellStyle name="Calculation 2" xfId="87"/>
    <cellStyle name="Calculation 3" xfId="88"/>
    <cellStyle name="Calculation 4" xfId="89"/>
    <cellStyle name="Check Cell" xfId="90" builtinId="23" customBuiltin="1"/>
    <cellStyle name="Comma" xfId="91" builtinId="3"/>
    <cellStyle name="Explanatory Text" xfId="92" builtinId="53" customBuiltin="1"/>
    <cellStyle name="Good" xfId="93" builtinId="26" customBuiltin="1"/>
    <cellStyle name="Good 2" xfId="94"/>
    <cellStyle name="Good 3" xfId="95"/>
    <cellStyle name="Good 4" xfId="96"/>
    <cellStyle name="Heading 1" xfId="97" builtinId="16" customBuiltin="1"/>
    <cellStyle name="Heading 1 2" xfId="98"/>
    <cellStyle name="Heading 1 3" xfId="99"/>
    <cellStyle name="Heading 1 4" xfId="100"/>
    <cellStyle name="Heading 2" xfId="101" builtinId="17" customBuiltin="1"/>
    <cellStyle name="Heading 2 2" xfId="102"/>
    <cellStyle name="Heading 2 3" xfId="103"/>
    <cellStyle name="Heading 2 4" xfId="104"/>
    <cellStyle name="Heading 3" xfId="105" builtinId="18" customBuiltin="1"/>
    <cellStyle name="Heading 3 2" xfId="106"/>
    <cellStyle name="Heading 3 3" xfId="107"/>
    <cellStyle name="Heading 3 4" xfId="108"/>
    <cellStyle name="Heading 4" xfId="109" builtinId="19" customBuiltin="1"/>
    <cellStyle name="Heading 4 2" xfId="110"/>
    <cellStyle name="Heading 4 3" xfId="111"/>
    <cellStyle name="Input" xfId="112" builtinId="20" customBuiltin="1"/>
    <cellStyle name="Input 2" xfId="113"/>
    <cellStyle name="Input 3" xfId="114"/>
    <cellStyle name="Linked Cell" xfId="115" builtinId="24" customBuiltin="1"/>
    <cellStyle name="Linked Cell 2" xfId="116"/>
    <cellStyle name="Linked Cell 3" xfId="117"/>
    <cellStyle name="Linked Cell 4" xfId="118"/>
    <cellStyle name="Neutral" xfId="119" builtinId="28" customBuiltin="1"/>
    <cellStyle name="Neutral 2" xfId="120"/>
    <cellStyle name="Neutral 3" xfId="121"/>
    <cellStyle name="Neutral 4" xfId="122"/>
    <cellStyle name="Normal" xfId="0" builtinId="0"/>
    <cellStyle name="Normal 2" xfId="123"/>
    <cellStyle name="Normal_HIUnitWithEmissionGovernorAndRateGovernor_006_006_95th_121610" xfId="124"/>
    <cellStyle name="Note" xfId="125" builtinId="10" customBuiltin="1"/>
    <cellStyle name="Note 2" xfId="126"/>
    <cellStyle name="Note 2 2" xfId="127"/>
    <cellStyle name="Note 3" xfId="128"/>
    <cellStyle name="Note 4" xfId="129"/>
    <cellStyle name="Note 5" xfId="130"/>
    <cellStyle name="Output" xfId="131" builtinId="21" customBuiltin="1"/>
    <cellStyle name="Output 2" xfId="132"/>
    <cellStyle name="Output 3" xfId="133"/>
    <cellStyle name="Percent" xfId="134" builtinId="5"/>
    <cellStyle name="Title" xfId="135" builtinId="15" customBuiltin="1"/>
    <cellStyle name="Title 2" xfId="136"/>
    <cellStyle name="Title 3" xfId="137"/>
    <cellStyle name="Title 4" xfId="138"/>
    <cellStyle name="Total" xfId="139" builtinId="25" customBuiltin="1"/>
    <cellStyle name="Total 2" xfId="140"/>
    <cellStyle name="Total 3" xfId="141"/>
    <cellStyle name="Total 4" xfId="142"/>
    <cellStyle name="Warning Text" xfId="1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view="pageLayout" zoomScaleNormal="100" workbookViewId="0"/>
  </sheetViews>
  <sheetFormatPr defaultRowHeight="15" x14ac:dyDescent="0.25"/>
  <cols>
    <col min="1" max="1" width="36.5703125" customWidth="1"/>
    <col min="2" max="2" width="13.42578125" customWidth="1"/>
    <col min="3" max="3" width="13" customWidth="1"/>
    <col min="4" max="4" width="15.28515625" style="131" customWidth="1"/>
    <col min="5" max="6" width="12.5703125" style="131" customWidth="1"/>
    <col min="7" max="7" width="14.140625" customWidth="1"/>
    <col min="8" max="8" width="9" customWidth="1"/>
  </cols>
  <sheetData>
    <row r="1" spans="1:10" s="80" customFormat="1" ht="63.75" customHeight="1" x14ac:dyDescent="0.25">
      <c r="A1" s="151" t="s">
        <v>0</v>
      </c>
      <c r="B1" s="151" t="s">
        <v>1</v>
      </c>
      <c r="C1" s="151" t="s">
        <v>2</v>
      </c>
      <c r="D1" s="152" t="s">
        <v>217</v>
      </c>
      <c r="E1" s="152" t="s">
        <v>218</v>
      </c>
      <c r="F1" s="152" t="s">
        <v>219</v>
      </c>
      <c r="G1" s="125"/>
      <c r="H1" s="125"/>
      <c r="I1" s="125"/>
      <c r="J1" s="125"/>
    </row>
    <row r="2" spans="1:10" s="99" customFormat="1" ht="15" customHeight="1" x14ac:dyDescent="0.25">
      <c r="A2" s="140" t="s">
        <v>3</v>
      </c>
      <c r="B2" s="134">
        <v>6137</v>
      </c>
      <c r="C2" s="134">
        <v>1</v>
      </c>
      <c r="D2" s="135">
        <f>'SO2 2023-24 Annual Allocations'!BK2</f>
        <v>3505.2830052226664</v>
      </c>
      <c r="E2" s="136">
        <f>'NOx 2023-24 Annual Allocations'!BE2</f>
        <v>1959.2776953424341</v>
      </c>
      <c r="F2" s="135">
        <f>'NOx 2023-24 OS Allocations'!AA2</f>
        <v>349.86347639238204</v>
      </c>
      <c r="G2"/>
      <c r="H2"/>
      <c r="I2"/>
      <c r="J2"/>
    </row>
    <row r="3" spans="1:10" s="99" customFormat="1" ht="15" customHeight="1" x14ac:dyDescent="0.25">
      <c r="A3" s="140" t="s">
        <v>3</v>
      </c>
      <c r="B3" s="134">
        <v>6137</v>
      </c>
      <c r="C3" s="134">
        <v>2</v>
      </c>
      <c r="D3" s="135">
        <f>'SO2 2023-24 Annual Allocations'!BK3</f>
        <v>3428.1696902661815</v>
      </c>
      <c r="E3" s="136">
        <f>'NOx 2023-24 Annual Allocations'!BE3</f>
        <v>1916.1752132366976</v>
      </c>
      <c r="F3" s="135">
        <f>'NOx 2023-24 OS Allocations'!AA3</f>
        <v>359.12325291489981</v>
      </c>
      <c r="G3"/>
      <c r="H3"/>
      <c r="I3"/>
      <c r="J3"/>
    </row>
    <row r="4" spans="1:10" s="99" customFormat="1" ht="15" customHeight="1" x14ac:dyDescent="0.25">
      <c r="A4" s="140" t="s">
        <v>3</v>
      </c>
      <c r="B4" s="134">
        <v>6137</v>
      </c>
      <c r="C4" s="134">
        <v>3</v>
      </c>
      <c r="D4" s="135">
        <f>'SO2 2023-24 Annual Allocations'!BK4</f>
        <v>1.0589999999999999</v>
      </c>
      <c r="E4" s="136">
        <f>'NOx 2023-24 Annual Allocations'!BE4</f>
        <v>21.904144121392282</v>
      </c>
      <c r="F4" s="135">
        <f>'NOx 2023-24 OS Allocations'!AA4</f>
        <v>7.6744121964834413</v>
      </c>
      <c r="G4"/>
      <c r="H4"/>
      <c r="I4"/>
      <c r="J4"/>
    </row>
    <row r="5" spans="1:10" s="99" customFormat="1" ht="15" customHeight="1" x14ac:dyDescent="0.25">
      <c r="A5" s="140" t="s">
        <v>3</v>
      </c>
      <c r="B5" s="134">
        <v>6137</v>
      </c>
      <c r="C5" s="134">
        <v>4</v>
      </c>
      <c r="D5" s="135">
        <f>'SO2 2023-24 Annual Allocations'!BK5</f>
        <v>9.5000000000000001E-2</v>
      </c>
      <c r="E5" s="136">
        <f>'NOx 2023-24 Annual Allocations'!BE5</f>
        <v>4.3570000000000002</v>
      </c>
      <c r="F5" s="135">
        <f>'NOx 2023-24 OS Allocations'!AA5</f>
        <v>3.0510000000000002</v>
      </c>
      <c r="G5"/>
      <c r="H5"/>
      <c r="I5"/>
      <c r="J5"/>
    </row>
    <row r="6" spans="1:10" s="125" customFormat="1" ht="15" customHeight="1" x14ac:dyDescent="0.25">
      <c r="A6" s="139" t="s">
        <v>4</v>
      </c>
      <c r="B6" s="137">
        <v>6705</v>
      </c>
      <c r="C6" s="137">
        <v>4</v>
      </c>
      <c r="D6" s="135">
        <f>'SO2 2023-24 Annual Allocations'!BK6</f>
        <v>2283.4340000000002</v>
      </c>
      <c r="E6" s="136">
        <f>'NOx 2023-24 Annual Allocations'!BE6</f>
        <v>2454.7805199798754</v>
      </c>
      <c r="F6" s="135">
        <f>'NOx 2023-24 OS Allocations'!AA6</f>
        <v>493.43575679687905</v>
      </c>
      <c r="G6"/>
      <c r="H6"/>
      <c r="I6"/>
      <c r="J6"/>
    </row>
    <row r="7" spans="1:10" s="80" customFormat="1" ht="15" customHeight="1" x14ac:dyDescent="0.25">
      <c r="A7" s="140" t="s">
        <v>5</v>
      </c>
      <c r="B7" s="134">
        <v>7336</v>
      </c>
      <c r="C7" s="138" t="s">
        <v>6</v>
      </c>
      <c r="D7" s="135">
        <f>'SO2 2023-24 Annual Allocations'!BK7</f>
        <v>0.128</v>
      </c>
      <c r="E7" s="136">
        <f>'NOx 2023-24 Annual Allocations'!BE7</f>
        <v>2.395</v>
      </c>
      <c r="F7" s="135">
        <f>'NOx 2023-24 OS Allocations'!AA7</f>
        <v>1.8408962032705061</v>
      </c>
      <c r="G7"/>
      <c r="H7"/>
      <c r="I7"/>
      <c r="J7"/>
    </row>
    <row r="8" spans="1:10" ht="15" customHeight="1" x14ac:dyDescent="0.25">
      <c r="A8" s="140" t="s">
        <v>5</v>
      </c>
      <c r="B8" s="134">
        <v>7336</v>
      </c>
      <c r="C8" s="138" t="s">
        <v>7</v>
      </c>
      <c r="D8" s="135">
        <f>'SO2 2023-24 Annual Allocations'!BK8</f>
        <v>0.152</v>
      </c>
      <c r="E8" s="136">
        <f>'NOx 2023-24 Annual Allocations'!BE8</f>
        <v>3.3319999999999999</v>
      </c>
      <c r="F8" s="135">
        <f>'NOx 2023-24 OS Allocations'!AA8</f>
        <v>2.090916115365657</v>
      </c>
    </row>
    <row r="9" spans="1:10" ht="15" customHeight="1" x14ac:dyDescent="0.25">
      <c r="A9" s="140" t="s">
        <v>5</v>
      </c>
      <c r="B9" s="134">
        <v>7336</v>
      </c>
      <c r="C9" s="138" t="s">
        <v>8</v>
      </c>
      <c r="D9" s="135">
        <f>'SO2 2023-24 Annual Allocations'!BK9</f>
        <v>0.21099999999999999</v>
      </c>
      <c r="E9" s="136">
        <f>'NOx 2023-24 Annual Allocations'!BE9</f>
        <v>2.31</v>
      </c>
      <c r="F9" s="135">
        <f>'NOx 2023-24 OS Allocations'!AA9</f>
        <v>2.149</v>
      </c>
    </row>
    <row r="10" spans="1:10" ht="15" customHeight="1" x14ac:dyDescent="0.25">
      <c r="A10" s="140" t="s">
        <v>9</v>
      </c>
      <c r="B10" s="134">
        <v>995</v>
      </c>
      <c r="C10" s="134">
        <v>10</v>
      </c>
      <c r="D10" s="135">
        <f>'SO2 2023-24 Annual Allocations'!BK10</f>
        <v>1.7000000000000001E-2</v>
      </c>
      <c r="E10" s="136">
        <f>'NOx 2023-24 Annual Allocations'!BE10</f>
        <v>4.6243857958029126</v>
      </c>
      <c r="F10" s="135">
        <f>'NOx 2023-24 OS Allocations'!AA10</f>
        <v>1.2598850985124632</v>
      </c>
    </row>
    <row r="11" spans="1:10" ht="15" customHeight="1" x14ac:dyDescent="0.25">
      <c r="A11" s="140" t="s">
        <v>9</v>
      </c>
      <c r="B11" s="134">
        <v>995</v>
      </c>
      <c r="C11" s="134">
        <v>7</v>
      </c>
      <c r="D11" s="135">
        <f>'SO2 2023-24 Annual Allocations'!BK11</f>
        <v>878.00400000000002</v>
      </c>
      <c r="E11" s="136">
        <f>'NOx 2023-24 Annual Allocations'!BE11</f>
        <v>686.03499999999997</v>
      </c>
      <c r="F11" s="135">
        <f>'NOx 2023-24 OS Allocations'!AA11</f>
        <v>242.61033435292495</v>
      </c>
    </row>
    <row r="12" spans="1:10" ht="15" customHeight="1" x14ac:dyDescent="0.25">
      <c r="A12" s="140" t="s">
        <v>9</v>
      </c>
      <c r="B12" s="134">
        <v>995</v>
      </c>
      <c r="C12" s="134">
        <v>8</v>
      </c>
      <c r="D12" s="135">
        <f>'SO2 2023-24 Annual Allocations'!BK12</f>
        <v>1697.4680000000001</v>
      </c>
      <c r="E12" s="136">
        <f>'NOx 2023-24 Annual Allocations'!BE12</f>
        <v>1289.037</v>
      </c>
      <c r="F12" s="135">
        <f>'NOx 2023-24 OS Allocations'!AA12</f>
        <v>452.92402440836975</v>
      </c>
    </row>
    <row r="13" spans="1:10" ht="15" customHeight="1" x14ac:dyDescent="0.25">
      <c r="A13" s="140" t="s">
        <v>10</v>
      </c>
      <c r="B13" s="134">
        <v>1011</v>
      </c>
      <c r="C13" s="134">
        <v>2</v>
      </c>
      <c r="D13" s="135">
        <f>'SO2 2023-24 Annual Allocations'!BK13</f>
        <v>4.5999999999999999E-2</v>
      </c>
      <c r="E13" s="136">
        <f>'NOx 2023-24 Annual Allocations'!BE13</f>
        <v>16.8705288883299</v>
      </c>
      <c r="F13" s="135">
        <f>'NOx 2023-24 OS Allocations'!AA13</f>
        <v>5.5670040247936017</v>
      </c>
    </row>
    <row r="14" spans="1:10" ht="15" customHeight="1" x14ac:dyDescent="0.25">
      <c r="A14" s="140" t="s">
        <v>11</v>
      </c>
      <c r="B14" s="134">
        <v>1001</v>
      </c>
      <c r="C14" s="134">
        <v>1</v>
      </c>
      <c r="D14" s="135">
        <f>'SO2 2023-24 Annual Allocations'!BK14</f>
        <v>2355.4850000000001</v>
      </c>
      <c r="E14" s="136">
        <f>'NOx 2023-24 Annual Allocations'!BE14</f>
        <v>4056.6474077791181</v>
      </c>
      <c r="F14" s="135">
        <f>'NOx 2023-24 OS Allocations'!AA14</f>
        <v>707.97023539662746</v>
      </c>
    </row>
    <row r="15" spans="1:10" ht="15" customHeight="1" x14ac:dyDescent="0.25">
      <c r="A15" s="140" t="s">
        <v>11</v>
      </c>
      <c r="B15" s="134">
        <v>1001</v>
      </c>
      <c r="C15" s="134">
        <v>2</v>
      </c>
      <c r="D15" s="135">
        <f>'SO2 2023-24 Annual Allocations'!BK15</f>
        <v>2272.1979999999999</v>
      </c>
      <c r="E15" s="136">
        <f>'NOx 2023-24 Annual Allocations'!BE15</f>
        <v>4273.0666938135946</v>
      </c>
      <c r="F15" s="135">
        <f>'NOx 2023-24 OS Allocations'!AA15</f>
        <v>723.51761313131601</v>
      </c>
      <c r="G15" s="99"/>
    </row>
    <row r="16" spans="1:10" ht="15" customHeight="1" x14ac:dyDescent="0.25">
      <c r="A16" s="140" t="s">
        <v>11</v>
      </c>
      <c r="B16" s="134">
        <v>1001</v>
      </c>
      <c r="C16" s="134">
        <v>4</v>
      </c>
      <c r="D16" s="135">
        <f>'SO2 2023-24 Annual Allocations'!BK16</f>
        <v>0.13900000000000001</v>
      </c>
      <c r="E16" s="136">
        <f>'NOx 2023-24 Annual Allocations'!BE16</f>
        <v>10.108000000000001</v>
      </c>
      <c r="F16" s="135">
        <f>'NOx 2023-24 OS Allocations'!AA16</f>
        <v>7.1849999999999996</v>
      </c>
    </row>
    <row r="17" spans="1:7" ht="15" customHeight="1" x14ac:dyDescent="0.25">
      <c r="A17" s="140" t="s">
        <v>12</v>
      </c>
      <c r="B17" s="134">
        <v>983</v>
      </c>
      <c r="C17" s="134">
        <v>1</v>
      </c>
      <c r="D17" s="135">
        <f>'SO2 2023-24 Annual Allocations'!BK17</f>
        <v>2887.6394178901005</v>
      </c>
      <c r="E17" s="136">
        <f>'NOx 2023-24 Annual Allocations'!BE17</f>
        <v>1614.0458545669671</v>
      </c>
      <c r="F17" s="135">
        <f>'NOx 2023-24 OS Allocations'!AA17</f>
        <v>276.32515975753751</v>
      </c>
    </row>
    <row r="18" spans="1:7" ht="15" customHeight="1" x14ac:dyDescent="0.25">
      <c r="A18" s="140" t="s">
        <v>12</v>
      </c>
      <c r="B18" s="134">
        <v>983</v>
      </c>
      <c r="C18" s="134">
        <v>2</v>
      </c>
      <c r="D18" s="135">
        <f>'SO2 2023-24 Annual Allocations'!BK18</f>
        <v>2883.2059683582502</v>
      </c>
      <c r="E18" s="136">
        <f>'NOx 2023-24 Annual Allocations'!BE18</f>
        <v>1611.5677782552286</v>
      </c>
      <c r="F18" s="135">
        <f>'NOx 2023-24 OS Allocations'!AA18</f>
        <v>258.19219638119876</v>
      </c>
      <c r="G18" s="99"/>
    </row>
    <row r="19" spans="1:7" ht="15" customHeight="1" x14ac:dyDescent="0.25">
      <c r="A19" s="140" t="s">
        <v>12</v>
      </c>
      <c r="B19" s="134">
        <v>983</v>
      </c>
      <c r="C19" s="134">
        <v>3</v>
      </c>
      <c r="D19" s="135">
        <f>'SO2 2023-24 Annual Allocations'!BK19</f>
        <v>2780.9745654403978</v>
      </c>
      <c r="E19" s="136">
        <f>'NOx 2023-24 Annual Allocations'!BE19</f>
        <v>1554.4255426063305</v>
      </c>
      <c r="F19" s="135">
        <f>'NOx 2023-24 OS Allocations'!AA19</f>
        <v>281.96438619744987</v>
      </c>
    </row>
    <row r="20" spans="1:7" ht="15" customHeight="1" x14ac:dyDescent="0.25">
      <c r="A20" s="140" t="s">
        <v>12</v>
      </c>
      <c r="B20" s="134">
        <v>983</v>
      </c>
      <c r="C20" s="134">
        <v>4</v>
      </c>
      <c r="D20" s="135">
        <f>'SO2 2023-24 Annual Allocations'!BK20</f>
        <v>2864.0848933341122</v>
      </c>
      <c r="E20" s="136">
        <f>'NOx 2023-24 Annual Allocations'!BE20</f>
        <v>1600.8800546819987</v>
      </c>
      <c r="F20" s="135">
        <f>'NOx 2023-24 OS Allocations'!AA20</f>
        <v>261.73456548622306</v>
      </c>
    </row>
    <row r="21" spans="1:7" ht="15" customHeight="1" x14ac:dyDescent="0.25">
      <c r="A21" s="140" t="s">
        <v>12</v>
      </c>
      <c r="B21" s="134">
        <v>983</v>
      </c>
      <c r="C21" s="134">
        <v>5</v>
      </c>
      <c r="D21" s="135">
        <f>'SO2 2023-24 Annual Allocations'!BK21</f>
        <v>2796.2877345893357</v>
      </c>
      <c r="E21" s="136">
        <f>'NOx 2023-24 Annual Allocations'!BE21</f>
        <v>1562.9848374518008</v>
      </c>
      <c r="F21" s="135">
        <f>'NOx 2023-24 OS Allocations'!AA21</f>
        <v>257.8553898382259</v>
      </c>
      <c r="G21" s="99"/>
    </row>
    <row r="22" spans="1:7" ht="15" customHeight="1" x14ac:dyDescent="0.25">
      <c r="A22" s="140" t="s">
        <v>12</v>
      </c>
      <c r="B22" s="134">
        <v>983</v>
      </c>
      <c r="C22" s="134">
        <v>6</v>
      </c>
      <c r="D22" s="135">
        <f>'SO2 2023-24 Annual Allocations'!BK22</f>
        <v>2395.6065222535776</v>
      </c>
      <c r="E22" s="136">
        <f>'NOx 2023-24 Annual Allocations'!BE22</f>
        <v>1339.0241012993861</v>
      </c>
      <c r="F22" s="135">
        <f>'NOx 2023-24 OS Allocations'!AA22</f>
        <v>240.51418907530484</v>
      </c>
      <c r="G22" s="99"/>
    </row>
    <row r="23" spans="1:7" ht="15" customHeight="1" x14ac:dyDescent="0.25">
      <c r="A23" s="140" t="s">
        <v>13</v>
      </c>
      <c r="B23" s="134">
        <v>1002</v>
      </c>
      <c r="C23" s="138" t="s">
        <v>14</v>
      </c>
      <c r="D23" s="135">
        <f>'SO2 2023-24 Annual Allocations'!BK23</f>
        <v>0</v>
      </c>
      <c r="E23" s="136">
        <f>'NOx 2023-24 Annual Allocations'!BE23</f>
        <v>0</v>
      </c>
      <c r="F23" s="135">
        <f>'NOx 2023-24 OS Allocations'!AA23</f>
        <v>0</v>
      </c>
    </row>
    <row r="24" spans="1:7" ht="15" customHeight="1" x14ac:dyDescent="0.25">
      <c r="A24" s="140" t="s">
        <v>13</v>
      </c>
      <c r="B24" s="134">
        <v>1002</v>
      </c>
      <c r="C24" s="138" t="s">
        <v>15</v>
      </c>
      <c r="D24" s="135">
        <f>'SO2 2023-24 Annual Allocations'!BK24</f>
        <v>0</v>
      </c>
      <c r="E24" s="136">
        <f>'NOx 2023-24 Annual Allocations'!BE24</f>
        <v>0</v>
      </c>
      <c r="F24" s="135">
        <f>'NOx 2023-24 OS Allocations'!AA24</f>
        <v>0</v>
      </c>
    </row>
    <row r="25" spans="1:7" ht="15" customHeight="1" x14ac:dyDescent="0.25">
      <c r="A25" s="140" t="s">
        <v>13</v>
      </c>
      <c r="B25" s="134">
        <v>1002</v>
      </c>
      <c r="C25" s="138" t="s">
        <v>16</v>
      </c>
      <c r="D25" s="135">
        <f>'SO2 2023-24 Annual Allocations'!BK25</f>
        <v>0</v>
      </c>
      <c r="E25" s="136">
        <f>'NOx 2023-24 Annual Allocations'!BE25</f>
        <v>0</v>
      </c>
      <c r="F25" s="135">
        <f>'NOx 2023-24 OS Allocations'!AA25</f>
        <v>0</v>
      </c>
    </row>
    <row r="26" spans="1:7" ht="15" customHeight="1" x14ac:dyDescent="0.25">
      <c r="A26" s="140" t="s">
        <v>13</v>
      </c>
      <c r="B26" s="134">
        <v>1002</v>
      </c>
      <c r="C26" s="138" t="s">
        <v>17</v>
      </c>
      <c r="D26" s="135">
        <f>'SO2 2023-24 Annual Allocations'!BK26</f>
        <v>0</v>
      </c>
      <c r="E26" s="136">
        <f>'NOx 2023-24 Annual Allocations'!BE26</f>
        <v>0</v>
      </c>
      <c r="F26" s="135">
        <f>'NOx 2023-24 OS Allocations'!AA26</f>
        <v>0</v>
      </c>
    </row>
    <row r="27" spans="1:7" ht="15" customHeight="1" x14ac:dyDescent="0.25">
      <c r="A27" s="139" t="s">
        <v>18</v>
      </c>
      <c r="B27" s="139">
        <v>1004</v>
      </c>
      <c r="C27" s="106" t="s">
        <v>110</v>
      </c>
      <c r="D27" s="135">
        <f>'SO2 2023-24 Annual Allocations'!BK27</f>
        <v>90.108999999999995</v>
      </c>
      <c r="E27" s="136">
        <f>'NOx 2023-24 Annual Allocations'!BE27</f>
        <v>450.923</v>
      </c>
      <c r="F27" s="135">
        <f>'NOx 2023-24 OS Allocations'!AA27</f>
        <v>171.49799999999999</v>
      </c>
    </row>
    <row r="28" spans="1:7" ht="15" customHeight="1" x14ac:dyDescent="0.25">
      <c r="A28" s="139" t="s">
        <v>18</v>
      </c>
      <c r="B28" s="139">
        <v>1004</v>
      </c>
      <c r="C28" s="106" t="s">
        <v>111</v>
      </c>
      <c r="D28" s="135">
        <f>'SO2 2023-24 Annual Allocations'!BK28</f>
        <v>94.436000000000007</v>
      </c>
      <c r="E28" s="136">
        <f>'NOx 2023-24 Annual Allocations'!BE28</f>
        <v>450.59399999999999</v>
      </c>
      <c r="F28" s="135">
        <f>'NOx 2023-24 OS Allocations'!AA28</f>
        <v>184.43799999999999</v>
      </c>
    </row>
    <row r="29" spans="1:7" ht="15" customHeight="1" x14ac:dyDescent="0.25">
      <c r="A29" s="140" t="s">
        <v>19</v>
      </c>
      <c r="B29" s="134">
        <v>1012</v>
      </c>
      <c r="C29" s="134">
        <v>2</v>
      </c>
      <c r="D29" s="135">
        <f>'SO2 2023-24 Annual Allocations'!BK29</f>
        <v>348.74599999999998</v>
      </c>
      <c r="E29" s="136">
        <f>'NOx 2023-24 Annual Allocations'!BE29</f>
        <v>429.26218797891136</v>
      </c>
      <c r="F29" s="135">
        <f>'NOx 2023-24 OS Allocations'!AA29</f>
        <v>88.061420671741857</v>
      </c>
    </row>
    <row r="30" spans="1:7" ht="15" customHeight="1" x14ac:dyDescent="0.25">
      <c r="A30" s="140" t="s">
        <v>19</v>
      </c>
      <c r="B30" s="134">
        <v>1012</v>
      </c>
      <c r="C30" s="134">
        <v>3</v>
      </c>
      <c r="D30" s="135">
        <f>'SO2 2023-24 Annual Allocations'!BK30</f>
        <v>1767.239</v>
      </c>
      <c r="E30" s="136">
        <f>'NOx 2023-24 Annual Allocations'!BE30</f>
        <v>1232.25</v>
      </c>
      <c r="F30" s="135">
        <f>'NOx 2023-24 OS Allocations'!AA30</f>
        <v>458.4453753193302</v>
      </c>
    </row>
    <row r="31" spans="1:7" ht="15" customHeight="1" x14ac:dyDescent="0.25">
      <c r="A31" s="140" t="s">
        <v>20</v>
      </c>
      <c r="B31" s="134">
        <v>1043</v>
      </c>
      <c r="C31" s="138" t="s">
        <v>21</v>
      </c>
      <c r="D31" s="135">
        <f>'SO2 2023-24 Annual Allocations'!BK31</f>
        <v>0</v>
      </c>
      <c r="E31" s="136">
        <f>'NOx 2023-24 Annual Allocations'!BE31</f>
        <v>0</v>
      </c>
      <c r="F31" s="135">
        <f>'NOx 2023-24 OS Allocations'!AA31</f>
        <v>0</v>
      </c>
    </row>
    <row r="32" spans="1:7" ht="15" customHeight="1" x14ac:dyDescent="0.25">
      <c r="A32" s="140" t="s">
        <v>20</v>
      </c>
      <c r="B32" s="134">
        <v>1043</v>
      </c>
      <c r="C32" s="138" t="s">
        <v>22</v>
      </c>
      <c r="D32" s="135">
        <f>'SO2 2023-24 Annual Allocations'!BK32</f>
        <v>0</v>
      </c>
      <c r="E32" s="136">
        <f>'NOx 2023-24 Annual Allocations'!BE32</f>
        <v>0</v>
      </c>
      <c r="F32" s="135">
        <f>'NOx 2023-24 OS Allocations'!AA32</f>
        <v>0</v>
      </c>
    </row>
    <row r="33" spans="1:8" ht="15" customHeight="1" x14ac:dyDescent="0.25">
      <c r="A33" s="140" t="s">
        <v>23</v>
      </c>
      <c r="B33" s="134">
        <v>7759</v>
      </c>
      <c r="C33" s="138" t="s">
        <v>24</v>
      </c>
      <c r="D33" s="135">
        <f>'SO2 2023-24 Annual Allocations'!BK33</f>
        <v>0.248</v>
      </c>
      <c r="E33" s="136">
        <f>'NOx 2023-24 Annual Allocations'!BE33</f>
        <v>10.055</v>
      </c>
      <c r="F33" s="135">
        <f>'NOx 2023-24 OS Allocations'!AA33</f>
        <v>5.5309999999999997</v>
      </c>
    </row>
    <row r="34" spans="1:8" ht="15" customHeight="1" x14ac:dyDescent="0.25">
      <c r="A34" s="140" t="s">
        <v>23</v>
      </c>
      <c r="B34" s="134">
        <v>7759</v>
      </c>
      <c r="C34" s="138" t="s">
        <v>25</v>
      </c>
      <c r="D34" s="135">
        <f>'SO2 2023-24 Annual Allocations'!BK34</f>
        <v>0.23799999999999999</v>
      </c>
      <c r="E34" s="136">
        <f>'NOx 2023-24 Annual Allocations'!BE34</f>
        <v>10.382</v>
      </c>
      <c r="F34" s="135">
        <f>'NOx 2023-24 OS Allocations'!AA34</f>
        <v>6.3230000000000004</v>
      </c>
    </row>
    <row r="35" spans="1:8" ht="15" customHeight="1" x14ac:dyDescent="0.25">
      <c r="A35" s="140" t="s">
        <v>23</v>
      </c>
      <c r="B35" s="134">
        <v>7759</v>
      </c>
      <c r="C35" s="138" t="s">
        <v>26</v>
      </c>
      <c r="D35" s="135">
        <f>'SO2 2023-24 Annual Allocations'!BK35</f>
        <v>0.22800000000000001</v>
      </c>
      <c r="E35" s="136">
        <f>'NOx 2023-24 Annual Allocations'!BE35</f>
        <v>8.0470000000000006</v>
      </c>
      <c r="F35" s="135">
        <f>'NOx 2023-24 OS Allocations'!AA35</f>
        <v>4.4249999999999998</v>
      </c>
    </row>
    <row r="36" spans="1:8" ht="15" customHeight="1" x14ac:dyDescent="0.25">
      <c r="A36" s="140" t="s">
        <v>23</v>
      </c>
      <c r="B36" s="134">
        <v>7759</v>
      </c>
      <c r="C36" s="138" t="s">
        <v>27</v>
      </c>
      <c r="D36" s="135">
        <f>'SO2 2023-24 Annual Allocations'!BK36</f>
        <v>0.25800000000000001</v>
      </c>
      <c r="E36" s="136">
        <f>'NOx 2023-24 Annual Allocations'!BE36</f>
        <v>11.02</v>
      </c>
      <c r="F36" s="135">
        <f>'NOx 2023-24 OS Allocations'!AA36</f>
        <v>6.0460000000000003</v>
      </c>
    </row>
    <row r="37" spans="1:8" ht="15" customHeight="1" x14ac:dyDescent="0.25">
      <c r="A37" s="140" t="s">
        <v>28</v>
      </c>
      <c r="B37" s="134">
        <v>6113</v>
      </c>
      <c r="C37" s="134">
        <v>1</v>
      </c>
      <c r="D37" s="135">
        <f>'SO2 2023-24 Annual Allocations'!BK37</f>
        <v>2782.4380000000001</v>
      </c>
      <c r="E37" s="136">
        <f>'NOx 2023-24 Annual Allocations'!BE37</f>
        <v>2609.4810000000002</v>
      </c>
      <c r="F37" s="135">
        <f>'NOx 2023-24 OS Allocations'!AA37</f>
        <v>841.14522962060084</v>
      </c>
    </row>
    <row r="38" spans="1:8" ht="15" customHeight="1" x14ac:dyDescent="0.25">
      <c r="A38" s="140" t="s">
        <v>28</v>
      </c>
      <c r="B38" s="134">
        <v>6113</v>
      </c>
      <c r="C38" s="134">
        <v>2</v>
      </c>
      <c r="D38" s="135">
        <f>'SO2 2023-24 Annual Allocations'!BK38</f>
        <v>2339.9290000000001</v>
      </c>
      <c r="E38" s="136">
        <f>'NOx 2023-24 Annual Allocations'!BE38</f>
        <v>4698.0670266006837</v>
      </c>
      <c r="F38" s="135">
        <f>'NOx 2023-24 OS Allocations'!AA38</f>
        <v>842.23600917483395</v>
      </c>
      <c r="G38" s="99"/>
    </row>
    <row r="39" spans="1:8" ht="15" customHeight="1" x14ac:dyDescent="0.25">
      <c r="A39" s="140" t="s">
        <v>28</v>
      </c>
      <c r="B39" s="134">
        <v>6113</v>
      </c>
      <c r="C39" s="134">
        <v>3</v>
      </c>
      <c r="D39" s="135">
        <f>'SO2 2023-24 Annual Allocations'!BK39</f>
        <v>2608.09</v>
      </c>
      <c r="E39" s="136">
        <f>'NOx 2023-24 Annual Allocations'!BE39</f>
        <v>3096.4349999999999</v>
      </c>
      <c r="F39" s="135">
        <f>'NOx 2023-24 OS Allocations'!AA39</f>
        <v>871.39378885139536</v>
      </c>
      <c r="G39" s="99"/>
    </row>
    <row r="40" spans="1:8" ht="15" customHeight="1" x14ac:dyDescent="0.25">
      <c r="A40" s="140" t="s">
        <v>28</v>
      </c>
      <c r="B40" s="134">
        <v>6113</v>
      </c>
      <c r="C40" s="134">
        <v>4</v>
      </c>
      <c r="D40" s="135">
        <f>'SO2 2023-24 Annual Allocations'!BK40</f>
        <v>3646.9740000000002</v>
      </c>
      <c r="E40" s="136">
        <f>'NOx 2023-24 Annual Allocations'!BE40</f>
        <v>2536.5070000000001</v>
      </c>
      <c r="F40" s="135">
        <f>'NOx 2023-24 OS Allocations'!AA40</f>
        <v>777.19521993042588</v>
      </c>
      <c r="G40" s="146"/>
      <c r="H40" s="15"/>
    </row>
    <row r="41" spans="1:8" ht="15" customHeight="1" x14ac:dyDescent="0.25">
      <c r="A41" s="140" t="s">
        <v>28</v>
      </c>
      <c r="B41" s="134">
        <v>6113</v>
      </c>
      <c r="C41" s="134">
        <v>5</v>
      </c>
      <c r="D41" s="135">
        <f>'SO2 2023-24 Annual Allocations'!BK41</f>
        <v>7573.5894200398179</v>
      </c>
      <c r="E41" s="136">
        <f>'NOx 2023-24 Annual Allocations'!BE41</f>
        <v>4233.2572868600264</v>
      </c>
      <c r="F41" s="135">
        <f>'NOx 2023-24 OS Allocations'!AA41</f>
        <v>746.45910764285736</v>
      </c>
      <c r="G41" s="146"/>
      <c r="H41" s="187"/>
    </row>
    <row r="42" spans="1:8" ht="15" customHeight="1" x14ac:dyDescent="0.25">
      <c r="A42" s="140" t="s">
        <v>29</v>
      </c>
      <c r="B42" s="134">
        <v>7763</v>
      </c>
      <c r="C42" s="134">
        <v>1</v>
      </c>
      <c r="D42" s="135">
        <f>'SO2 2023-24 Annual Allocations'!BK42</f>
        <v>0.30399999999999999</v>
      </c>
      <c r="E42" s="136">
        <f>'NOx 2023-24 Annual Allocations'!BE42</f>
        <v>43.728000000000002</v>
      </c>
      <c r="F42" s="135">
        <f>'NOx 2023-24 OS Allocations'!AA42</f>
        <v>24.499155135237995</v>
      </c>
      <c r="G42" s="146"/>
      <c r="H42" s="187"/>
    </row>
    <row r="43" spans="1:8" ht="15" customHeight="1" x14ac:dyDescent="0.25">
      <c r="A43" s="140" t="s">
        <v>29</v>
      </c>
      <c r="B43" s="134">
        <v>7763</v>
      </c>
      <c r="C43" s="134">
        <v>2</v>
      </c>
      <c r="D43" s="135">
        <f>'SO2 2023-24 Annual Allocations'!BK43</f>
        <v>0.311</v>
      </c>
      <c r="E43" s="136">
        <f>'NOx 2023-24 Annual Allocations'!BE43</f>
        <v>44.506</v>
      </c>
      <c r="F43" s="135">
        <f>'NOx 2023-24 OS Allocations'!AA43</f>
        <v>22.715451895328645</v>
      </c>
      <c r="G43" s="146"/>
      <c r="H43" s="187"/>
    </row>
    <row r="44" spans="1:8" ht="15" customHeight="1" x14ac:dyDescent="0.25">
      <c r="A44" s="140" t="s">
        <v>29</v>
      </c>
      <c r="B44" s="134">
        <v>7763</v>
      </c>
      <c r="C44" s="134">
        <v>3</v>
      </c>
      <c r="D44" s="135">
        <f>'SO2 2023-24 Annual Allocations'!BK44</f>
        <v>0.314</v>
      </c>
      <c r="E44" s="136">
        <f>'NOx 2023-24 Annual Allocations'!BE44</f>
        <v>45.481000000000002</v>
      </c>
      <c r="F44" s="135">
        <f>'NOx 2023-24 OS Allocations'!AA44</f>
        <v>24.338302953323879</v>
      </c>
      <c r="G44" s="146"/>
      <c r="H44" s="187"/>
    </row>
    <row r="45" spans="1:8" ht="15" customHeight="1" x14ac:dyDescent="0.25">
      <c r="A45" s="140" t="s">
        <v>30</v>
      </c>
      <c r="B45" s="134">
        <v>7948</v>
      </c>
      <c r="C45" s="134">
        <v>1</v>
      </c>
      <c r="D45" s="135">
        <f>'SO2 2023-24 Annual Allocations'!BK45</f>
        <v>6.8000000000000005E-2</v>
      </c>
      <c r="E45" s="136">
        <f>'NOx 2023-24 Annual Allocations'!BE45</f>
        <v>10.714</v>
      </c>
      <c r="F45" s="135">
        <f>'NOx 2023-24 OS Allocations'!AA45</f>
        <v>5.3699737387491799</v>
      </c>
      <c r="G45" s="146"/>
      <c r="H45" s="187"/>
    </row>
    <row r="46" spans="1:8" ht="15" customHeight="1" x14ac:dyDescent="0.25">
      <c r="A46" s="140" t="s">
        <v>30</v>
      </c>
      <c r="B46" s="134">
        <v>7948</v>
      </c>
      <c r="C46" s="134">
        <v>2</v>
      </c>
      <c r="D46" s="135">
        <f>'SO2 2023-24 Annual Allocations'!BK46</f>
        <v>7.8E-2</v>
      </c>
      <c r="E46" s="136">
        <f>'NOx 2023-24 Annual Allocations'!BE46</f>
        <v>10.986000000000001</v>
      </c>
      <c r="F46" s="135">
        <f>'NOx 2023-24 OS Allocations'!AA46</f>
        <v>5.8770372543655833</v>
      </c>
      <c r="G46" s="146"/>
      <c r="H46" s="187"/>
    </row>
    <row r="47" spans="1:8" ht="15" customHeight="1" x14ac:dyDescent="0.25">
      <c r="A47" s="140" t="s">
        <v>30</v>
      </c>
      <c r="B47" s="134">
        <v>7948</v>
      </c>
      <c r="C47" s="134">
        <v>3</v>
      </c>
      <c r="D47" s="135">
        <f>'SO2 2023-24 Annual Allocations'!BK47</f>
        <v>7.0000000000000007E-2</v>
      </c>
      <c r="E47" s="136">
        <f>'NOx 2023-24 Annual Allocations'!BE47</f>
        <v>10.206</v>
      </c>
      <c r="F47" s="135">
        <f>'NOx 2023-24 OS Allocations'!AA47</f>
        <v>5.4999145717698577</v>
      </c>
      <c r="G47" s="146"/>
      <c r="H47" s="187"/>
    </row>
    <row r="48" spans="1:8" ht="15" customHeight="1" x14ac:dyDescent="0.25">
      <c r="A48" s="140" t="s">
        <v>30</v>
      </c>
      <c r="B48" s="134">
        <v>7948</v>
      </c>
      <c r="C48" s="134">
        <v>4</v>
      </c>
      <c r="D48" s="135">
        <f>'SO2 2023-24 Annual Allocations'!BK48</f>
        <v>7.0999999999999994E-2</v>
      </c>
      <c r="E48" s="136">
        <f>'NOx 2023-24 Annual Allocations'!BE48</f>
        <v>10.869</v>
      </c>
      <c r="F48" s="135">
        <f>'NOx 2023-24 OS Allocations'!AA48</f>
        <v>5.7069373316802485</v>
      </c>
      <c r="G48" s="146"/>
      <c r="H48" s="187"/>
    </row>
    <row r="49" spans="1:8" ht="15" customHeight="1" x14ac:dyDescent="0.25">
      <c r="A49" s="140" t="s">
        <v>30</v>
      </c>
      <c r="B49" s="134">
        <v>7948</v>
      </c>
      <c r="C49" s="134">
        <v>5</v>
      </c>
      <c r="D49" s="135">
        <f>'SO2 2023-24 Annual Allocations'!BK49</f>
        <v>8.4000000000000005E-2</v>
      </c>
      <c r="E49" s="136">
        <f>'NOx 2023-24 Annual Allocations'!BE49</f>
        <v>12.919</v>
      </c>
      <c r="F49" s="135">
        <f>'NOx 2023-24 OS Allocations'!AA49</f>
        <v>6.4851714384299859</v>
      </c>
      <c r="G49" s="146"/>
      <c r="H49" s="187"/>
    </row>
    <row r="50" spans="1:8" ht="15" customHeight="1" x14ac:dyDescent="0.25">
      <c r="A50" s="140" t="s">
        <v>30</v>
      </c>
      <c r="B50" s="134">
        <v>7948</v>
      </c>
      <c r="C50" s="134">
        <v>6</v>
      </c>
      <c r="D50" s="135">
        <f>'SO2 2023-24 Annual Allocations'!BK50</f>
        <v>9.1999999999999998E-2</v>
      </c>
      <c r="E50" s="136">
        <f>'NOx 2023-24 Annual Allocations'!BE50</f>
        <v>15.13</v>
      </c>
      <c r="F50" s="135">
        <f>'NOx 2023-24 OS Allocations'!AA50</f>
        <v>6.7154597525830386</v>
      </c>
      <c r="G50" s="146"/>
      <c r="H50" s="187"/>
    </row>
    <row r="51" spans="1:8" s="203" customFormat="1" ht="15" customHeight="1" x14ac:dyDescent="0.25">
      <c r="A51" s="206" t="s">
        <v>189</v>
      </c>
      <c r="B51" s="206">
        <v>991</v>
      </c>
      <c r="C51" s="206">
        <v>3</v>
      </c>
      <c r="D51" s="135">
        <f>'SO2 2023-24 Annual Allocations'!BK51</f>
        <v>0</v>
      </c>
      <c r="E51" s="136">
        <f>'NOx 2023-24 Annual Allocations'!BE51</f>
        <v>0</v>
      </c>
      <c r="F51" s="135">
        <f>'NOx 2023-24 OS Allocations'!AA51</f>
        <v>0</v>
      </c>
      <c r="G51" s="146"/>
    </row>
    <row r="52" spans="1:8" ht="15" customHeight="1" x14ac:dyDescent="0.25">
      <c r="A52" s="206" t="s">
        <v>189</v>
      </c>
      <c r="B52" s="134">
        <v>991</v>
      </c>
      <c r="C52" s="134">
        <v>4</v>
      </c>
      <c r="D52" s="135">
        <f>'SO2 2023-24 Annual Allocations'!BK52</f>
        <v>0</v>
      </c>
      <c r="E52" s="136">
        <f>'NOx 2023-24 Annual Allocations'!BE52</f>
        <v>0</v>
      </c>
      <c r="F52" s="135">
        <f>'NOx 2023-24 OS Allocations'!AA52</f>
        <v>0</v>
      </c>
      <c r="G52" s="146"/>
      <c r="H52" s="187"/>
    </row>
    <row r="53" spans="1:8" ht="15" customHeight="1" x14ac:dyDescent="0.25">
      <c r="A53" s="206" t="s">
        <v>189</v>
      </c>
      <c r="B53" s="134">
        <v>991</v>
      </c>
      <c r="C53" s="134">
        <v>5</v>
      </c>
      <c r="D53" s="135">
        <f>'SO2 2023-24 Annual Allocations'!BK53</f>
        <v>0</v>
      </c>
      <c r="E53" s="136">
        <f>'NOx 2023-24 Annual Allocations'!BE53</f>
        <v>0</v>
      </c>
      <c r="F53" s="135">
        <f>'NOx 2023-24 OS Allocations'!AA53</f>
        <v>0</v>
      </c>
      <c r="G53" s="146"/>
      <c r="H53" s="187"/>
    </row>
    <row r="54" spans="1:8" ht="15" customHeight="1" x14ac:dyDescent="0.25">
      <c r="A54" s="206" t="s">
        <v>189</v>
      </c>
      <c r="B54" s="134">
        <v>991</v>
      </c>
      <c r="C54" s="134">
        <v>6</v>
      </c>
      <c r="D54" s="135">
        <f>'SO2 2023-24 Annual Allocations'!BK54</f>
        <v>0</v>
      </c>
      <c r="E54" s="136">
        <f>'NOx 2023-24 Annual Allocations'!BE54</f>
        <v>0</v>
      </c>
      <c r="F54" s="135">
        <f>'NOx 2023-24 OS Allocations'!AA54</f>
        <v>0</v>
      </c>
      <c r="G54" s="146"/>
      <c r="H54" s="187"/>
    </row>
    <row r="55" spans="1:8" ht="15" customHeight="1" x14ac:dyDescent="0.25">
      <c r="A55" s="140" t="s">
        <v>190</v>
      </c>
      <c r="B55" s="134">
        <v>990</v>
      </c>
      <c r="C55" s="134">
        <v>50</v>
      </c>
      <c r="D55" s="135">
        <f>'SO2 2023-24 Annual Allocations'!BK55</f>
        <v>1466.1854476947783</v>
      </c>
      <c r="E55" s="136">
        <f>'NOx 2023-24 Annual Allocations'!BE55</f>
        <v>819.52425542358219</v>
      </c>
      <c r="F55" s="135">
        <f>'NOx 2023-24 OS Allocations'!AA55</f>
        <v>138.10168825931743</v>
      </c>
      <c r="G55" s="146"/>
      <c r="H55" s="187"/>
    </row>
    <row r="56" spans="1:8" ht="15" customHeight="1" x14ac:dyDescent="0.25">
      <c r="A56" s="206" t="s">
        <v>190</v>
      </c>
      <c r="B56" s="134">
        <v>990</v>
      </c>
      <c r="C56" s="134">
        <v>60</v>
      </c>
      <c r="D56" s="135">
        <f>'SO2 2023-24 Annual Allocations'!BK56</f>
        <v>1437.0304093241095</v>
      </c>
      <c r="E56" s="136">
        <f>'NOx 2023-24 Annual Allocations'!BE56</f>
        <v>803.22804872603569</v>
      </c>
      <c r="F56" s="135">
        <f>'NOx 2023-24 OS Allocations'!AA56</f>
        <v>137.35720274999264</v>
      </c>
      <c r="G56" s="146"/>
      <c r="H56" s="187"/>
    </row>
    <row r="57" spans="1:8" ht="15" customHeight="1" x14ac:dyDescent="0.25">
      <c r="A57" s="206" t="s">
        <v>190</v>
      </c>
      <c r="B57" s="134">
        <v>990</v>
      </c>
      <c r="C57" s="134">
        <v>70</v>
      </c>
      <c r="D57" s="135">
        <f>'SO2 2023-24 Annual Allocations'!BK57</f>
        <v>3482.3020000000001</v>
      </c>
      <c r="E57" s="136">
        <f>'NOx 2023-24 Annual Allocations'!BE57</f>
        <v>3705.1391586743134</v>
      </c>
      <c r="F57" s="135">
        <f>'NOx 2023-24 OS Allocations'!AA57</f>
        <v>612.56419278890644</v>
      </c>
      <c r="G57" s="146"/>
      <c r="H57" s="187"/>
    </row>
    <row r="58" spans="1:8" ht="15" customHeight="1" x14ac:dyDescent="0.25">
      <c r="A58" s="206" t="s">
        <v>190</v>
      </c>
      <c r="B58" s="134">
        <v>990</v>
      </c>
      <c r="C58" s="138" t="s">
        <v>27</v>
      </c>
      <c r="D58" s="135">
        <f>'SO2 2023-24 Annual Allocations'!BK58</f>
        <v>0.39100000000000001</v>
      </c>
      <c r="E58" s="136">
        <f>'NOx 2023-24 Annual Allocations'!BE58</f>
        <v>85.042273348294785</v>
      </c>
      <c r="F58" s="135">
        <f>'NOx 2023-24 OS Allocations'!AA58</f>
        <v>19.081277886660168</v>
      </c>
      <c r="G58" s="146"/>
      <c r="H58" s="187"/>
    </row>
    <row r="59" spans="1:8" ht="15" customHeight="1" x14ac:dyDescent="0.25">
      <c r="A59" s="206" t="s">
        <v>190</v>
      </c>
      <c r="B59" s="134">
        <v>990</v>
      </c>
      <c r="C59" s="138" t="s">
        <v>31</v>
      </c>
      <c r="D59" s="135">
        <f>'SO2 2023-24 Annual Allocations'!BK59</f>
        <v>0.39400000000000002</v>
      </c>
      <c r="E59" s="136">
        <f>'NOx 2023-24 Annual Allocations'!BE59</f>
        <v>54.274999999999999</v>
      </c>
      <c r="F59" s="135">
        <f>'NOx 2023-24 OS Allocations'!AA59</f>
        <v>19.361149101960685</v>
      </c>
      <c r="G59" s="146"/>
      <c r="H59" s="187"/>
    </row>
    <row r="60" spans="1:8" ht="15" customHeight="1" x14ac:dyDescent="0.25">
      <c r="A60" s="206" t="s">
        <v>190</v>
      </c>
      <c r="B60" s="134">
        <v>990</v>
      </c>
      <c r="C60" s="138" t="s">
        <v>32</v>
      </c>
      <c r="D60" s="135">
        <f>'SO2 2023-24 Annual Allocations'!BK60</f>
        <v>0.77300000000000002</v>
      </c>
      <c r="E60" s="136">
        <f>'NOx 2023-24 Annual Allocations'!BE60</f>
        <v>38.494999999999997</v>
      </c>
      <c r="F60" s="135">
        <f>'NOx 2023-24 OS Allocations'!AA60</f>
        <v>17.440000000000001</v>
      </c>
      <c r="G60" s="146"/>
      <c r="H60" s="187"/>
    </row>
    <row r="61" spans="1:8" ht="15" customHeight="1" x14ac:dyDescent="0.25">
      <c r="A61" s="140" t="s">
        <v>191</v>
      </c>
      <c r="B61" s="134">
        <v>994</v>
      </c>
      <c r="C61" s="134">
        <v>1</v>
      </c>
      <c r="D61" s="135">
        <f>'SO2 2023-24 Annual Allocations'!BK61</f>
        <v>4110.4153966575113</v>
      </c>
      <c r="E61" s="136">
        <f>'NOx 2023-24 Annual Allocations'!BE61</f>
        <v>2297.5164040290115</v>
      </c>
      <c r="F61" s="135">
        <f>'NOx 2023-24 OS Allocations'!AA61</f>
        <v>403.64255425925677</v>
      </c>
      <c r="G61" s="146"/>
      <c r="H61" s="187"/>
    </row>
    <row r="62" spans="1:8" ht="15" customHeight="1" x14ac:dyDescent="0.25">
      <c r="A62" s="206" t="s">
        <v>191</v>
      </c>
      <c r="B62" s="134">
        <v>994</v>
      </c>
      <c r="C62" s="134">
        <v>2</v>
      </c>
      <c r="D62" s="135">
        <f>'SO2 2023-24 Annual Allocations'!BK62</f>
        <v>6138.3932126560094</v>
      </c>
      <c r="E62" s="136">
        <f>'NOx 2023-24 Annual Allocations'!BE62</f>
        <v>3431.0544651827149</v>
      </c>
      <c r="F62" s="135">
        <f>'NOx 2023-24 OS Allocations'!AA62</f>
        <v>626.73107210371268</v>
      </c>
      <c r="G62" s="146"/>
      <c r="H62" s="187"/>
    </row>
    <row r="63" spans="1:8" ht="15" customHeight="1" x14ac:dyDescent="0.25">
      <c r="A63" s="206" t="s">
        <v>191</v>
      </c>
      <c r="B63" s="134">
        <v>994</v>
      </c>
      <c r="C63" s="134">
        <v>3</v>
      </c>
      <c r="D63" s="135">
        <f>'SO2 2023-24 Annual Allocations'!BK63</f>
        <v>7913.9820768990776</v>
      </c>
      <c r="E63" s="136">
        <f>'NOx 2023-24 Annual Allocations'!BE63</f>
        <v>4423.519739064036</v>
      </c>
      <c r="F63" s="135">
        <f>'NOx 2023-24 OS Allocations'!AA63</f>
        <v>762.15110189292363</v>
      </c>
      <c r="G63" s="146"/>
      <c r="H63" s="187"/>
    </row>
    <row r="64" spans="1:8" ht="15" customHeight="1" x14ac:dyDescent="0.25">
      <c r="A64" s="206" t="s">
        <v>191</v>
      </c>
      <c r="B64" s="134">
        <v>994</v>
      </c>
      <c r="C64" s="134">
        <v>4</v>
      </c>
      <c r="D64" s="135">
        <f>'SO2 2023-24 Annual Allocations'!BK64</f>
        <v>8412.0486126212672</v>
      </c>
      <c r="E64" s="136">
        <f>'NOx 2023-24 Annual Allocations'!BE64</f>
        <v>4701.9139950436511</v>
      </c>
      <c r="F64" s="135">
        <f>'NOx 2023-24 OS Allocations'!AA64</f>
        <v>818.27742459737578</v>
      </c>
      <c r="G64" s="146"/>
      <c r="H64" s="187"/>
    </row>
    <row r="65" spans="1:8" ht="15" customHeight="1" x14ac:dyDescent="0.25">
      <c r="A65" s="140" t="s">
        <v>33</v>
      </c>
      <c r="B65" s="134">
        <v>55502</v>
      </c>
      <c r="C65" s="134">
        <v>1</v>
      </c>
      <c r="D65" s="135">
        <f>'SO2 2023-24 Annual Allocations'!BK65</f>
        <v>4.3550000000000004</v>
      </c>
      <c r="E65" s="136">
        <f>'NOx 2023-24 Annual Allocations'!BE65</f>
        <v>101.33</v>
      </c>
      <c r="F65" s="135">
        <f>'NOx 2023-24 OS Allocations'!AA65</f>
        <v>57.918999999999997</v>
      </c>
      <c r="G65" s="146"/>
      <c r="H65" s="187"/>
    </row>
    <row r="66" spans="1:8" ht="15" customHeight="1" x14ac:dyDescent="0.25">
      <c r="A66" s="140" t="s">
        <v>33</v>
      </c>
      <c r="B66" s="134">
        <v>55502</v>
      </c>
      <c r="C66" s="134">
        <v>2</v>
      </c>
      <c r="D66" s="135">
        <f>'SO2 2023-24 Annual Allocations'!BK66</f>
        <v>4.1310000000000002</v>
      </c>
      <c r="E66" s="136">
        <f>'NOx 2023-24 Annual Allocations'!BE66</f>
        <v>90.513999999999996</v>
      </c>
      <c r="F66" s="135">
        <f>'NOx 2023-24 OS Allocations'!AA66</f>
        <v>37.978000000000002</v>
      </c>
      <c r="G66" s="146"/>
      <c r="H66" s="187"/>
    </row>
    <row r="67" spans="1:8" ht="15" customHeight="1" x14ac:dyDescent="0.25">
      <c r="A67" s="140" t="s">
        <v>33</v>
      </c>
      <c r="B67" s="134">
        <v>55502</v>
      </c>
      <c r="C67" s="134">
        <v>3</v>
      </c>
      <c r="D67" s="135">
        <f>'SO2 2023-24 Annual Allocations'!BK67</f>
        <v>4.149</v>
      </c>
      <c r="E67" s="136">
        <f>'NOx 2023-24 Annual Allocations'!BE67</f>
        <v>100.13</v>
      </c>
      <c r="F67" s="135">
        <f>'NOx 2023-24 OS Allocations'!AA67</f>
        <v>42.951999999999998</v>
      </c>
      <c r="G67" s="146"/>
      <c r="H67" s="187"/>
    </row>
    <row r="68" spans="1:8" ht="15" customHeight="1" x14ac:dyDescent="0.25">
      <c r="A68" s="140" t="s">
        <v>33</v>
      </c>
      <c r="B68" s="134">
        <v>55502</v>
      </c>
      <c r="C68" s="134">
        <v>4</v>
      </c>
      <c r="D68" s="135">
        <f>'SO2 2023-24 Annual Allocations'!BK68</f>
        <v>4.194</v>
      </c>
      <c r="E68" s="136">
        <f>'NOx 2023-24 Annual Allocations'!BE68</f>
        <v>91.632000000000005</v>
      </c>
      <c r="F68" s="135">
        <f>'NOx 2023-24 OS Allocations'!AA68</f>
        <v>40.265999999999998</v>
      </c>
      <c r="G68" s="146"/>
      <c r="H68" s="187"/>
    </row>
    <row r="69" spans="1:8" ht="15" customHeight="1" x14ac:dyDescent="0.25">
      <c r="A69" s="140" t="s">
        <v>34</v>
      </c>
      <c r="B69" s="134">
        <v>6213</v>
      </c>
      <c r="C69" s="138" t="s">
        <v>21</v>
      </c>
      <c r="D69" s="135">
        <f>'SO2 2023-24 Annual Allocations'!BK69</f>
        <v>4125.7719999999999</v>
      </c>
      <c r="E69" s="136">
        <f>'NOx 2023-24 Annual Allocations'!BE69</f>
        <v>1655.4380000000001</v>
      </c>
      <c r="F69" s="135">
        <f>'NOx 2023-24 OS Allocations'!AA69</f>
        <v>802.24053619662368</v>
      </c>
      <c r="G69" s="146"/>
      <c r="H69" s="187"/>
    </row>
    <row r="70" spans="1:8" ht="15" customHeight="1" x14ac:dyDescent="0.25">
      <c r="A70" s="140" t="s">
        <v>34</v>
      </c>
      <c r="B70" s="134">
        <v>6213</v>
      </c>
      <c r="C70" s="138" t="s">
        <v>22</v>
      </c>
      <c r="D70" s="135">
        <f>'SO2 2023-24 Annual Allocations'!BK70</f>
        <v>7637.5344452117279</v>
      </c>
      <c r="E70" s="136">
        <f>'NOx 2023-24 Annual Allocations'!BE70</f>
        <v>1671.5382784351928</v>
      </c>
      <c r="F70" s="135">
        <f>'NOx 2023-24 OS Allocations'!AA70</f>
        <v>721.32468540993784</v>
      </c>
      <c r="G70" s="146"/>
      <c r="H70" s="187"/>
    </row>
    <row r="71" spans="1:8" ht="15" customHeight="1" x14ac:dyDescent="0.25">
      <c r="A71" s="140" t="s">
        <v>35</v>
      </c>
      <c r="B71" s="134">
        <v>997</v>
      </c>
      <c r="C71" s="134">
        <v>12</v>
      </c>
      <c r="D71" s="135">
        <f>'SO2 2023-24 Annual Allocations'!BK71</f>
        <v>5900.9065213865688</v>
      </c>
      <c r="E71" s="136">
        <f>'NOx 2023-24 Annual Allocations'!BE71</f>
        <v>1431.8877603630049</v>
      </c>
      <c r="F71" s="135">
        <f>'NOx 2023-24 OS Allocations'!AA71</f>
        <v>591.7472867576339</v>
      </c>
      <c r="G71" s="146"/>
      <c r="H71" s="187"/>
    </row>
    <row r="72" spans="1:8" ht="15" customHeight="1" x14ac:dyDescent="0.25">
      <c r="A72" s="140" t="s">
        <v>36</v>
      </c>
      <c r="B72" s="134">
        <v>55229</v>
      </c>
      <c r="C72" s="138" t="s">
        <v>37</v>
      </c>
      <c r="D72" s="135">
        <f>'SO2 2023-24 Annual Allocations'!BK72</f>
        <v>0.71699999999999997</v>
      </c>
      <c r="E72" s="136">
        <f>'NOx 2023-24 Annual Allocations'!BE72</f>
        <v>15.87</v>
      </c>
      <c r="F72" s="135">
        <f>'NOx 2023-24 OS Allocations'!AA72</f>
        <v>7.712926929561883</v>
      </c>
      <c r="G72" s="146"/>
      <c r="H72" s="187"/>
    </row>
    <row r="73" spans="1:8" ht="15" customHeight="1" x14ac:dyDescent="0.25">
      <c r="A73" s="140" t="s">
        <v>36</v>
      </c>
      <c r="B73" s="134">
        <v>55229</v>
      </c>
      <c r="C73" s="138" t="s">
        <v>38</v>
      </c>
      <c r="D73" s="135">
        <f>'SO2 2023-24 Annual Allocations'!BK73</f>
        <v>0.79200000000000004</v>
      </c>
      <c r="E73" s="136">
        <f>'NOx 2023-24 Annual Allocations'!BE73</f>
        <v>16.981999999999999</v>
      </c>
      <c r="F73" s="135">
        <f>'NOx 2023-24 OS Allocations'!AA73</f>
        <v>6.6297141466400813</v>
      </c>
      <c r="G73" s="146"/>
      <c r="H73" s="187"/>
    </row>
    <row r="74" spans="1:8" ht="15" customHeight="1" x14ac:dyDescent="0.25">
      <c r="A74" s="140" t="s">
        <v>36</v>
      </c>
      <c r="B74" s="134">
        <v>55229</v>
      </c>
      <c r="C74" s="138" t="s">
        <v>39</v>
      </c>
      <c r="D74" s="135">
        <f>'SO2 2023-24 Annual Allocations'!BK74</f>
        <v>0.47099999999999997</v>
      </c>
      <c r="E74" s="136">
        <f>'NOx 2023-24 Annual Allocations'!BE74</f>
        <v>18.475999999999999</v>
      </c>
      <c r="F74" s="135">
        <f>'NOx 2023-24 OS Allocations'!AA74</f>
        <v>6.3744303365740693</v>
      </c>
      <c r="G74" s="146"/>
      <c r="H74" s="187"/>
    </row>
    <row r="75" spans="1:8" ht="15" customHeight="1" x14ac:dyDescent="0.25">
      <c r="A75" s="140" t="s">
        <v>36</v>
      </c>
      <c r="B75" s="134">
        <v>55229</v>
      </c>
      <c r="C75" s="138" t="s">
        <v>40</v>
      </c>
      <c r="D75" s="135">
        <f>'SO2 2023-24 Annual Allocations'!BK75</f>
        <v>0.35199999999999998</v>
      </c>
      <c r="E75" s="136">
        <f>'NOx 2023-24 Annual Allocations'!BE75</f>
        <v>24.367999999999999</v>
      </c>
      <c r="F75" s="135">
        <f>'NOx 2023-24 OS Allocations'!AA75</f>
        <v>8.0063898934587829</v>
      </c>
      <c r="G75" s="146"/>
      <c r="H75" s="187"/>
    </row>
    <row r="76" spans="1:8" ht="15" customHeight="1" x14ac:dyDescent="0.25">
      <c r="A76" s="140" t="s">
        <v>36</v>
      </c>
      <c r="B76" s="134">
        <v>55229</v>
      </c>
      <c r="C76" s="138" t="s">
        <v>41</v>
      </c>
      <c r="D76" s="135">
        <f>'SO2 2023-24 Annual Allocations'!BK76</f>
        <v>0.60899999999999999</v>
      </c>
      <c r="E76" s="136">
        <f>'NOx 2023-24 Annual Allocations'!BE76</f>
        <v>17.024999999999999</v>
      </c>
      <c r="F76" s="135">
        <f>'NOx 2023-24 OS Allocations'!AA76</f>
        <v>6.8773352510274499</v>
      </c>
      <c r="G76" s="146"/>
      <c r="H76" s="187"/>
    </row>
    <row r="77" spans="1:8" ht="15" customHeight="1" x14ac:dyDescent="0.25">
      <c r="A77" s="140" t="s">
        <v>36</v>
      </c>
      <c r="B77" s="134">
        <v>55229</v>
      </c>
      <c r="C77" s="138" t="s">
        <v>42</v>
      </c>
      <c r="D77" s="135">
        <f>'SO2 2023-24 Annual Allocations'!BK77</f>
        <v>0.57599999999999996</v>
      </c>
      <c r="E77" s="136">
        <f>'NOx 2023-24 Annual Allocations'!BE77</f>
        <v>22.545000000000002</v>
      </c>
      <c r="F77" s="135">
        <f>'NOx 2023-24 OS Allocations'!AA77</f>
        <v>7.9421311604459959</v>
      </c>
      <c r="G77" s="146"/>
      <c r="H77" s="187"/>
    </row>
    <row r="78" spans="1:8" ht="15" customHeight="1" x14ac:dyDescent="0.25">
      <c r="A78" s="140" t="s">
        <v>36</v>
      </c>
      <c r="B78" s="134">
        <v>55229</v>
      </c>
      <c r="C78" s="138" t="s">
        <v>43</v>
      </c>
      <c r="D78" s="135">
        <f>'SO2 2023-24 Annual Allocations'!BK78</f>
        <v>0.88</v>
      </c>
      <c r="E78" s="136">
        <f>'NOx 2023-24 Annual Allocations'!BE78</f>
        <v>19.635999999999999</v>
      </c>
      <c r="F78" s="135">
        <f>'NOx 2023-24 OS Allocations'!AA78</f>
        <v>7.6147736958257042</v>
      </c>
      <c r="G78" s="146"/>
      <c r="H78" s="187"/>
    </row>
    <row r="79" spans="1:8" ht="15" customHeight="1" x14ac:dyDescent="0.25">
      <c r="A79" s="140" t="s">
        <v>36</v>
      </c>
      <c r="B79" s="134">
        <v>55229</v>
      </c>
      <c r="C79" s="138" t="s">
        <v>44</v>
      </c>
      <c r="D79" s="135">
        <f>'SO2 2023-24 Annual Allocations'!BK79</f>
        <v>0.92400000000000004</v>
      </c>
      <c r="E79" s="136">
        <f>'NOx 2023-24 Annual Allocations'!BE79</f>
        <v>22.062999999999999</v>
      </c>
      <c r="F79" s="135">
        <f>'NOx 2023-24 OS Allocations'!AA79</f>
        <v>7.9348412781450444</v>
      </c>
      <c r="G79" s="146"/>
      <c r="H79" s="187"/>
    </row>
    <row r="80" spans="1:8" ht="15" customHeight="1" x14ac:dyDescent="0.25">
      <c r="A80" s="140" t="s">
        <v>45</v>
      </c>
      <c r="B80" s="134">
        <v>1007</v>
      </c>
      <c r="C80" s="138" t="s">
        <v>46</v>
      </c>
      <c r="D80" s="135">
        <f>'SO2 2023-24 Annual Allocations'!BK80</f>
        <v>1.018</v>
      </c>
      <c r="E80" s="136">
        <f>'NOx 2023-24 Annual Allocations'!BE80</f>
        <v>23.975000000000001</v>
      </c>
      <c r="F80" s="135">
        <f>'NOx 2023-24 OS Allocations'!AA80</f>
        <v>11.003</v>
      </c>
      <c r="G80" s="146"/>
      <c r="H80" s="187"/>
    </row>
    <row r="81" spans="1:8" ht="15" customHeight="1" x14ac:dyDescent="0.25">
      <c r="A81" s="140" t="s">
        <v>45</v>
      </c>
      <c r="B81" s="134">
        <v>1007</v>
      </c>
      <c r="C81" s="138" t="s">
        <v>47</v>
      </c>
      <c r="D81" s="135">
        <f>'SO2 2023-24 Annual Allocations'!BK81</f>
        <v>1.109</v>
      </c>
      <c r="E81" s="136">
        <f>'NOx 2023-24 Annual Allocations'!BE81</f>
        <v>22.161000000000001</v>
      </c>
      <c r="F81" s="135">
        <f>'NOx 2023-24 OS Allocations'!AA81</f>
        <v>10.547000000000001</v>
      </c>
      <c r="G81" s="146"/>
      <c r="H81" s="187"/>
    </row>
    <row r="82" spans="1:8" ht="15" customHeight="1" x14ac:dyDescent="0.25">
      <c r="A82" s="140" t="s">
        <v>45</v>
      </c>
      <c r="B82" s="134">
        <v>1007</v>
      </c>
      <c r="C82" s="138" t="s">
        <v>48</v>
      </c>
      <c r="D82" s="135">
        <f>'SO2 2023-24 Annual Allocations'!BK82</f>
        <v>1.1919999999999999</v>
      </c>
      <c r="E82" s="136">
        <f>'NOx 2023-24 Annual Allocations'!BE82</f>
        <v>23.015000000000001</v>
      </c>
      <c r="F82" s="135">
        <f>'NOx 2023-24 OS Allocations'!AA82</f>
        <v>11.462</v>
      </c>
      <c r="G82" s="146"/>
      <c r="H82" s="187"/>
    </row>
    <row r="83" spans="1:8" ht="15" customHeight="1" x14ac:dyDescent="0.25">
      <c r="A83" s="140" t="s">
        <v>49</v>
      </c>
      <c r="B83" s="134">
        <v>1008</v>
      </c>
      <c r="C83" s="134">
        <v>2</v>
      </c>
      <c r="D83" s="135">
        <f>'SO2 2023-24 Annual Allocations'!BK83</f>
        <v>864.03069691821918</v>
      </c>
      <c r="E83" s="136">
        <f>'NOx 2023-24 Annual Allocations'!BE83</f>
        <v>482.94989877871785</v>
      </c>
      <c r="F83" s="135">
        <f>'NOx 2023-24 OS Allocations'!AA83</f>
        <v>72.561559320562395</v>
      </c>
      <c r="G83" s="146"/>
      <c r="H83" s="187"/>
    </row>
    <row r="84" spans="1:8" ht="15" customHeight="1" x14ac:dyDescent="0.25">
      <c r="A84" s="140" t="s">
        <v>49</v>
      </c>
      <c r="B84" s="134">
        <v>1008</v>
      </c>
      <c r="C84" s="134">
        <v>4</v>
      </c>
      <c r="D84" s="135">
        <f>'SO2 2023-24 Annual Allocations'!BK84</f>
        <v>748.07731268027635</v>
      </c>
      <c r="E84" s="136">
        <f>'NOx 2023-24 Annual Allocations'!BE84</f>
        <v>416.23494342764923</v>
      </c>
      <c r="F84" s="135">
        <f>'NOx 2023-24 OS Allocations'!AA84</f>
        <v>68.427211013469218</v>
      </c>
      <c r="G84" s="146"/>
      <c r="H84" s="187"/>
    </row>
    <row r="85" spans="1:8" ht="15" customHeight="1" x14ac:dyDescent="0.25">
      <c r="A85" s="140" t="s">
        <v>50</v>
      </c>
      <c r="B85" s="134">
        <v>6085</v>
      </c>
      <c r="C85" s="134">
        <v>14</v>
      </c>
      <c r="D85" s="135">
        <f>'SO2 2023-24 Annual Allocations'!BK85</f>
        <v>4501.6972218347237</v>
      </c>
      <c r="E85" s="136">
        <f>'NOx 2023-24 Annual Allocations'!BE85</f>
        <v>1278.5603429498028</v>
      </c>
      <c r="F85" s="135">
        <f>'NOx 2023-24 OS Allocations'!AA85</f>
        <v>576.5500430838573</v>
      </c>
      <c r="G85" s="146"/>
      <c r="H85" s="187"/>
    </row>
    <row r="86" spans="1:8" ht="15" customHeight="1" x14ac:dyDescent="0.25">
      <c r="A86" s="140" t="s">
        <v>50</v>
      </c>
      <c r="B86" s="134">
        <v>6085</v>
      </c>
      <c r="C86" s="134">
        <v>15</v>
      </c>
      <c r="D86" s="135">
        <f>'SO2 2023-24 Annual Allocations'!BK86</f>
        <v>6353.1223548504258</v>
      </c>
      <c r="E86" s="136">
        <f>'NOx 2023-24 Annual Allocations'!BE86</f>
        <v>2370.0108952683831</v>
      </c>
      <c r="F86" s="135">
        <f>'NOx 2023-24 OS Allocations'!AA86</f>
        <v>675.45426619771797</v>
      </c>
      <c r="G86" s="146"/>
      <c r="H86" s="187"/>
    </row>
    <row r="87" spans="1:8" ht="15" customHeight="1" x14ac:dyDescent="0.25">
      <c r="A87" s="140" t="s">
        <v>50</v>
      </c>
      <c r="B87" s="134">
        <v>6085</v>
      </c>
      <c r="C87" s="138" t="s">
        <v>51</v>
      </c>
      <c r="D87" s="135">
        <f>'SO2 2023-24 Annual Allocations'!BK87</f>
        <v>0.111</v>
      </c>
      <c r="E87" s="136">
        <f>'NOx 2023-24 Annual Allocations'!BE87</f>
        <v>32.381913890468766</v>
      </c>
      <c r="F87" s="135">
        <f>'NOx 2023-24 OS Allocations'!AA87</f>
        <v>10.746890833236074</v>
      </c>
      <c r="G87" s="146"/>
      <c r="H87" s="187"/>
    </row>
    <row r="88" spans="1:8" ht="15" customHeight="1" x14ac:dyDescent="0.25">
      <c r="A88" s="140" t="s">
        <v>50</v>
      </c>
      <c r="B88" s="134">
        <v>6085</v>
      </c>
      <c r="C88" s="138" t="s">
        <v>52</v>
      </c>
      <c r="D88" s="135">
        <f>'SO2 2023-24 Annual Allocations'!BK88</f>
        <v>7.0000000000000007E-2</v>
      </c>
      <c r="E88" s="136">
        <f>'NOx 2023-24 Annual Allocations'!BE88</f>
        <v>29.362357344596312</v>
      </c>
      <c r="F88" s="135">
        <f>'NOx 2023-24 OS Allocations'!AA88</f>
        <v>9.2399325277048199</v>
      </c>
      <c r="G88" s="146"/>
      <c r="H88" s="187"/>
    </row>
    <row r="89" spans="1:8" ht="15" customHeight="1" x14ac:dyDescent="0.25">
      <c r="A89" s="140" t="s">
        <v>50</v>
      </c>
      <c r="B89" s="134">
        <v>6085</v>
      </c>
      <c r="C89" s="134">
        <v>17</v>
      </c>
      <c r="D89" s="135">
        <f>'SO2 2023-24 Annual Allocations'!BK89</f>
        <v>1301.8889999999999</v>
      </c>
      <c r="E89" s="136">
        <f>'NOx 2023-24 Annual Allocations'!BE89</f>
        <v>2897.739443013555</v>
      </c>
      <c r="F89" s="135">
        <f>'NOx 2023-24 OS Allocations'!AA89</f>
        <v>507.77995757485587</v>
      </c>
      <c r="G89" s="146"/>
      <c r="H89" s="187"/>
    </row>
    <row r="90" spans="1:8" ht="15" customHeight="1" x14ac:dyDescent="0.25">
      <c r="A90" s="140" t="s">
        <v>50</v>
      </c>
      <c r="B90" s="134">
        <v>6085</v>
      </c>
      <c r="C90" s="134">
        <v>18</v>
      </c>
      <c r="D90" s="135">
        <f>'SO2 2023-24 Annual Allocations'!BK90</f>
        <v>1084.0450000000001</v>
      </c>
      <c r="E90" s="136">
        <f>'NOx 2023-24 Annual Allocations'!BE90</f>
        <v>2037</v>
      </c>
      <c r="F90" s="135">
        <f>'NOx 2023-24 OS Allocations'!AA90</f>
        <v>523.0583129173109</v>
      </c>
      <c r="G90" s="146"/>
      <c r="H90" s="187"/>
    </row>
    <row r="91" spans="1:8" ht="15" customHeight="1" x14ac:dyDescent="0.25">
      <c r="A91" s="140" t="s">
        <v>53</v>
      </c>
      <c r="B91" s="134">
        <v>7335</v>
      </c>
      <c r="C91" s="138" t="s">
        <v>54</v>
      </c>
      <c r="D91" s="135">
        <f>'SO2 2023-24 Annual Allocations'!BK91</f>
        <v>0.16</v>
      </c>
      <c r="E91" s="136">
        <f>'NOx 2023-24 Annual Allocations'!BE91</f>
        <v>7.9887696364070768</v>
      </c>
      <c r="F91" s="135">
        <f>'NOx 2023-24 OS Allocations'!AA91</f>
        <v>1.6148262436864189</v>
      </c>
      <c r="G91" s="146"/>
      <c r="H91" s="187"/>
    </row>
    <row r="92" spans="1:8" ht="15" customHeight="1" x14ac:dyDescent="0.25">
      <c r="A92" s="140" t="s">
        <v>53</v>
      </c>
      <c r="B92" s="134">
        <v>7335</v>
      </c>
      <c r="C92" s="138" t="s">
        <v>55</v>
      </c>
      <c r="D92" s="135">
        <f>'SO2 2023-24 Annual Allocations'!BK92</f>
        <v>0.17899999999999999</v>
      </c>
      <c r="E92" s="136">
        <f>'NOx 2023-24 Annual Allocations'!BE92</f>
        <v>7.6469122322670797</v>
      </c>
      <c r="F92" s="135">
        <f>'NOx 2023-24 OS Allocations'!AA92</f>
        <v>1.7217598392457505</v>
      </c>
      <c r="G92" s="146"/>
      <c r="H92" s="187"/>
    </row>
    <row r="93" spans="1:8" ht="15" customHeight="1" x14ac:dyDescent="0.25">
      <c r="A93" s="140" t="s">
        <v>56</v>
      </c>
      <c r="B93" s="134">
        <v>6166</v>
      </c>
      <c r="C93" s="138" t="s">
        <v>57</v>
      </c>
      <c r="D93" s="135">
        <f>'SO2 2023-24 Annual Allocations'!BK93</f>
        <v>20575.378879939006</v>
      </c>
      <c r="E93" s="136">
        <f>'NOx 2023-24 Annual Allocations'!BE93</f>
        <v>11500.606613680107</v>
      </c>
      <c r="F93" s="135">
        <f>'NOx 2023-24 OS Allocations'!AA93</f>
        <v>1944.9372892952854</v>
      </c>
      <c r="G93" s="146"/>
      <c r="H93" s="187"/>
    </row>
    <row r="94" spans="1:8" ht="15" customHeight="1" x14ac:dyDescent="0.25">
      <c r="A94" s="140" t="s">
        <v>56</v>
      </c>
      <c r="B94" s="134">
        <v>6166</v>
      </c>
      <c r="C94" s="138" t="s">
        <v>58</v>
      </c>
      <c r="D94" s="135">
        <f>'SO2 2023-24 Annual Allocations'!BK94</f>
        <v>20215.838517077696</v>
      </c>
      <c r="E94" s="136">
        <f>'NOx 2023-24 Annual Allocations'!BE94</f>
        <v>11248.22028267371</v>
      </c>
      <c r="F94" s="135">
        <f>'NOx 2023-24 OS Allocations'!AA94</f>
        <v>1982.0401712902508</v>
      </c>
      <c r="G94" s="146"/>
      <c r="H94" s="187"/>
    </row>
    <row r="95" spans="1:8" ht="15" customHeight="1" x14ac:dyDescent="0.25">
      <c r="A95" s="140" t="s">
        <v>59</v>
      </c>
      <c r="B95" s="134">
        <v>55364</v>
      </c>
      <c r="C95" s="138" t="s">
        <v>60</v>
      </c>
      <c r="D95" s="135">
        <f>'SO2 2023-24 Annual Allocations'!BK95</f>
        <v>4.141</v>
      </c>
      <c r="E95" s="136">
        <f>'NOx 2023-24 Annual Allocations'!BE95</f>
        <v>61.357999999999997</v>
      </c>
      <c r="F95" s="135">
        <f>'NOx 2023-24 OS Allocations'!AA95</f>
        <v>25.475000000000001</v>
      </c>
      <c r="G95" s="146"/>
      <c r="H95" s="187"/>
    </row>
    <row r="96" spans="1:8" ht="15" customHeight="1" x14ac:dyDescent="0.25">
      <c r="A96" s="140" t="s">
        <v>59</v>
      </c>
      <c r="B96" s="134">
        <v>55364</v>
      </c>
      <c r="C96" s="138" t="s">
        <v>61</v>
      </c>
      <c r="D96" s="135">
        <f>'SO2 2023-24 Annual Allocations'!BK96</f>
        <v>4.1479999999999997</v>
      </c>
      <c r="E96" s="136">
        <f>'NOx 2023-24 Annual Allocations'!BE96</f>
        <v>59.84</v>
      </c>
      <c r="F96" s="135">
        <f>'NOx 2023-24 OS Allocations'!AA96</f>
        <v>25.356999999999999</v>
      </c>
      <c r="G96" s="146"/>
      <c r="H96" s="187"/>
    </row>
    <row r="97" spans="1:8" ht="15" customHeight="1" x14ac:dyDescent="0.25">
      <c r="A97" s="140" t="s">
        <v>62</v>
      </c>
      <c r="B97" s="134">
        <v>988</v>
      </c>
      <c r="C97" s="138" t="s">
        <v>63</v>
      </c>
      <c r="D97" s="135">
        <f>'SO2 2023-24 Annual Allocations'!BK97</f>
        <v>0</v>
      </c>
      <c r="E97" s="136">
        <f>'NOx 2023-24 Annual Allocations'!BE97</f>
        <v>0</v>
      </c>
      <c r="F97" s="135">
        <f>'NOx 2023-24 OS Allocations'!AA97</f>
        <v>0</v>
      </c>
      <c r="G97" s="146"/>
      <c r="H97" s="187"/>
    </row>
    <row r="98" spans="1:8" ht="15" customHeight="1" x14ac:dyDescent="0.25">
      <c r="A98" s="140" t="s">
        <v>62</v>
      </c>
      <c r="B98" s="134">
        <v>988</v>
      </c>
      <c r="C98" s="138" t="s">
        <v>64</v>
      </c>
      <c r="D98" s="135">
        <f>'SO2 2023-24 Annual Allocations'!BK98</f>
        <v>0</v>
      </c>
      <c r="E98" s="136">
        <f>'NOx 2023-24 Annual Allocations'!BE98</f>
        <v>0</v>
      </c>
      <c r="F98" s="135">
        <f>'NOx 2023-24 OS Allocations'!AA98</f>
        <v>0</v>
      </c>
      <c r="G98" s="146"/>
      <c r="H98" s="187"/>
    </row>
    <row r="99" spans="1:8" ht="15" customHeight="1" x14ac:dyDescent="0.25">
      <c r="A99" s="140" t="s">
        <v>62</v>
      </c>
      <c r="B99" s="134">
        <v>988</v>
      </c>
      <c r="C99" s="138" t="s">
        <v>65</v>
      </c>
      <c r="D99" s="135">
        <f>'SO2 2023-24 Annual Allocations'!BK99</f>
        <v>0</v>
      </c>
      <c r="E99" s="136">
        <f>'NOx 2023-24 Annual Allocations'!BE99</f>
        <v>0</v>
      </c>
      <c r="F99" s="135">
        <f>'NOx 2023-24 OS Allocations'!AA99</f>
        <v>0</v>
      </c>
      <c r="G99" s="146"/>
      <c r="H99" s="187"/>
    </row>
    <row r="100" spans="1:8" ht="15" customHeight="1" x14ac:dyDescent="0.25">
      <c r="A100" s="140" t="s">
        <v>62</v>
      </c>
      <c r="B100" s="134">
        <v>988</v>
      </c>
      <c r="C100" s="138" t="s">
        <v>66</v>
      </c>
      <c r="D100" s="135">
        <f>'SO2 2023-24 Annual Allocations'!BK100</f>
        <v>0</v>
      </c>
      <c r="E100" s="136">
        <f>'NOx 2023-24 Annual Allocations'!BE100</f>
        <v>0</v>
      </c>
      <c r="F100" s="135">
        <f>'NOx 2023-24 OS Allocations'!AA100</f>
        <v>0</v>
      </c>
      <c r="G100" s="146"/>
      <c r="H100" s="187"/>
    </row>
    <row r="101" spans="1:8" s="203" customFormat="1" ht="15" customHeight="1" x14ac:dyDescent="0.25">
      <c r="A101" s="206" t="s">
        <v>192</v>
      </c>
      <c r="B101" s="206">
        <v>55111</v>
      </c>
      <c r="C101" s="206">
        <v>1</v>
      </c>
      <c r="D101" s="135">
        <f>'SO2 2023-24 Annual Allocations'!BK101</f>
        <v>0.13500000000000001</v>
      </c>
      <c r="E101" s="136">
        <f>'NOx 2023-24 Annual Allocations'!BE101</f>
        <v>8.2080000000000002</v>
      </c>
      <c r="F101" s="135">
        <f>'NOx 2023-24 OS Allocations'!AA101</f>
        <v>4.5330000000000004</v>
      </c>
      <c r="G101" s="146"/>
    </row>
    <row r="102" spans="1:8" s="203" customFormat="1" ht="15" customHeight="1" x14ac:dyDescent="0.25">
      <c r="A102" s="206" t="s">
        <v>192</v>
      </c>
      <c r="B102" s="206">
        <v>55111</v>
      </c>
      <c r="C102" s="206">
        <v>2</v>
      </c>
      <c r="D102" s="135">
        <f>'SO2 2023-24 Annual Allocations'!BK102</f>
        <v>0.11899999999999999</v>
      </c>
      <c r="E102" s="136">
        <f>'NOx 2023-24 Annual Allocations'!BE102</f>
        <v>7.0049999999999999</v>
      </c>
      <c r="F102" s="135">
        <f>'NOx 2023-24 OS Allocations'!AA102</f>
        <v>4.4059999999999997</v>
      </c>
      <c r="G102" s="146"/>
    </row>
    <row r="103" spans="1:8" ht="15" customHeight="1" x14ac:dyDescent="0.25">
      <c r="A103" s="140" t="s">
        <v>192</v>
      </c>
      <c r="B103" s="134">
        <v>55111</v>
      </c>
      <c r="C103" s="134">
        <v>3</v>
      </c>
      <c r="D103" s="135">
        <f>'SO2 2023-24 Annual Allocations'!BK103</f>
        <v>0.113</v>
      </c>
      <c r="E103" s="136">
        <f>'NOx 2023-24 Annual Allocations'!BE103</f>
        <v>6.5839999999999996</v>
      </c>
      <c r="F103" s="135">
        <f>'NOx 2023-24 OS Allocations'!AA103</f>
        <v>3.835</v>
      </c>
    </row>
    <row r="104" spans="1:8" ht="15" customHeight="1" x14ac:dyDescent="0.25">
      <c r="A104" s="140" t="s">
        <v>192</v>
      </c>
      <c r="B104" s="134">
        <v>55111</v>
      </c>
      <c r="C104" s="134">
        <v>4</v>
      </c>
      <c r="D104" s="135">
        <f>'SO2 2023-24 Annual Allocations'!BK104</f>
        <v>0.107</v>
      </c>
      <c r="E104" s="136">
        <f>'NOx 2023-24 Annual Allocations'!BE104</f>
        <v>5.577</v>
      </c>
      <c r="F104" s="135">
        <f>'NOx 2023-24 OS Allocations'!AA104</f>
        <v>3.83</v>
      </c>
    </row>
    <row r="105" spans="1:8" ht="15" customHeight="1" x14ac:dyDescent="0.25">
      <c r="A105" s="206" t="s">
        <v>192</v>
      </c>
      <c r="B105" s="134">
        <v>55111</v>
      </c>
      <c r="C105" s="134">
        <v>5</v>
      </c>
      <c r="D105" s="135">
        <f>'SO2 2023-24 Annual Allocations'!BK105</f>
        <v>0.115</v>
      </c>
      <c r="E105" s="136">
        <f>'NOx 2023-24 Annual Allocations'!BE105</f>
        <v>7.4059999999999997</v>
      </c>
      <c r="F105" s="135">
        <f>'NOx 2023-24 OS Allocations'!AA105</f>
        <v>4.29</v>
      </c>
    </row>
    <row r="106" spans="1:8" ht="15" customHeight="1" x14ac:dyDescent="0.25">
      <c r="A106" s="206" t="s">
        <v>192</v>
      </c>
      <c r="B106" s="134">
        <v>55111</v>
      </c>
      <c r="C106" s="134">
        <v>6</v>
      </c>
      <c r="D106" s="135">
        <f>'SO2 2023-24 Annual Allocations'!BK106</f>
        <v>0.14000000000000001</v>
      </c>
      <c r="E106" s="136">
        <f>'NOx 2023-24 Annual Allocations'!BE106</f>
        <v>8.7579999999999991</v>
      </c>
      <c r="F106" s="135">
        <f>'NOx 2023-24 OS Allocations'!AA106</f>
        <v>5.2229999999999999</v>
      </c>
    </row>
    <row r="107" spans="1:8" ht="15" customHeight="1" x14ac:dyDescent="0.25">
      <c r="A107" s="206" t="s">
        <v>192</v>
      </c>
      <c r="B107" s="134">
        <v>55111</v>
      </c>
      <c r="C107" s="134">
        <v>7</v>
      </c>
      <c r="D107" s="135">
        <f>'SO2 2023-24 Annual Allocations'!BK107</f>
        <v>0.128</v>
      </c>
      <c r="E107" s="136">
        <f>'NOx 2023-24 Annual Allocations'!BE107</f>
        <v>6.508</v>
      </c>
      <c r="F107" s="135">
        <f>'NOx 2023-24 OS Allocations'!AA107</f>
        <v>4.0229999999999997</v>
      </c>
    </row>
    <row r="108" spans="1:8" ht="15" customHeight="1" x14ac:dyDescent="0.25">
      <c r="A108" s="206" t="s">
        <v>192</v>
      </c>
      <c r="B108" s="134">
        <v>55111</v>
      </c>
      <c r="C108" s="134">
        <v>8</v>
      </c>
      <c r="D108" s="135">
        <f>'SO2 2023-24 Annual Allocations'!BK108</f>
        <v>8.5000000000000006E-2</v>
      </c>
      <c r="E108" s="136">
        <f>'NOx 2023-24 Annual Allocations'!BE108</f>
        <v>4.9139999999999997</v>
      </c>
      <c r="F108" s="135">
        <f>'NOx 2023-24 OS Allocations'!AA108</f>
        <v>3.04</v>
      </c>
    </row>
    <row r="109" spans="1:8" ht="15" customHeight="1" x14ac:dyDescent="0.25">
      <c r="A109" s="140" t="s">
        <v>67</v>
      </c>
      <c r="B109" s="104">
        <v>57842</v>
      </c>
      <c r="C109" s="134">
        <v>1</v>
      </c>
      <c r="D109" s="135">
        <f>'SO2 2023-24 Annual Allocations'!BK109</f>
        <v>518.221</v>
      </c>
      <c r="E109" s="136">
        <f>'NOx 2023-24 Annual Allocations'!BE109</f>
        <v>431.50799999999998</v>
      </c>
      <c r="F109" s="135">
        <f>'NOx 2023-24 OS Allocations'!AA109</f>
        <v>197.66200000000001</v>
      </c>
      <c r="G109" s="146"/>
      <c r="H109" s="187"/>
    </row>
    <row r="110" spans="1:8" ht="15" customHeight="1" x14ac:dyDescent="0.25">
      <c r="A110" s="140" t="s">
        <v>67</v>
      </c>
      <c r="B110" s="134">
        <v>1010</v>
      </c>
      <c r="C110" s="134">
        <v>2</v>
      </c>
      <c r="D110" s="135">
        <f>'SO2 2023-24 Annual Allocations'!BK110</f>
        <v>0</v>
      </c>
      <c r="E110" s="136">
        <f>'NOx 2023-24 Annual Allocations'!BE110</f>
        <v>0</v>
      </c>
      <c r="F110" s="135">
        <f>'NOx 2023-24 OS Allocations'!AA110</f>
        <v>0</v>
      </c>
      <c r="G110" s="146"/>
      <c r="H110" s="187"/>
    </row>
    <row r="111" spans="1:8" ht="15" customHeight="1" x14ac:dyDescent="0.25">
      <c r="A111" s="140" t="s">
        <v>67</v>
      </c>
      <c r="B111" s="134">
        <v>1010</v>
      </c>
      <c r="C111" s="134">
        <v>3</v>
      </c>
      <c r="D111" s="135">
        <f>'SO2 2023-24 Annual Allocations'!BK111</f>
        <v>0</v>
      </c>
      <c r="E111" s="136">
        <f>'NOx 2023-24 Annual Allocations'!BE111</f>
        <v>0</v>
      </c>
      <c r="F111" s="135">
        <f>'NOx 2023-24 OS Allocations'!AA111</f>
        <v>0</v>
      </c>
      <c r="G111" s="146"/>
      <c r="H111" s="187"/>
    </row>
    <row r="112" spans="1:8" ht="15" customHeight="1" x14ac:dyDescent="0.25">
      <c r="A112" s="140" t="s">
        <v>67</v>
      </c>
      <c r="B112" s="134">
        <v>1010</v>
      </c>
      <c r="C112" s="134">
        <v>4</v>
      </c>
      <c r="D112" s="135">
        <f>'SO2 2023-24 Annual Allocations'!BK112</f>
        <v>0</v>
      </c>
      <c r="E112" s="136">
        <f>'NOx 2023-24 Annual Allocations'!BE112</f>
        <v>0</v>
      </c>
      <c r="F112" s="135">
        <f>'NOx 2023-24 OS Allocations'!AA112</f>
        <v>0</v>
      </c>
      <c r="G112" s="146"/>
      <c r="H112" s="187"/>
    </row>
    <row r="113" spans="1:10" ht="15" customHeight="1" x14ac:dyDescent="0.25">
      <c r="A113" s="140" t="s">
        <v>67</v>
      </c>
      <c r="B113" s="134">
        <v>1010</v>
      </c>
      <c r="C113" s="134">
        <v>5</v>
      </c>
      <c r="D113" s="135">
        <f>'SO2 2023-24 Annual Allocations'!BK113</f>
        <v>0</v>
      </c>
      <c r="E113" s="136">
        <f>'NOx 2023-24 Annual Allocations'!BE113</f>
        <v>0</v>
      </c>
      <c r="F113" s="135">
        <f>'NOx 2023-24 OS Allocations'!AA113</f>
        <v>0</v>
      </c>
      <c r="G113" s="146"/>
      <c r="H113" s="187"/>
    </row>
    <row r="114" spans="1:10" ht="15" customHeight="1" x14ac:dyDescent="0.25">
      <c r="A114" s="140" t="s">
        <v>67</v>
      </c>
      <c r="B114" s="134">
        <v>1010</v>
      </c>
      <c r="C114" s="134">
        <v>6</v>
      </c>
      <c r="D114" s="135">
        <f>'SO2 2023-24 Annual Allocations'!BK114</f>
        <v>0</v>
      </c>
      <c r="E114" s="136">
        <f>'NOx 2023-24 Annual Allocations'!BE114</f>
        <v>0</v>
      </c>
      <c r="F114" s="135">
        <f>'NOx 2023-24 OS Allocations'!AA114</f>
        <v>0</v>
      </c>
      <c r="G114" s="146"/>
      <c r="H114" s="187"/>
    </row>
    <row r="115" spans="1:10" ht="15" customHeight="1" x14ac:dyDescent="0.25">
      <c r="A115" s="140" t="s">
        <v>68</v>
      </c>
      <c r="B115" s="134">
        <v>55224</v>
      </c>
      <c r="C115" s="138" t="s">
        <v>69</v>
      </c>
      <c r="D115" s="135">
        <f>'SO2 2023-24 Annual Allocations'!BK115</f>
        <v>0.27800000000000002</v>
      </c>
      <c r="E115" s="136">
        <f>'NOx 2023-24 Annual Allocations'!BE115</f>
        <v>65.181738277396718</v>
      </c>
      <c r="F115" s="135">
        <f>'NOx 2023-24 OS Allocations'!AA115</f>
        <v>23.731299831297402</v>
      </c>
      <c r="G115" s="146"/>
      <c r="H115" s="187"/>
    </row>
    <row r="116" spans="1:10" ht="15" customHeight="1" x14ac:dyDescent="0.25">
      <c r="A116" s="140" t="s">
        <v>68</v>
      </c>
      <c r="B116" s="134">
        <v>55224</v>
      </c>
      <c r="C116" s="138" t="s">
        <v>70</v>
      </c>
      <c r="D116" s="135">
        <f>'SO2 2023-24 Annual Allocations'!BK116</f>
        <v>0.23499999999999999</v>
      </c>
      <c r="E116" s="136">
        <f>'NOx 2023-24 Annual Allocations'!BE116</f>
        <v>44.447000000000003</v>
      </c>
      <c r="F116" s="135">
        <f>'NOx 2023-24 OS Allocations'!AA116</f>
        <v>20.247323824416601</v>
      </c>
      <c r="G116" s="146"/>
      <c r="H116" s="187"/>
    </row>
    <row r="117" spans="1:10" ht="15" customHeight="1" x14ac:dyDescent="0.25">
      <c r="A117" s="140" t="s">
        <v>68</v>
      </c>
      <c r="B117" s="134">
        <v>55224</v>
      </c>
      <c r="C117" s="138" t="s">
        <v>71</v>
      </c>
      <c r="D117" s="135">
        <f>'SO2 2023-24 Annual Allocations'!BK117</f>
        <v>0.217</v>
      </c>
      <c r="E117" s="136">
        <f>'NOx 2023-24 Annual Allocations'!BE117</f>
        <v>55.274570631068443</v>
      </c>
      <c r="F117" s="135">
        <f>'NOx 2023-24 OS Allocations'!AA117</f>
        <v>16.651685264005106</v>
      </c>
      <c r="G117" s="146"/>
      <c r="H117" s="187"/>
    </row>
    <row r="118" spans="1:10" ht="15" customHeight="1" x14ac:dyDescent="0.25">
      <c r="A118" s="140" t="s">
        <v>68</v>
      </c>
      <c r="B118" s="134">
        <v>55224</v>
      </c>
      <c r="C118" s="138" t="s">
        <v>72</v>
      </c>
      <c r="D118" s="135">
        <f>'SO2 2023-24 Annual Allocations'!BK118</f>
        <v>0.14799999999999999</v>
      </c>
      <c r="E118" s="136">
        <f>'NOx 2023-24 Annual Allocations'!BE118</f>
        <v>27.007000000000001</v>
      </c>
      <c r="F118" s="135">
        <f>'NOx 2023-24 OS Allocations'!AA118</f>
        <v>16.307014794056389</v>
      </c>
      <c r="G118" s="146"/>
      <c r="H118" s="187"/>
    </row>
    <row r="119" spans="1:10" ht="15" customHeight="1" x14ac:dyDescent="0.25">
      <c r="A119" s="140" t="s">
        <v>73</v>
      </c>
      <c r="B119" s="134">
        <v>1040</v>
      </c>
      <c r="C119" s="134">
        <v>1</v>
      </c>
      <c r="D119" s="135">
        <f>'SO2 2023-24 Annual Allocations'!BK119</f>
        <v>120.76352479520877</v>
      </c>
      <c r="E119" s="136">
        <f>'NOx 2023-24 Annual Allocations'!BE119</f>
        <v>67.500763901132018</v>
      </c>
      <c r="F119" s="135">
        <f>'NOx 2023-24 OS Allocations'!AA119</f>
        <v>14.18741028274964</v>
      </c>
      <c r="G119" s="146"/>
      <c r="H119" s="187"/>
    </row>
    <row r="120" spans="1:10" ht="15" customHeight="1" x14ac:dyDescent="0.25">
      <c r="A120" s="140" t="s">
        <v>73</v>
      </c>
      <c r="B120" s="134">
        <v>1040</v>
      </c>
      <c r="C120" s="134">
        <v>2</v>
      </c>
      <c r="D120" s="135">
        <f>'SO2 2023-24 Annual Allocations'!BK120</f>
        <v>218.47858133599703</v>
      </c>
      <c r="E120" s="136">
        <f>'NOx 2023-24 Annual Allocations'!BE120</f>
        <v>120.43610775688708</v>
      </c>
      <c r="F120" s="135">
        <f>'NOx 2023-24 OS Allocations'!AA120</f>
        <v>22.903953441690536</v>
      </c>
      <c r="G120" s="146"/>
      <c r="H120" s="187"/>
    </row>
    <row r="121" spans="1:10" ht="15" customHeight="1" x14ac:dyDescent="0.25">
      <c r="A121" s="82" t="s">
        <v>75</v>
      </c>
      <c r="B121" s="102">
        <v>55259</v>
      </c>
      <c r="C121" s="103" t="s">
        <v>76</v>
      </c>
      <c r="D121" s="135">
        <f>'SO2 2023-24 Annual Allocations'!BK121</f>
        <v>4.3979999999999997</v>
      </c>
      <c r="E121" s="136">
        <f>'NOx 2023-24 Annual Allocations'!BE121</f>
        <v>65.385000000000005</v>
      </c>
      <c r="F121" s="135">
        <f>'NOx 2023-24 OS Allocations'!AA121</f>
        <v>24.858000000000001</v>
      </c>
      <c r="G121" s="146"/>
      <c r="H121" s="187"/>
    </row>
    <row r="122" spans="1:10" ht="15" customHeight="1" x14ac:dyDescent="0.25">
      <c r="A122" s="82" t="s">
        <v>75</v>
      </c>
      <c r="B122" s="102">
        <v>55259</v>
      </c>
      <c r="C122" s="103" t="s">
        <v>77</v>
      </c>
      <c r="D122" s="135">
        <f>'SO2 2023-24 Annual Allocations'!BK122</f>
        <v>3.7989999999999999</v>
      </c>
      <c r="E122" s="136">
        <f>'NOx 2023-24 Annual Allocations'!BE122</f>
        <v>55.462000000000003</v>
      </c>
      <c r="F122" s="135">
        <f>'NOx 2023-24 OS Allocations'!AA122</f>
        <v>23.613</v>
      </c>
      <c r="G122" s="146"/>
      <c r="H122" s="187"/>
    </row>
    <row r="123" spans="1:10" ht="15" customHeight="1" x14ac:dyDescent="0.25">
      <c r="A123" s="17" t="s">
        <v>74</v>
      </c>
      <c r="B123" s="134">
        <v>55148</v>
      </c>
      <c r="C123" s="134">
        <v>1</v>
      </c>
      <c r="D123" s="135">
        <f>'SO2 2023-24 Annual Allocations'!BK123</f>
        <v>0.123</v>
      </c>
      <c r="E123" s="136">
        <f>'NOx 2023-24 Annual Allocations'!BE123</f>
        <v>16.876999999999999</v>
      </c>
      <c r="F123" s="135">
        <f>'NOx 2023-24 OS Allocations'!AA123</f>
        <v>8.1390090811194682</v>
      </c>
      <c r="G123" s="146"/>
      <c r="H123" s="187"/>
    </row>
    <row r="124" spans="1:10" ht="15" customHeight="1" x14ac:dyDescent="0.25">
      <c r="A124" s="140" t="s">
        <v>74</v>
      </c>
      <c r="B124" s="134">
        <v>55148</v>
      </c>
      <c r="C124" s="134">
        <v>2</v>
      </c>
      <c r="D124" s="135">
        <f>'SO2 2023-24 Annual Allocations'!BK124</f>
        <v>0.10199999999999999</v>
      </c>
      <c r="E124" s="136">
        <f>'NOx 2023-24 Annual Allocations'!BE124</f>
        <v>14.518000000000001</v>
      </c>
      <c r="F124" s="135">
        <f>'NOx 2023-24 OS Allocations'!AA124</f>
        <v>6.9927429327509509</v>
      </c>
      <c r="G124" s="146"/>
      <c r="H124" s="187"/>
    </row>
    <row r="125" spans="1:10" ht="15" customHeight="1" x14ac:dyDescent="0.25">
      <c r="A125" s="140" t="s">
        <v>74</v>
      </c>
      <c r="B125" s="134">
        <v>55148</v>
      </c>
      <c r="C125" s="134">
        <v>3</v>
      </c>
      <c r="D125" s="135">
        <f>'SO2 2023-24 Annual Allocations'!BK125</f>
        <v>9.8000000000000004E-2</v>
      </c>
      <c r="E125" s="136">
        <f>'NOx 2023-24 Annual Allocations'!BE125</f>
        <v>13.819000000000001</v>
      </c>
      <c r="F125" s="135">
        <f>'NOx 2023-24 OS Allocations'!AA125</f>
        <v>5.9583649954795321</v>
      </c>
      <c r="G125" s="146"/>
      <c r="H125" s="187"/>
    </row>
    <row r="126" spans="1:10" ht="15" customHeight="1" x14ac:dyDescent="0.25">
      <c r="A126" s="140" t="s">
        <v>74</v>
      </c>
      <c r="B126" s="134">
        <v>55148</v>
      </c>
      <c r="C126" s="134">
        <v>4</v>
      </c>
      <c r="D126" s="135">
        <f>'SO2 2023-24 Annual Allocations'!BK126</f>
        <v>0.107</v>
      </c>
      <c r="E126" s="136">
        <f>'NOx 2023-24 Annual Allocations'!BE126</f>
        <v>15.759</v>
      </c>
      <c r="F126" s="135">
        <f>'NOx 2023-24 OS Allocations'!AA126</f>
        <v>7.1099676363098681</v>
      </c>
      <c r="G126" s="146"/>
      <c r="H126" s="187"/>
    </row>
    <row r="127" spans="1:10" ht="15" customHeight="1" x14ac:dyDescent="0.25">
      <c r="A127" s="145" t="s">
        <v>138</v>
      </c>
      <c r="B127" s="231" t="s">
        <v>151</v>
      </c>
      <c r="C127" s="231"/>
      <c r="D127" s="188">
        <f>SUM(D2:D126)</f>
        <v>161455.99742927699</v>
      </c>
      <c r="E127" s="188">
        <f>SUM(E2:E126)</f>
        <v>105170.99819101056</v>
      </c>
      <c r="F127" s="188">
        <f>SUM(F2:F126)</f>
        <v>22834.998955967458</v>
      </c>
      <c r="G127" s="188"/>
      <c r="H127" s="188"/>
      <c r="I127" s="188"/>
      <c r="J127" s="99"/>
    </row>
    <row r="128" spans="1:10" ht="15" customHeight="1" x14ac:dyDescent="0.25">
      <c r="A128" s="232" t="s">
        <v>194</v>
      </c>
      <c r="B128" s="232"/>
      <c r="C128" s="232"/>
      <c r="D128" s="232"/>
      <c r="E128" s="232"/>
      <c r="F128" s="232"/>
    </row>
    <row r="129" spans="1:6" ht="15" customHeight="1" x14ac:dyDescent="0.25">
      <c r="A129" s="145" t="s">
        <v>195</v>
      </c>
      <c r="B129" s="143"/>
      <c r="C129" s="143"/>
      <c r="D129" s="144"/>
      <c r="E129" s="144"/>
      <c r="F129" s="144"/>
    </row>
    <row r="130" spans="1:6" ht="15" customHeight="1" x14ac:dyDescent="0.25">
      <c r="A130" s="15"/>
      <c r="B130" s="15"/>
      <c r="C130" s="15"/>
      <c r="D130" s="186"/>
      <c r="E130" s="186"/>
      <c r="F130" s="186"/>
    </row>
    <row r="131" spans="1:6" ht="15" customHeight="1" x14ac:dyDescent="0.25"/>
    <row r="132" spans="1:6" s="203" customFormat="1" ht="15" customHeight="1" x14ac:dyDescent="0.25">
      <c r="A132" s="146"/>
    </row>
    <row r="133" spans="1:6" s="203" customFormat="1" ht="15" customHeight="1" x14ac:dyDescent="0.25">
      <c r="A133" s="146"/>
    </row>
    <row r="134" spans="1:6" ht="15" customHeight="1" x14ac:dyDescent="0.25">
      <c r="A134" s="146"/>
      <c r="B134" s="187"/>
      <c r="D134"/>
      <c r="E134"/>
      <c r="F134"/>
    </row>
    <row r="135" spans="1:6" ht="15" customHeight="1" x14ac:dyDescent="0.25">
      <c r="A135" s="146"/>
      <c r="B135" s="187"/>
      <c r="D135"/>
      <c r="E135"/>
      <c r="F135"/>
    </row>
  </sheetData>
  <mergeCells count="2">
    <mergeCell ref="B127:C127"/>
    <mergeCell ref="A128:F128"/>
  </mergeCells>
  <pageMargins left="0.7" right="0.7" top="0.77187499999999998" bottom="0.75" header="0.3" footer="0.3"/>
  <pageSetup scale="57" orientation="portrait" r:id="rId1"/>
  <headerFooter>
    <oddHeader>&amp;C&amp;"-,Bold"&amp;18CROSS STATE AIR POLLUTION RULE TRADING PROGRAMS
ELECTRIC GENERATING UNITS ALLOWANCE ALLOCATIONS FOR 2023 AND 2024</oddHeader>
    <oddFooter xml:space="preserve">&amp;LDocument Filename:  CSAPRAllocations2023-2024.xlsx
Page: &amp;P&amp;RDraft:  Revision 2
Date:  4/5/2019 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zoomScaleNormal="100" workbookViewId="0"/>
  </sheetViews>
  <sheetFormatPr defaultRowHeight="15" x14ac:dyDescent="0.25"/>
  <cols>
    <col min="1" max="1" width="31.28515625" style="13" customWidth="1"/>
    <col min="2" max="2" width="9.85546875" style="13" customWidth="1"/>
    <col min="3" max="3" width="8" style="13" customWidth="1"/>
    <col min="4" max="4" width="13.28515625" style="99" customWidth="1"/>
    <col min="5" max="16384" width="9.140625" style="13"/>
  </cols>
  <sheetData>
    <row r="1" spans="1:4" s="1" customFormat="1" ht="93" customHeight="1" x14ac:dyDescent="0.25">
      <c r="A1" s="141" t="s">
        <v>0</v>
      </c>
      <c r="B1" s="141" t="s">
        <v>1</v>
      </c>
      <c r="C1" s="141" t="s">
        <v>2</v>
      </c>
      <c r="D1" s="142" t="s">
        <v>167</v>
      </c>
    </row>
    <row r="2" spans="1:4" s="1" customFormat="1" ht="15" customHeight="1" x14ac:dyDescent="0.25">
      <c r="A2" s="16" t="s">
        <v>3</v>
      </c>
      <c r="B2" s="8">
        <v>6137</v>
      </c>
      <c r="C2" s="8">
        <v>1</v>
      </c>
      <c r="D2" s="32"/>
    </row>
    <row r="3" spans="1:4" s="1" customFormat="1" ht="15" customHeight="1" x14ac:dyDescent="0.25">
      <c r="A3" s="16" t="s">
        <v>3</v>
      </c>
      <c r="B3" s="8">
        <v>6137</v>
      </c>
      <c r="C3" s="8">
        <v>2</v>
      </c>
      <c r="D3" s="32"/>
    </row>
    <row r="4" spans="1:4" s="1" customFormat="1" ht="15" customHeight="1" x14ac:dyDescent="0.25">
      <c r="A4" s="16" t="s">
        <v>3</v>
      </c>
      <c r="B4" s="8">
        <v>6137</v>
      </c>
      <c r="C4" s="8">
        <v>3</v>
      </c>
      <c r="D4" s="32"/>
    </row>
    <row r="5" spans="1:4" s="1" customFormat="1" ht="15" customHeight="1" x14ac:dyDescent="0.25">
      <c r="A5" s="16" t="s">
        <v>3</v>
      </c>
      <c r="B5" s="8">
        <v>6137</v>
      </c>
      <c r="C5" s="8">
        <v>4</v>
      </c>
      <c r="D5" s="32"/>
    </row>
    <row r="6" spans="1:4" s="1" customFormat="1" ht="15" customHeight="1" x14ac:dyDescent="0.25">
      <c r="A6" s="21" t="s">
        <v>4</v>
      </c>
      <c r="B6" s="7">
        <v>6705</v>
      </c>
      <c r="C6" s="7">
        <v>4</v>
      </c>
      <c r="D6" s="32"/>
    </row>
    <row r="7" spans="1:4" s="1" customFormat="1" ht="15" customHeight="1" x14ac:dyDescent="0.25">
      <c r="A7" s="16" t="s">
        <v>5</v>
      </c>
      <c r="B7" s="8">
        <v>7336</v>
      </c>
      <c r="C7" s="10" t="s">
        <v>6</v>
      </c>
      <c r="D7" s="32"/>
    </row>
    <row r="8" spans="1:4" s="1" customFormat="1" ht="15" customHeight="1" x14ac:dyDescent="0.25">
      <c r="A8" s="16" t="s">
        <v>5</v>
      </c>
      <c r="B8" s="8">
        <v>7336</v>
      </c>
      <c r="C8" s="10" t="s">
        <v>7</v>
      </c>
      <c r="D8" s="32"/>
    </row>
    <row r="9" spans="1:4" s="1" customFormat="1" ht="15" customHeight="1" x14ac:dyDescent="0.25">
      <c r="A9" s="16" t="s">
        <v>5</v>
      </c>
      <c r="B9" s="8">
        <v>7336</v>
      </c>
      <c r="C9" s="10" t="s">
        <v>8</v>
      </c>
      <c r="D9" s="32"/>
    </row>
    <row r="10" spans="1:4" s="1" customFormat="1" ht="15" customHeight="1" x14ac:dyDescent="0.25">
      <c r="A10" s="16" t="s">
        <v>9</v>
      </c>
      <c r="B10" s="8">
        <v>995</v>
      </c>
      <c r="C10" s="8">
        <v>10</v>
      </c>
      <c r="D10" s="45"/>
    </row>
    <row r="11" spans="1:4" s="1" customFormat="1" ht="15" customHeight="1" x14ac:dyDescent="0.25">
      <c r="A11" s="16" t="s">
        <v>9</v>
      </c>
      <c r="B11" s="8">
        <v>995</v>
      </c>
      <c r="C11" s="8">
        <v>7</v>
      </c>
      <c r="D11" s="38">
        <v>827</v>
      </c>
    </row>
    <row r="12" spans="1:4" s="1" customFormat="1" ht="15" customHeight="1" x14ac:dyDescent="0.25">
      <c r="A12" s="16" t="s">
        <v>9</v>
      </c>
      <c r="B12" s="8">
        <v>995</v>
      </c>
      <c r="C12" s="8">
        <v>8</v>
      </c>
      <c r="D12" s="38">
        <v>1419</v>
      </c>
    </row>
    <row r="13" spans="1:4" s="1" customFormat="1" ht="15" customHeight="1" x14ac:dyDescent="0.25">
      <c r="A13" s="16" t="s">
        <v>10</v>
      </c>
      <c r="B13" s="8">
        <v>1011</v>
      </c>
      <c r="C13" s="8">
        <v>2</v>
      </c>
      <c r="D13" s="32"/>
    </row>
    <row r="14" spans="1:4" s="1" customFormat="1" ht="15" customHeight="1" x14ac:dyDescent="0.25">
      <c r="A14" s="16" t="s">
        <v>11</v>
      </c>
      <c r="B14" s="8">
        <v>1001</v>
      </c>
      <c r="C14" s="8">
        <v>1</v>
      </c>
      <c r="D14" s="32"/>
    </row>
    <row r="15" spans="1:4" s="1" customFormat="1" ht="15" customHeight="1" x14ac:dyDescent="0.25">
      <c r="A15" s="16" t="s">
        <v>11</v>
      </c>
      <c r="B15" s="8">
        <v>1001</v>
      </c>
      <c r="C15" s="8">
        <v>2</v>
      </c>
      <c r="D15" s="32"/>
    </row>
    <row r="16" spans="1:4" s="1" customFormat="1" ht="15" customHeight="1" x14ac:dyDescent="0.25">
      <c r="A16" s="16" t="s">
        <v>11</v>
      </c>
      <c r="B16" s="8">
        <v>1001</v>
      </c>
      <c r="C16" s="8">
        <v>4</v>
      </c>
      <c r="D16" s="32"/>
    </row>
    <row r="17" spans="1:4" s="1" customFormat="1" ht="15" customHeight="1" x14ac:dyDescent="0.25">
      <c r="A17" s="16" t="s">
        <v>12</v>
      </c>
      <c r="B17" s="8">
        <v>983</v>
      </c>
      <c r="C17" s="8">
        <v>1</v>
      </c>
      <c r="D17" s="32"/>
    </row>
    <row r="18" spans="1:4" s="1" customFormat="1" ht="15" customHeight="1" x14ac:dyDescent="0.25">
      <c r="A18" s="16" t="s">
        <v>12</v>
      </c>
      <c r="B18" s="8">
        <v>983</v>
      </c>
      <c r="C18" s="8">
        <v>2</v>
      </c>
      <c r="D18" s="32"/>
    </row>
    <row r="19" spans="1:4" s="1" customFormat="1" ht="15" customHeight="1" x14ac:dyDescent="0.25">
      <c r="A19" s="16" t="s">
        <v>12</v>
      </c>
      <c r="B19" s="8">
        <v>983</v>
      </c>
      <c r="C19" s="8">
        <v>3</v>
      </c>
      <c r="D19" s="32"/>
    </row>
    <row r="20" spans="1:4" s="1" customFormat="1" ht="15" customHeight="1" x14ac:dyDescent="0.25">
      <c r="A20" s="16" t="s">
        <v>12</v>
      </c>
      <c r="B20" s="8">
        <v>983</v>
      </c>
      <c r="C20" s="8">
        <v>4</v>
      </c>
      <c r="D20" s="32"/>
    </row>
    <row r="21" spans="1:4" s="1" customFormat="1" ht="15" customHeight="1" x14ac:dyDescent="0.25">
      <c r="A21" s="16" t="s">
        <v>12</v>
      </c>
      <c r="B21" s="8">
        <v>983</v>
      </c>
      <c r="C21" s="8">
        <v>5</v>
      </c>
      <c r="D21" s="32"/>
    </row>
    <row r="22" spans="1:4" s="1" customFormat="1" ht="15" customHeight="1" x14ac:dyDescent="0.25">
      <c r="A22" s="16" t="s">
        <v>12</v>
      </c>
      <c r="B22" s="8">
        <v>983</v>
      </c>
      <c r="C22" s="8">
        <v>6</v>
      </c>
      <c r="D22" s="32"/>
    </row>
    <row r="23" spans="1:4" s="1" customFormat="1" ht="15" customHeight="1" x14ac:dyDescent="0.25">
      <c r="A23" s="16" t="s">
        <v>13</v>
      </c>
      <c r="B23" s="8">
        <v>1002</v>
      </c>
      <c r="C23" s="10" t="s">
        <v>14</v>
      </c>
      <c r="D23" s="32"/>
    </row>
    <row r="24" spans="1:4" s="1" customFormat="1" ht="15" customHeight="1" x14ac:dyDescent="0.25">
      <c r="A24" s="16" t="s">
        <v>13</v>
      </c>
      <c r="B24" s="8">
        <v>1002</v>
      </c>
      <c r="C24" s="10" t="s">
        <v>15</v>
      </c>
      <c r="D24" s="32"/>
    </row>
    <row r="25" spans="1:4" s="1" customFormat="1" ht="15" customHeight="1" x14ac:dyDescent="0.25">
      <c r="A25" s="16" t="s">
        <v>13</v>
      </c>
      <c r="B25" s="8">
        <v>1002</v>
      </c>
      <c r="C25" s="10" t="s">
        <v>16</v>
      </c>
      <c r="D25" s="32"/>
    </row>
    <row r="26" spans="1:4" s="1" customFormat="1" ht="15" customHeight="1" x14ac:dyDescent="0.25">
      <c r="A26" s="16" t="s">
        <v>13</v>
      </c>
      <c r="B26" s="8">
        <v>1002</v>
      </c>
      <c r="C26" s="10" t="s">
        <v>17</v>
      </c>
      <c r="D26" s="32"/>
    </row>
    <row r="27" spans="1:4" s="1" customFormat="1" ht="15" customHeight="1" x14ac:dyDescent="0.25">
      <c r="A27" s="104" t="s">
        <v>18</v>
      </c>
      <c r="B27" s="104">
        <v>1004</v>
      </c>
      <c r="C27" s="106" t="s">
        <v>110</v>
      </c>
      <c r="D27" s="45"/>
    </row>
    <row r="28" spans="1:4" s="1" customFormat="1" ht="15" customHeight="1" x14ac:dyDescent="0.25">
      <c r="A28" s="104" t="s">
        <v>18</v>
      </c>
      <c r="B28" s="104">
        <v>1004</v>
      </c>
      <c r="C28" s="106" t="s">
        <v>111</v>
      </c>
      <c r="D28" s="45"/>
    </row>
    <row r="29" spans="1:4" s="1" customFormat="1" ht="15" customHeight="1" x14ac:dyDescent="0.25">
      <c r="A29" s="104" t="s">
        <v>19</v>
      </c>
      <c r="B29" s="101">
        <v>1012</v>
      </c>
      <c r="C29" s="101">
        <v>2</v>
      </c>
      <c r="D29" s="32"/>
    </row>
    <row r="30" spans="1:4" s="1" customFormat="1" ht="15" customHeight="1" x14ac:dyDescent="0.25">
      <c r="A30" s="21" t="s">
        <v>19</v>
      </c>
      <c r="B30" s="7">
        <v>1012</v>
      </c>
      <c r="C30" s="7">
        <v>3</v>
      </c>
      <c r="D30" s="32"/>
    </row>
    <row r="31" spans="1:4" s="1" customFormat="1" ht="15" customHeight="1" x14ac:dyDescent="0.25">
      <c r="A31" s="21" t="s">
        <v>20</v>
      </c>
      <c r="B31" s="7">
        <v>1043</v>
      </c>
      <c r="C31" s="33" t="s">
        <v>21</v>
      </c>
      <c r="D31" s="38">
        <v>451</v>
      </c>
    </row>
    <row r="32" spans="1:4" s="1" customFormat="1" ht="15" customHeight="1" x14ac:dyDescent="0.25">
      <c r="A32" s="16" t="s">
        <v>20</v>
      </c>
      <c r="B32" s="8">
        <v>1043</v>
      </c>
      <c r="C32" s="10" t="s">
        <v>22</v>
      </c>
      <c r="D32" s="38">
        <v>473</v>
      </c>
    </row>
    <row r="33" spans="1:4" s="1" customFormat="1" ht="15" customHeight="1" x14ac:dyDescent="0.25">
      <c r="A33" s="16" t="s">
        <v>23</v>
      </c>
      <c r="B33" s="8">
        <v>7759</v>
      </c>
      <c r="C33" s="10" t="s">
        <v>24</v>
      </c>
      <c r="D33" s="32"/>
    </row>
    <row r="34" spans="1:4" s="1" customFormat="1" ht="15" customHeight="1" x14ac:dyDescent="0.25">
      <c r="A34" s="16" t="s">
        <v>23</v>
      </c>
      <c r="B34" s="8">
        <v>7759</v>
      </c>
      <c r="C34" s="10" t="s">
        <v>25</v>
      </c>
      <c r="D34" s="32"/>
    </row>
    <row r="35" spans="1:4" s="1" customFormat="1" ht="15" customHeight="1" x14ac:dyDescent="0.25">
      <c r="A35" s="16" t="s">
        <v>23</v>
      </c>
      <c r="B35" s="8">
        <v>7759</v>
      </c>
      <c r="C35" s="10" t="s">
        <v>26</v>
      </c>
      <c r="D35" s="32"/>
    </row>
    <row r="36" spans="1:4" s="1" customFormat="1" ht="15" customHeight="1" x14ac:dyDescent="0.25">
      <c r="A36" s="16" t="s">
        <v>23</v>
      </c>
      <c r="B36" s="8">
        <v>7759</v>
      </c>
      <c r="C36" s="10" t="s">
        <v>27</v>
      </c>
      <c r="D36" s="32"/>
    </row>
    <row r="37" spans="1:4" s="1" customFormat="1" ht="15" customHeight="1" x14ac:dyDescent="0.25">
      <c r="A37" s="16" t="s">
        <v>28</v>
      </c>
      <c r="B37" s="8">
        <v>6113</v>
      </c>
      <c r="C37" s="8">
        <v>1</v>
      </c>
      <c r="D37" s="32"/>
    </row>
    <row r="38" spans="1:4" s="1" customFormat="1" ht="15" customHeight="1" x14ac:dyDescent="0.25">
      <c r="A38" s="16" t="s">
        <v>28</v>
      </c>
      <c r="B38" s="8">
        <v>6113</v>
      </c>
      <c r="C38" s="8">
        <v>2</v>
      </c>
      <c r="D38" s="32"/>
    </row>
    <row r="39" spans="1:4" s="1" customFormat="1" ht="15" customHeight="1" x14ac:dyDescent="0.25">
      <c r="A39" s="16" t="s">
        <v>28</v>
      </c>
      <c r="B39" s="8">
        <v>6113</v>
      </c>
      <c r="C39" s="8">
        <v>3</v>
      </c>
      <c r="D39" s="32"/>
    </row>
    <row r="40" spans="1:4" s="1" customFormat="1" ht="15" customHeight="1" x14ac:dyDescent="0.25">
      <c r="A40" s="16" t="s">
        <v>28</v>
      </c>
      <c r="B40" s="8">
        <v>6113</v>
      </c>
      <c r="C40" s="8">
        <v>4</v>
      </c>
      <c r="D40" s="32"/>
    </row>
    <row r="41" spans="1:4" s="1" customFormat="1" ht="15" customHeight="1" x14ac:dyDescent="0.25">
      <c r="A41" s="16" t="s">
        <v>28</v>
      </c>
      <c r="B41" s="8">
        <v>6113</v>
      </c>
      <c r="C41" s="8">
        <v>5</v>
      </c>
      <c r="D41" s="32"/>
    </row>
    <row r="42" spans="1:4" s="1" customFormat="1" ht="15" customHeight="1" x14ac:dyDescent="0.25">
      <c r="A42" s="16" t="s">
        <v>29</v>
      </c>
      <c r="B42" s="8">
        <v>7763</v>
      </c>
      <c r="C42" s="8">
        <v>1</v>
      </c>
      <c r="D42" s="32"/>
    </row>
    <row r="43" spans="1:4" s="1" customFormat="1" ht="15" customHeight="1" x14ac:dyDescent="0.25">
      <c r="A43" s="16" t="s">
        <v>29</v>
      </c>
      <c r="B43" s="8">
        <v>7763</v>
      </c>
      <c r="C43" s="8">
        <v>2</v>
      </c>
      <c r="D43" s="32"/>
    </row>
    <row r="44" spans="1:4" s="1" customFormat="1" ht="15" customHeight="1" x14ac:dyDescent="0.25">
      <c r="A44" s="16" t="s">
        <v>29</v>
      </c>
      <c r="B44" s="8">
        <v>7763</v>
      </c>
      <c r="C44" s="8">
        <v>3</v>
      </c>
      <c r="D44" s="32"/>
    </row>
    <row r="45" spans="1:4" s="1" customFormat="1" ht="15" customHeight="1" x14ac:dyDescent="0.25">
      <c r="A45" s="16" t="s">
        <v>30</v>
      </c>
      <c r="B45" s="8">
        <v>7948</v>
      </c>
      <c r="C45" s="8">
        <v>1</v>
      </c>
      <c r="D45" s="32"/>
    </row>
    <row r="46" spans="1:4" s="1" customFormat="1" ht="15" customHeight="1" x14ac:dyDescent="0.25">
      <c r="A46" s="16" t="s">
        <v>30</v>
      </c>
      <c r="B46" s="8">
        <v>7948</v>
      </c>
      <c r="C46" s="8">
        <v>2</v>
      </c>
      <c r="D46" s="32"/>
    </row>
    <row r="47" spans="1:4" s="1" customFormat="1" ht="15" customHeight="1" x14ac:dyDescent="0.25">
      <c r="A47" s="16" t="s">
        <v>30</v>
      </c>
      <c r="B47" s="8">
        <v>7948</v>
      </c>
      <c r="C47" s="8">
        <v>3</v>
      </c>
      <c r="D47" s="32"/>
    </row>
    <row r="48" spans="1:4" s="1" customFormat="1" ht="15" customHeight="1" x14ac:dyDescent="0.25">
      <c r="A48" s="16" t="s">
        <v>30</v>
      </c>
      <c r="B48" s="8">
        <v>7948</v>
      </c>
      <c r="C48" s="8">
        <v>4</v>
      </c>
      <c r="D48" s="32"/>
    </row>
    <row r="49" spans="1:4" s="1" customFormat="1" ht="15" customHeight="1" x14ac:dyDescent="0.25">
      <c r="A49" s="16" t="s">
        <v>30</v>
      </c>
      <c r="B49" s="8">
        <v>7948</v>
      </c>
      <c r="C49" s="8">
        <v>5</v>
      </c>
      <c r="D49" s="32"/>
    </row>
    <row r="50" spans="1:4" s="1" customFormat="1" ht="15" customHeight="1" x14ac:dyDescent="0.25">
      <c r="A50" s="16" t="s">
        <v>30</v>
      </c>
      <c r="B50" s="8">
        <v>7948</v>
      </c>
      <c r="C50" s="8">
        <v>6</v>
      </c>
      <c r="D50" s="32"/>
    </row>
    <row r="51" spans="1:4" s="1" customFormat="1" ht="15" customHeight="1" x14ac:dyDescent="0.25">
      <c r="A51" s="55" t="s">
        <v>189</v>
      </c>
      <c r="B51" s="8">
        <v>991</v>
      </c>
      <c r="C51" s="8">
        <v>3</v>
      </c>
      <c r="D51" s="32"/>
    </row>
    <row r="52" spans="1:4" s="1" customFormat="1" ht="15" customHeight="1" x14ac:dyDescent="0.25">
      <c r="A52" s="55" t="s">
        <v>189</v>
      </c>
      <c r="B52" s="8">
        <v>991</v>
      </c>
      <c r="C52" s="8">
        <v>4</v>
      </c>
      <c r="D52" s="32"/>
    </row>
    <row r="53" spans="1:4" s="1" customFormat="1" ht="15" customHeight="1" x14ac:dyDescent="0.25">
      <c r="A53" s="55" t="s">
        <v>189</v>
      </c>
      <c r="B53" s="8">
        <v>991</v>
      </c>
      <c r="C53" s="8">
        <v>5</v>
      </c>
      <c r="D53" s="32"/>
    </row>
    <row r="54" spans="1:4" s="1" customFormat="1" ht="15" customHeight="1" x14ac:dyDescent="0.25">
      <c r="A54" s="55" t="s">
        <v>189</v>
      </c>
      <c r="B54" s="8">
        <v>991</v>
      </c>
      <c r="C54" s="8">
        <v>6</v>
      </c>
      <c r="D54" s="32"/>
    </row>
    <row r="55" spans="1:4" s="1" customFormat="1" ht="15" customHeight="1" x14ac:dyDescent="0.25">
      <c r="A55" s="55" t="s">
        <v>190</v>
      </c>
      <c r="B55" s="8">
        <v>990</v>
      </c>
      <c r="C55" s="8">
        <v>50</v>
      </c>
      <c r="D55" s="32"/>
    </row>
    <row r="56" spans="1:4" s="1" customFormat="1" ht="15" customHeight="1" x14ac:dyDescent="0.25">
      <c r="A56" s="55" t="s">
        <v>190</v>
      </c>
      <c r="B56" s="8">
        <v>990</v>
      </c>
      <c r="C56" s="8">
        <v>60</v>
      </c>
      <c r="D56" s="32"/>
    </row>
    <row r="57" spans="1:4" s="1" customFormat="1" ht="15" customHeight="1" x14ac:dyDescent="0.25">
      <c r="A57" s="55" t="s">
        <v>190</v>
      </c>
      <c r="B57" s="8">
        <v>990</v>
      </c>
      <c r="C57" s="8">
        <v>70</v>
      </c>
      <c r="D57" s="32"/>
    </row>
    <row r="58" spans="1:4" s="1" customFormat="1" ht="15" customHeight="1" x14ac:dyDescent="0.25">
      <c r="A58" s="55" t="s">
        <v>190</v>
      </c>
      <c r="B58" s="8">
        <v>990</v>
      </c>
      <c r="C58" s="10" t="s">
        <v>27</v>
      </c>
      <c r="D58" s="32"/>
    </row>
    <row r="59" spans="1:4" s="1" customFormat="1" ht="15" customHeight="1" x14ac:dyDescent="0.25">
      <c r="A59" s="55" t="s">
        <v>190</v>
      </c>
      <c r="B59" s="8">
        <v>990</v>
      </c>
      <c r="C59" s="10" t="s">
        <v>31</v>
      </c>
      <c r="D59" s="32"/>
    </row>
    <row r="60" spans="1:4" s="1" customFormat="1" ht="15" customHeight="1" x14ac:dyDescent="0.25">
      <c r="A60" s="55" t="s">
        <v>190</v>
      </c>
      <c r="B60" s="8">
        <v>990</v>
      </c>
      <c r="C60" s="10" t="s">
        <v>32</v>
      </c>
      <c r="D60" s="32"/>
    </row>
    <row r="61" spans="1:4" s="1" customFormat="1" ht="15" customHeight="1" x14ac:dyDescent="0.25">
      <c r="A61" s="21" t="s">
        <v>191</v>
      </c>
      <c r="B61" s="7">
        <v>994</v>
      </c>
      <c r="C61" s="7">
        <v>1</v>
      </c>
      <c r="D61" s="37"/>
    </row>
    <row r="62" spans="1:4" s="1" customFormat="1" ht="15" customHeight="1" x14ac:dyDescent="0.25">
      <c r="A62" s="104" t="s">
        <v>191</v>
      </c>
      <c r="B62" s="7">
        <v>994</v>
      </c>
      <c r="C62" s="7">
        <v>2</v>
      </c>
      <c r="D62" s="37"/>
    </row>
    <row r="63" spans="1:4" s="1" customFormat="1" ht="15" customHeight="1" x14ac:dyDescent="0.25">
      <c r="A63" s="104" t="s">
        <v>191</v>
      </c>
      <c r="B63" s="7">
        <v>994</v>
      </c>
      <c r="C63" s="7">
        <v>3</v>
      </c>
      <c r="D63" s="37"/>
    </row>
    <row r="64" spans="1:4" s="1" customFormat="1" ht="15" customHeight="1" x14ac:dyDescent="0.25">
      <c r="A64" s="104" t="s">
        <v>191</v>
      </c>
      <c r="B64" s="7">
        <v>994</v>
      </c>
      <c r="C64" s="7">
        <v>4</v>
      </c>
      <c r="D64" s="37"/>
    </row>
    <row r="65" spans="1:4" s="1" customFormat="1" ht="15" customHeight="1" x14ac:dyDescent="0.25">
      <c r="A65" s="16" t="s">
        <v>33</v>
      </c>
      <c r="B65" s="8">
        <v>55502</v>
      </c>
      <c r="C65" s="8">
        <v>1</v>
      </c>
      <c r="D65" s="32"/>
    </row>
    <row r="66" spans="1:4" s="1" customFormat="1" ht="15" customHeight="1" x14ac:dyDescent="0.25">
      <c r="A66" s="16" t="s">
        <v>33</v>
      </c>
      <c r="B66" s="8">
        <v>55502</v>
      </c>
      <c r="C66" s="8">
        <v>2</v>
      </c>
      <c r="D66" s="32"/>
    </row>
    <row r="67" spans="1:4" s="1" customFormat="1" ht="15" customHeight="1" x14ac:dyDescent="0.25">
      <c r="A67" s="16" t="s">
        <v>33</v>
      </c>
      <c r="B67" s="8">
        <v>55502</v>
      </c>
      <c r="C67" s="8">
        <v>3</v>
      </c>
      <c r="D67" s="32"/>
    </row>
    <row r="68" spans="1:4" s="1" customFormat="1" ht="15" customHeight="1" x14ac:dyDescent="0.25">
      <c r="A68" s="16" t="s">
        <v>33</v>
      </c>
      <c r="B68" s="8">
        <v>55502</v>
      </c>
      <c r="C68" s="8">
        <v>4</v>
      </c>
      <c r="D68" s="32"/>
    </row>
    <row r="69" spans="1:4" s="1" customFormat="1" ht="15" customHeight="1" x14ac:dyDescent="0.25">
      <c r="A69" s="16" t="s">
        <v>34</v>
      </c>
      <c r="B69" s="8">
        <v>6213</v>
      </c>
      <c r="C69" s="10" t="s">
        <v>21</v>
      </c>
      <c r="D69" s="38">
        <v>1950</v>
      </c>
    </row>
    <row r="70" spans="1:4" s="1" customFormat="1" ht="15" customHeight="1" x14ac:dyDescent="0.25">
      <c r="A70" s="16" t="s">
        <v>34</v>
      </c>
      <c r="B70" s="8">
        <v>6213</v>
      </c>
      <c r="C70" s="10" t="s">
        <v>22</v>
      </c>
      <c r="D70" s="38">
        <v>1926</v>
      </c>
    </row>
    <row r="71" spans="1:4" s="1" customFormat="1" ht="15" customHeight="1" x14ac:dyDescent="0.25">
      <c r="A71" s="16" t="s">
        <v>35</v>
      </c>
      <c r="B71" s="8">
        <v>997</v>
      </c>
      <c r="C71" s="8">
        <v>12</v>
      </c>
      <c r="D71" s="38">
        <v>1977</v>
      </c>
    </row>
    <row r="72" spans="1:4" s="1" customFormat="1" ht="15" customHeight="1" x14ac:dyDescent="0.25">
      <c r="A72" s="16" t="s">
        <v>36</v>
      </c>
      <c r="B72" s="8">
        <v>55229</v>
      </c>
      <c r="C72" s="10" t="s">
        <v>37</v>
      </c>
      <c r="D72" s="32"/>
    </row>
    <row r="73" spans="1:4" s="1" customFormat="1" ht="15" customHeight="1" x14ac:dyDescent="0.25">
      <c r="A73" s="16" t="s">
        <v>36</v>
      </c>
      <c r="B73" s="8">
        <v>55229</v>
      </c>
      <c r="C73" s="10" t="s">
        <v>38</v>
      </c>
      <c r="D73" s="32"/>
    </row>
    <row r="74" spans="1:4" s="1" customFormat="1" ht="15" customHeight="1" x14ac:dyDescent="0.25">
      <c r="A74" s="16" t="s">
        <v>36</v>
      </c>
      <c r="B74" s="8">
        <v>55229</v>
      </c>
      <c r="C74" s="10" t="s">
        <v>39</v>
      </c>
      <c r="D74" s="32"/>
    </row>
    <row r="75" spans="1:4" s="1" customFormat="1" ht="15" customHeight="1" x14ac:dyDescent="0.25">
      <c r="A75" s="16" t="s">
        <v>36</v>
      </c>
      <c r="B75" s="8">
        <v>55229</v>
      </c>
      <c r="C75" s="10" t="s">
        <v>40</v>
      </c>
      <c r="D75" s="32"/>
    </row>
    <row r="76" spans="1:4" s="1" customFormat="1" ht="15" customHeight="1" x14ac:dyDescent="0.25">
      <c r="A76" s="16" t="s">
        <v>36</v>
      </c>
      <c r="B76" s="8">
        <v>55229</v>
      </c>
      <c r="C76" s="10" t="s">
        <v>41</v>
      </c>
      <c r="D76" s="32"/>
    </row>
    <row r="77" spans="1:4" s="1" customFormat="1" ht="15" customHeight="1" x14ac:dyDescent="0.25">
      <c r="A77" s="16" t="s">
        <v>36</v>
      </c>
      <c r="B77" s="8">
        <v>55229</v>
      </c>
      <c r="C77" s="10" t="s">
        <v>42</v>
      </c>
      <c r="D77" s="32"/>
    </row>
    <row r="78" spans="1:4" s="1" customFormat="1" ht="15" customHeight="1" x14ac:dyDescent="0.25">
      <c r="A78" s="16" t="s">
        <v>36</v>
      </c>
      <c r="B78" s="8">
        <v>55229</v>
      </c>
      <c r="C78" s="10" t="s">
        <v>43</v>
      </c>
      <c r="D78" s="32"/>
    </row>
    <row r="79" spans="1:4" s="1" customFormat="1" ht="15" customHeight="1" x14ac:dyDescent="0.25">
      <c r="A79" s="16" t="s">
        <v>36</v>
      </c>
      <c r="B79" s="8">
        <v>55229</v>
      </c>
      <c r="C79" s="10" t="s">
        <v>44</v>
      </c>
      <c r="D79" s="32"/>
    </row>
    <row r="80" spans="1:4" s="1" customFormat="1" ht="15" customHeight="1" x14ac:dyDescent="0.25">
      <c r="A80" s="21" t="s">
        <v>45</v>
      </c>
      <c r="B80" s="7">
        <v>1007</v>
      </c>
      <c r="C80" s="33" t="s">
        <v>46</v>
      </c>
      <c r="D80" s="37"/>
    </row>
    <row r="81" spans="1:4" s="1" customFormat="1" ht="15" customHeight="1" x14ac:dyDescent="0.25">
      <c r="A81" s="21" t="s">
        <v>45</v>
      </c>
      <c r="B81" s="7">
        <v>1007</v>
      </c>
      <c r="C81" s="33" t="s">
        <v>47</v>
      </c>
      <c r="D81" s="37"/>
    </row>
    <row r="82" spans="1:4" s="1" customFormat="1" ht="15" customHeight="1" x14ac:dyDescent="0.25">
      <c r="A82" s="21" t="s">
        <v>45</v>
      </c>
      <c r="B82" s="7">
        <v>1007</v>
      </c>
      <c r="C82" s="33" t="s">
        <v>48</v>
      </c>
      <c r="D82" s="37"/>
    </row>
    <row r="83" spans="1:4" s="1" customFormat="1" ht="15" customHeight="1" x14ac:dyDescent="0.25">
      <c r="A83" s="21" t="s">
        <v>49</v>
      </c>
      <c r="B83" s="7">
        <v>1008</v>
      </c>
      <c r="C83" s="7">
        <v>2</v>
      </c>
      <c r="D83" s="108"/>
    </row>
    <row r="84" spans="1:4" s="1" customFormat="1" ht="15" customHeight="1" x14ac:dyDescent="0.25">
      <c r="A84" s="21" t="s">
        <v>49</v>
      </c>
      <c r="B84" s="7">
        <v>1008</v>
      </c>
      <c r="C84" s="7">
        <v>4</v>
      </c>
      <c r="D84" s="37"/>
    </row>
    <row r="85" spans="1:4" s="1" customFormat="1" ht="15" customHeight="1" x14ac:dyDescent="0.25">
      <c r="A85" s="21" t="s">
        <v>50</v>
      </c>
      <c r="B85" s="7">
        <v>6085</v>
      </c>
      <c r="C85" s="7">
        <v>14</v>
      </c>
      <c r="D85" s="38">
        <v>2120</v>
      </c>
    </row>
    <row r="86" spans="1:4" s="1" customFormat="1" ht="15" customHeight="1" x14ac:dyDescent="0.25">
      <c r="A86" s="16" t="s">
        <v>50</v>
      </c>
      <c r="B86" s="8">
        <v>6085</v>
      </c>
      <c r="C86" s="8">
        <v>15</v>
      </c>
      <c r="D86" s="38">
        <v>2501</v>
      </c>
    </row>
    <row r="87" spans="1:4" s="1" customFormat="1" ht="15" customHeight="1" x14ac:dyDescent="0.25">
      <c r="A87" s="16" t="s">
        <v>50</v>
      </c>
      <c r="B87" s="8">
        <v>6085</v>
      </c>
      <c r="C87" s="10" t="s">
        <v>51</v>
      </c>
      <c r="D87" s="38"/>
    </row>
    <row r="88" spans="1:4" s="1" customFormat="1" ht="15" customHeight="1" x14ac:dyDescent="0.25">
      <c r="A88" s="16" t="s">
        <v>50</v>
      </c>
      <c r="B88" s="8">
        <v>6085</v>
      </c>
      <c r="C88" s="10" t="s">
        <v>52</v>
      </c>
      <c r="D88" s="38"/>
    </row>
    <row r="89" spans="1:4" s="1" customFormat="1" ht="15" customHeight="1" x14ac:dyDescent="0.25">
      <c r="A89" s="16" t="s">
        <v>50</v>
      </c>
      <c r="B89" s="8">
        <v>6085</v>
      </c>
      <c r="C89" s="8">
        <v>17</v>
      </c>
      <c r="D89" s="38">
        <v>1989</v>
      </c>
    </row>
    <row r="90" spans="1:4" s="1" customFormat="1" ht="15" customHeight="1" x14ac:dyDescent="0.25">
      <c r="A90" s="16" t="s">
        <v>50</v>
      </c>
      <c r="B90" s="8">
        <v>6085</v>
      </c>
      <c r="C90" s="8">
        <v>18</v>
      </c>
      <c r="D90" s="38">
        <v>2037</v>
      </c>
    </row>
    <row r="91" spans="1:4" s="1" customFormat="1" ht="15" customHeight="1" x14ac:dyDescent="0.25">
      <c r="A91" s="16" t="s">
        <v>53</v>
      </c>
      <c r="B91" s="8">
        <v>7335</v>
      </c>
      <c r="C91" s="10" t="s">
        <v>54</v>
      </c>
      <c r="D91" s="31"/>
    </row>
    <row r="92" spans="1:4" s="1" customFormat="1" ht="15" customHeight="1" x14ac:dyDescent="0.25">
      <c r="A92" s="16" t="s">
        <v>53</v>
      </c>
      <c r="B92" s="8">
        <v>7335</v>
      </c>
      <c r="C92" s="10" t="s">
        <v>55</v>
      </c>
      <c r="D92" s="31"/>
    </row>
    <row r="93" spans="1:4" s="1" customFormat="1" ht="15" customHeight="1" x14ac:dyDescent="0.25">
      <c r="A93" s="16" t="s">
        <v>56</v>
      </c>
      <c r="B93" s="8">
        <v>6166</v>
      </c>
      <c r="C93" s="10" t="s">
        <v>57</v>
      </c>
      <c r="D93" s="31"/>
    </row>
    <row r="94" spans="1:4" s="1" customFormat="1" ht="15" customHeight="1" x14ac:dyDescent="0.25">
      <c r="A94" s="16" t="s">
        <v>56</v>
      </c>
      <c r="B94" s="8">
        <v>6166</v>
      </c>
      <c r="C94" s="10" t="s">
        <v>58</v>
      </c>
      <c r="D94" s="31"/>
    </row>
    <row r="95" spans="1:4" s="1" customFormat="1" ht="15" customHeight="1" x14ac:dyDescent="0.25">
      <c r="A95" s="16" t="s">
        <v>59</v>
      </c>
      <c r="B95" s="8">
        <v>55364</v>
      </c>
      <c r="C95" s="10" t="s">
        <v>60</v>
      </c>
      <c r="D95" s="31"/>
    </row>
    <row r="96" spans="1:4" s="1" customFormat="1" ht="15" customHeight="1" x14ac:dyDescent="0.25">
      <c r="A96" s="16" t="s">
        <v>59</v>
      </c>
      <c r="B96" s="8">
        <v>55364</v>
      </c>
      <c r="C96" s="10" t="s">
        <v>61</v>
      </c>
      <c r="D96" s="31"/>
    </row>
    <row r="97" spans="1:4" s="1" customFormat="1" ht="15" customHeight="1" x14ac:dyDescent="0.25">
      <c r="A97" s="16" t="s">
        <v>62</v>
      </c>
      <c r="B97" s="8">
        <v>988</v>
      </c>
      <c r="C97" s="10" t="s">
        <v>63</v>
      </c>
      <c r="D97" s="31"/>
    </row>
    <row r="98" spans="1:4" s="1" customFormat="1" ht="15" customHeight="1" x14ac:dyDescent="0.25">
      <c r="A98" s="16" t="s">
        <v>62</v>
      </c>
      <c r="B98" s="8">
        <v>988</v>
      </c>
      <c r="C98" s="10" t="s">
        <v>64</v>
      </c>
      <c r="D98" s="31"/>
    </row>
    <row r="99" spans="1:4" s="1" customFormat="1" ht="15" customHeight="1" x14ac:dyDescent="0.25">
      <c r="A99" s="16" t="s">
        <v>62</v>
      </c>
      <c r="B99" s="8">
        <v>988</v>
      </c>
      <c r="C99" s="10" t="s">
        <v>65</v>
      </c>
      <c r="D99" s="31"/>
    </row>
    <row r="100" spans="1:4" s="1" customFormat="1" ht="15" customHeight="1" x14ac:dyDescent="0.25">
      <c r="A100" s="16" t="s">
        <v>62</v>
      </c>
      <c r="B100" s="8">
        <v>988</v>
      </c>
      <c r="C100" s="10" t="s">
        <v>66</v>
      </c>
      <c r="D100" s="31"/>
    </row>
    <row r="101" spans="1:4" s="1" customFormat="1" ht="15" customHeight="1" x14ac:dyDescent="0.25">
      <c r="A101" s="45" t="s">
        <v>192</v>
      </c>
      <c r="B101" s="7">
        <v>55111</v>
      </c>
      <c r="C101" s="7">
        <v>1</v>
      </c>
      <c r="D101" s="32"/>
    </row>
    <row r="102" spans="1:4" s="1" customFormat="1" ht="15" customHeight="1" x14ac:dyDescent="0.25">
      <c r="A102" s="55" t="s">
        <v>192</v>
      </c>
      <c r="B102" s="7">
        <v>55111</v>
      </c>
      <c r="C102" s="7">
        <v>2</v>
      </c>
      <c r="D102" s="32"/>
    </row>
    <row r="103" spans="1:4" s="1" customFormat="1" ht="15" customHeight="1" x14ac:dyDescent="0.25">
      <c r="A103" s="55" t="s">
        <v>192</v>
      </c>
      <c r="B103" s="7">
        <v>55111</v>
      </c>
      <c r="C103" s="7">
        <v>3</v>
      </c>
      <c r="D103" s="32"/>
    </row>
    <row r="104" spans="1:4" s="1" customFormat="1" ht="15" customHeight="1" x14ac:dyDescent="0.25">
      <c r="A104" s="55" t="s">
        <v>192</v>
      </c>
      <c r="B104" s="7">
        <v>55111</v>
      </c>
      <c r="C104" s="7">
        <v>4</v>
      </c>
      <c r="D104" s="32"/>
    </row>
    <row r="105" spans="1:4" s="1" customFormat="1" ht="15" customHeight="1" x14ac:dyDescent="0.25">
      <c r="A105" s="55" t="s">
        <v>192</v>
      </c>
      <c r="B105" s="7">
        <v>55111</v>
      </c>
      <c r="C105" s="7">
        <v>5</v>
      </c>
      <c r="D105" s="32"/>
    </row>
    <row r="106" spans="1:4" s="1" customFormat="1" ht="15" customHeight="1" x14ac:dyDescent="0.25">
      <c r="A106" s="55" t="s">
        <v>192</v>
      </c>
      <c r="B106" s="7">
        <v>55111</v>
      </c>
      <c r="C106" s="7">
        <v>6</v>
      </c>
      <c r="D106" s="32"/>
    </row>
    <row r="107" spans="1:4" s="1" customFormat="1" ht="15" customHeight="1" x14ac:dyDescent="0.25">
      <c r="A107" s="55" t="s">
        <v>192</v>
      </c>
      <c r="B107" s="7">
        <v>55111</v>
      </c>
      <c r="C107" s="7">
        <v>7</v>
      </c>
      <c r="D107" s="32"/>
    </row>
    <row r="108" spans="1:4" s="1" customFormat="1" ht="15" customHeight="1" x14ac:dyDescent="0.25">
      <c r="A108" s="55" t="s">
        <v>192</v>
      </c>
      <c r="B108" s="7">
        <v>55111</v>
      </c>
      <c r="C108" s="7">
        <v>8</v>
      </c>
      <c r="D108" s="32"/>
    </row>
    <row r="109" spans="1:4" s="1" customFormat="1" ht="15" customHeight="1" x14ac:dyDescent="0.25">
      <c r="A109" s="16" t="s">
        <v>67</v>
      </c>
      <c r="B109" s="104">
        <v>57842</v>
      </c>
      <c r="C109" s="8">
        <v>1</v>
      </c>
      <c r="D109" s="31"/>
    </row>
    <row r="110" spans="1:4" s="1" customFormat="1" ht="15" customHeight="1" x14ac:dyDescent="0.25">
      <c r="A110" s="16" t="s">
        <v>67</v>
      </c>
      <c r="B110" s="8">
        <v>1010</v>
      </c>
      <c r="C110" s="8">
        <v>2</v>
      </c>
      <c r="D110" s="31"/>
    </row>
    <row r="111" spans="1:4" s="1" customFormat="1" ht="15" customHeight="1" x14ac:dyDescent="0.25">
      <c r="A111" s="16" t="s">
        <v>67</v>
      </c>
      <c r="B111" s="8">
        <v>1010</v>
      </c>
      <c r="C111" s="8">
        <v>3</v>
      </c>
      <c r="D111" s="31"/>
    </row>
    <row r="112" spans="1:4" s="1" customFormat="1" ht="15" customHeight="1" x14ac:dyDescent="0.25">
      <c r="A112" s="16" t="s">
        <v>67</v>
      </c>
      <c r="B112" s="8">
        <v>1010</v>
      </c>
      <c r="C112" s="8">
        <v>4</v>
      </c>
      <c r="D112" s="31"/>
    </row>
    <row r="113" spans="1:4" s="1" customFormat="1" ht="15" customHeight="1" x14ac:dyDescent="0.25">
      <c r="A113" s="16" t="s">
        <v>67</v>
      </c>
      <c r="B113" s="8">
        <v>1010</v>
      </c>
      <c r="C113" s="8">
        <v>5</v>
      </c>
      <c r="D113" s="31"/>
    </row>
    <row r="114" spans="1:4" s="1" customFormat="1" ht="15" customHeight="1" x14ac:dyDescent="0.25">
      <c r="A114" s="16" t="s">
        <v>67</v>
      </c>
      <c r="B114" s="8">
        <v>1010</v>
      </c>
      <c r="C114" s="8">
        <v>6</v>
      </c>
      <c r="D114" s="31"/>
    </row>
    <row r="115" spans="1:4" s="1" customFormat="1" ht="15" customHeight="1" x14ac:dyDescent="0.25">
      <c r="A115" s="16" t="s">
        <v>68</v>
      </c>
      <c r="B115" s="8">
        <v>55224</v>
      </c>
      <c r="C115" s="10" t="s">
        <v>69</v>
      </c>
      <c r="D115" s="31"/>
    </row>
    <row r="116" spans="1:4" s="1" customFormat="1" ht="15" customHeight="1" x14ac:dyDescent="0.25">
      <c r="A116" s="16" t="s">
        <v>68</v>
      </c>
      <c r="B116" s="8">
        <v>55224</v>
      </c>
      <c r="C116" s="10" t="s">
        <v>70</v>
      </c>
      <c r="D116" s="31"/>
    </row>
    <row r="117" spans="1:4" s="1" customFormat="1" ht="15" customHeight="1" x14ac:dyDescent="0.25">
      <c r="A117" s="16" t="s">
        <v>68</v>
      </c>
      <c r="B117" s="8">
        <v>55224</v>
      </c>
      <c r="C117" s="10" t="s">
        <v>71</v>
      </c>
      <c r="D117" s="31"/>
    </row>
    <row r="118" spans="1:4" s="1" customFormat="1" ht="15" customHeight="1" x14ac:dyDescent="0.25">
      <c r="A118" s="16" t="s">
        <v>68</v>
      </c>
      <c r="B118" s="8">
        <v>55224</v>
      </c>
      <c r="C118" s="10" t="s">
        <v>72</v>
      </c>
      <c r="D118" s="31"/>
    </row>
    <row r="119" spans="1:4" s="1" customFormat="1" ht="15" customHeight="1" x14ac:dyDescent="0.25">
      <c r="A119" s="16" t="s">
        <v>73</v>
      </c>
      <c r="B119" s="8">
        <v>1040</v>
      </c>
      <c r="C119" s="8">
        <v>1</v>
      </c>
      <c r="D119" s="31"/>
    </row>
    <row r="120" spans="1:4" s="1" customFormat="1" ht="15" customHeight="1" x14ac:dyDescent="0.25">
      <c r="A120" s="16" t="s">
        <v>73</v>
      </c>
      <c r="B120" s="8">
        <v>1040</v>
      </c>
      <c r="C120" s="8">
        <v>2</v>
      </c>
      <c r="D120" s="31"/>
    </row>
    <row r="121" spans="1:4" s="1" customFormat="1" ht="15" customHeight="1" x14ac:dyDescent="0.25">
      <c r="A121" s="22" t="s">
        <v>75</v>
      </c>
      <c r="B121" s="11">
        <v>55259</v>
      </c>
      <c r="C121" s="12" t="s">
        <v>76</v>
      </c>
      <c r="D121" s="31"/>
    </row>
    <row r="122" spans="1:4" s="1" customFormat="1" ht="15" customHeight="1" x14ac:dyDescent="0.25">
      <c r="A122" s="22" t="s">
        <v>75</v>
      </c>
      <c r="B122" s="11">
        <v>55259</v>
      </c>
      <c r="C122" s="12" t="s">
        <v>77</v>
      </c>
      <c r="D122" s="31"/>
    </row>
    <row r="123" spans="1:4" s="1" customFormat="1" ht="15" customHeight="1" x14ac:dyDescent="0.25">
      <c r="A123" s="17" t="s">
        <v>74</v>
      </c>
      <c r="B123" s="9">
        <v>55148</v>
      </c>
      <c r="C123" s="9">
        <v>1</v>
      </c>
      <c r="D123" s="31"/>
    </row>
    <row r="124" spans="1:4" s="1" customFormat="1" ht="15" customHeight="1" x14ac:dyDescent="0.25">
      <c r="A124" s="16" t="s">
        <v>74</v>
      </c>
      <c r="B124" s="9">
        <v>55148</v>
      </c>
      <c r="C124" s="9">
        <v>2</v>
      </c>
      <c r="D124" s="31"/>
    </row>
    <row r="125" spans="1:4" ht="15" customHeight="1" x14ac:dyDescent="0.25">
      <c r="A125" s="16" t="s">
        <v>74</v>
      </c>
      <c r="B125" s="9">
        <v>55148</v>
      </c>
      <c r="C125" s="9">
        <v>3</v>
      </c>
      <c r="D125" s="31"/>
    </row>
    <row r="126" spans="1:4" ht="15" customHeight="1" x14ac:dyDescent="0.25">
      <c r="A126" s="55" t="s">
        <v>74</v>
      </c>
      <c r="B126" s="55">
        <v>55148</v>
      </c>
      <c r="C126" s="55">
        <v>4</v>
      </c>
      <c r="D126" s="32"/>
    </row>
    <row r="127" spans="1:4" s="185" customFormat="1" ht="15" customHeight="1" x14ac:dyDescent="0.25">
      <c r="A127" s="233" t="s">
        <v>193</v>
      </c>
      <c r="B127" s="234"/>
      <c r="C127" s="234"/>
    </row>
    <row r="128" spans="1:4" x14ac:dyDescent="0.25">
      <c r="A128" s="35"/>
      <c r="D128" s="6"/>
    </row>
    <row r="129" spans="1:4" x14ac:dyDescent="0.25">
      <c r="A129" s="35"/>
      <c r="D129" s="6"/>
    </row>
    <row r="130" spans="1:4" x14ac:dyDescent="0.25">
      <c r="A130" s="14"/>
      <c r="B130" s="24"/>
      <c r="C130" s="24"/>
      <c r="D130" s="24"/>
    </row>
    <row r="131" spans="1:4" x14ac:dyDescent="0.25">
      <c r="A131" s="36"/>
      <c r="B131" s="24"/>
      <c r="C131" s="24"/>
      <c r="D131" s="24"/>
    </row>
    <row r="132" spans="1:4" x14ac:dyDescent="0.25">
      <c r="A132" s="36"/>
      <c r="B132" s="24"/>
      <c r="C132" s="24"/>
      <c r="D132" s="24"/>
    </row>
    <row r="133" spans="1:4" x14ac:dyDescent="0.25">
      <c r="A133" s="34"/>
      <c r="B133" s="24"/>
      <c r="C133" s="24"/>
      <c r="D133" s="24"/>
    </row>
    <row r="134" spans="1:4" x14ac:dyDescent="0.25">
      <c r="A134" s="25"/>
      <c r="B134" s="24"/>
      <c r="C134" s="24"/>
      <c r="D134" s="24"/>
    </row>
    <row r="135" spans="1:4" x14ac:dyDescent="0.25">
      <c r="B135" s="24"/>
      <c r="C135" s="24"/>
      <c r="D135" s="24"/>
    </row>
  </sheetData>
  <mergeCells count="1">
    <mergeCell ref="A127:C127"/>
  </mergeCells>
  <pageMargins left="0.7" right="0.7" top="0.75" bottom="0.75" header="0.3" footer="0.3"/>
  <pageSetup scale="78" orientation="portrait" r:id="rId1"/>
  <headerFooter alignWithMargins="0"/>
  <rowBreaks count="1" manualBreakCount="1">
    <brk id="6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zoomScaleNormal="100" workbookViewId="0"/>
  </sheetViews>
  <sheetFormatPr defaultRowHeight="15" x14ac:dyDescent="0.25"/>
  <cols>
    <col min="1" max="1" width="31.42578125" style="44" customWidth="1"/>
    <col min="2" max="2" width="9.85546875" style="44" customWidth="1"/>
    <col min="3" max="3" width="7.42578125" style="44" customWidth="1"/>
    <col min="4" max="4" width="12.85546875" style="99" customWidth="1"/>
    <col min="5" max="16384" width="9.140625" style="44"/>
  </cols>
  <sheetData>
    <row r="1" spans="1:4" s="1" customFormat="1" ht="92.25" customHeight="1" x14ac:dyDescent="0.25">
      <c r="A1" s="141" t="s">
        <v>0</v>
      </c>
      <c r="B1" s="141" t="s">
        <v>1</v>
      </c>
      <c r="C1" s="141" t="s">
        <v>2</v>
      </c>
      <c r="D1" s="142" t="s">
        <v>166</v>
      </c>
    </row>
    <row r="2" spans="1:4" s="1" customFormat="1" ht="15" customHeight="1" x14ac:dyDescent="0.25">
      <c r="A2" s="45" t="s">
        <v>3</v>
      </c>
      <c r="B2" s="8">
        <v>6137</v>
      </c>
      <c r="C2" s="8">
        <v>1</v>
      </c>
      <c r="D2" s="32"/>
    </row>
    <row r="3" spans="1:4" s="1" customFormat="1" ht="15" customHeight="1" x14ac:dyDescent="0.25">
      <c r="A3" s="45" t="s">
        <v>3</v>
      </c>
      <c r="B3" s="8">
        <v>6137</v>
      </c>
      <c r="C3" s="8">
        <v>2</v>
      </c>
      <c r="D3" s="32"/>
    </row>
    <row r="4" spans="1:4" s="1" customFormat="1" ht="15" customHeight="1" x14ac:dyDescent="0.25">
      <c r="A4" s="45" t="s">
        <v>3</v>
      </c>
      <c r="B4" s="8">
        <v>6137</v>
      </c>
      <c r="C4" s="8">
        <v>3</v>
      </c>
      <c r="D4" s="32"/>
    </row>
    <row r="5" spans="1:4" s="1" customFormat="1" ht="15" customHeight="1" x14ac:dyDescent="0.25">
      <c r="A5" s="45" t="s">
        <v>3</v>
      </c>
      <c r="B5" s="8">
        <v>6137</v>
      </c>
      <c r="C5" s="8">
        <v>4</v>
      </c>
      <c r="D5" s="32"/>
    </row>
    <row r="6" spans="1:4" s="1" customFormat="1" ht="15" customHeight="1" x14ac:dyDescent="0.25">
      <c r="A6" s="21" t="s">
        <v>4</v>
      </c>
      <c r="B6" s="7">
        <v>6705</v>
      </c>
      <c r="C6" s="7">
        <v>4</v>
      </c>
      <c r="D6" s="32"/>
    </row>
    <row r="7" spans="1:4" s="1" customFormat="1" ht="15" customHeight="1" x14ac:dyDescent="0.25">
      <c r="A7" s="45" t="s">
        <v>5</v>
      </c>
      <c r="B7" s="8">
        <v>7336</v>
      </c>
      <c r="C7" s="10" t="s">
        <v>6</v>
      </c>
      <c r="D7" s="32"/>
    </row>
    <row r="8" spans="1:4" s="1" customFormat="1" ht="15" customHeight="1" x14ac:dyDescent="0.25">
      <c r="A8" s="45" t="s">
        <v>5</v>
      </c>
      <c r="B8" s="8">
        <v>7336</v>
      </c>
      <c r="C8" s="10" t="s">
        <v>7</v>
      </c>
      <c r="D8" s="32"/>
    </row>
    <row r="9" spans="1:4" s="1" customFormat="1" ht="15" customHeight="1" x14ac:dyDescent="0.25">
      <c r="A9" s="45" t="s">
        <v>5</v>
      </c>
      <c r="B9" s="8">
        <v>7336</v>
      </c>
      <c r="C9" s="10" t="s">
        <v>8</v>
      </c>
      <c r="D9" s="32"/>
    </row>
    <row r="10" spans="1:4" s="1" customFormat="1" ht="15" customHeight="1" x14ac:dyDescent="0.25">
      <c r="A10" s="45" t="s">
        <v>9</v>
      </c>
      <c r="B10" s="8">
        <v>995</v>
      </c>
      <c r="C10" s="8">
        <v>10</v>
      </c>
      <c r="D10" s="45"/>
    </row>
    <row r="11" spans="1:4" s="1" customFormat="1" ht="15" customHeight="1" x14ac:dyDescent="0.25">
      <c r="A11" s="45" t="s">
        <v>9</v>
      </c>
      <c r="B11" s="8">
        <v>995</v>
      </c>
      <c r="C11" s="8">
        <v>7</v>
      </c>
      <c r="D11" s="38">
        <v>827</v>
      </c>
    </row>
    <row r="12" spans="1:4" s="1" customFormat="1" ht="15" customHeight="1" x14ac:dyDescent="0.25">
      <c r="A12" s="45" t="s">
        <v>9</v>
      </c>
      <c r="B12" s="8">
        <v>995</v>
      </c>
      <c r="C12" s="8">
        <v>8</v>
      </c>
      <c r="D12" s="38">
        <v>1419</v>
      </c>
    </row>
    <row r="13" spans="1:4" s="1" customFormat="1" ht="15" customHeight="1" x14ac:dyDescent="0.25">
      <c r="A13" s="45" t="s">
        <v>10</v>
      </c>
      <c r="B13" s="8">
        <v>1011</v>
      </c>
      <c r="C13" s="8">
        <v>2</v>
      </c>
      <c r="D13" s="32"/>
    </row>
    <row r="14" spans="1:4" s="1" customFormat="1" ht="15" customHeight="1" x14ac:dyDescent="0.25">
      <c r="A14" s="45" t="s">
        <v>11</v>
      </c>
      <c r="B14" s="8">
        <v>1001</v>
      </c>
      <c r="C14" s="8">
        <v>1</v>
      </c>
      <c r="D14" s="32"/>
    </row>
    <row r="15" spans="1:4" s="1" customFormat="1" ht="15" customHeight="1" x14ac:dyDescent="0.25">
      <c r="A15" s="45" t="s">
        <v>11</v>
      </c>
      <c r="B15" s="8">
        <v>1001</v>
      </c>
      <c r="C15" s="8">
        <v>2</v>
      </c>
      <c r="D15" s="32"/>
    </row>
    <row r="16" spans="1:4" s="1" customFormat="1" ht="15" customHeight="1" x14ac:dyDescent="0.25">
      <c r="A16" s="45" t="s">
        <v>11</v>
      </c>
      <c r="B16" s="8">
        <v>1001</v>
      </c>
      <c r="C16" s="8">
        <v>4</v>
      </c>
      <c r="D16" s="32"/>
    </row>
    <row r="17" spans="1:4" s="1" customFormat="1" ht="15" customHeight="1" x14ac:dyDescent="0.25">
      <c r="A17" s="45" t="s">
        <v>12</v>
      </c>
      <c r="B17" s="8">
        <v>983</v>
      </c>
      <c r="C17" s="8">
        <v>1</v>
      </c>
      <c r="D17" s="32"/>
    </row>
    <row r="18" spans="1:4" s="1" customFormat="1" ht="15" customHeight="1" x14ac:dyDescent="0.25">
      <c r="A18" s="45" t="s">
        <v>12</v>
      </c>
      <c r="B18" s="8">
        <v>983</v>
      </c>
      <c r="C18" s="8">
        <v>2</v>
      </c>
      <c r="D18" s="32"/>
    </row>
    <row r="19" spans="1:4" s="1" customFormat="1" ht="15" customHeight="1" x14ac:dyDescent="0.25">
      <c r="A19" s="45" t="s">
        <v>12</v>
      </c>
      <c r="B19" s="8">
        <v>983</v>
      </c>
      <c r="C19" s="8">
        <v>3</v>
      </c>
      <c r="D19" s="32"/>
    </row>
    <row r="20" spans="1:4" s="1" customFormat="1" ht="15" customHeight="1" x14ac:dyDescent="0.25">
      <c r="A20" s="45" t="s">
        <v>12</v>
      </c>
      <c r="B20" s="8">
        <v>983</v>
      </c>
      <c r="C20" s="8">
        <v>4</v>
      </c>
      <c r="D20" s="32"/>
    </row>
    <row r="21" spans="1:4" s="1" customFormat="1" ht="15" customHeight="1" x14ac:dyDescent="0.25">
      <c r="A21" s="45" t="s">
        <v>12</v>
      </c>
      <c r="B21" s="8">
        <v>983</v>
      </c>
      <c r="C21" s="8">
        <v>5</v>
      </c>
      <c r="D21" s="32"/>
    </row>
    <row r="22" spans="1:4" s="1" customFormat="1" ht="15" customHeight="1" x14ac:dyDescent="0.25">
      <c r="A22" s="45" t="s">
        <v>12</v>
      </c>
      <c r="B22" s="8">
        <v>983</v>
      </c>
      <c r="C22" s="8">
        <v>6</v>
      </c>
      <c r="D22" s="32"/>
    </row>
    <row r="23" spans="1:4" s="1" customFormat="1" ht="15" customHeight="1" x14ac:dyDescent="0.25">
      <c r="A23" s="45" t="s">
        <v>13</v>
      </c>
      <c r="B23" s="8">
        <v>1002</v>
      </c>
      <c r="C23" s="10" t="s">
        <v>14</v>
      </c>
      <c r="D23" s="32"/>
    </row>
    <row r="24" spans="1:4" s="1" customFormat="1" ht="15" customHeight="1" x14ac:dyDescent="0.25">
      <c r="A24" s="45" t="s">
        <v>13</v>
      </c>
      <c r="B24" s="8">
        <v>1002</v>
      </c>
      <c r="C24" s="10" t="s">
        <v>15</v>
      </c>
      <c r="D24" s="32"/>
    </row>
    <row r="25" spans="1:4" s="1" customFormat="1" ht="15" customHeight="1" x14ac:dyDescent="0.25">
      <c r="A25" s="45" t="s">
        <v>13</v>
      </c>
      <c r="B25" s="8">
        <v>1002</v>
      </c>
      <c r="C25" s="10" t="s">
        <v>16</v>
      </c>
      <c r="D25" s="32"/>
    </row>
    <row r="26" spans="1:4" s="1" customFormat="1" ht="15" customHeight="1" x14ac:dyDescent="0.25">
      <c r="A26" s="45" t="s">
        <v>13</v>
      </c>
      <c r="B26" s="8">
        <v>1002</v>
      </c>
      <c r="C26" s="10" t="s">
        <v>17</v>
      </c>
      <c r="D26" s="32"/>
    </row>
    <row r="27" spans="1:4" s="1" customFormat="1" ht="15" customHeight="1" x14ac:dyDescent="0.25">
      <c r="A27" s="104" t="s">
        <v>18</v>
      </c>
      <c r="B27" s="101">
        <v>1004</v>
      </c>
      <c r="C27" s="106" t="s">
        <v>110</v>
      </c>
      <c r="D27" s="32"/>
    </row>
    <row r="28" spans="1:4" s="1" customFormat="1" ht="15" customHeight="1" x14ac:dyDescent="0.25">
      <c r="A28" s="104" t="s">
        <v>18</v>
      </c>
      <c r="B28" s="101">
        <v>1004</v>
      </c>
      <c r="C28" s="106" t="s">
        <v>111</v>
      </c>
      <c r="D28" s="32"/>
    </row>
    <row r="29" spans="1:4" s="1" customFormat="1" ht="15" customHeight="1" x14ac:dyDescent="0.25">
      <c r="A29" s="21" t="s">
        <v>19</v>
      </c>
      <c r="B29" s="7">
        <v>1012</v>
      </c>
      <c r="C29" s="7">
        <v>2</v>
      </c>
      <c r="D29" s="32"/>
    </row>
    <row r="30" spans="1:4" s="1" customFormat="1" ht="15" customHeight="1" x14ac:dyDescent="0.25">
      <c r="A30" s="21" t="s">
        <v>19</v>
      </c>
      <c r="B30" s="7">
        <v>1012</v>
      </c>
      <c r="C30" s="7">
        <v>3</v>
      </c>
      <c r="D30" s="32"/>
    </row>
    <row r="31" spans="1:4" s="1" customFormat="1" ht="15" customHeight="1" x14ac:dyDescent="0.25">
      <c r="A31" s="21" t="s">
        <v>20</v>
      </c>
      <c r="B31" s="7">
        <v>1043</v>
      </c>
      <c r="C31" s="33" t="s">
        <v>21</v>
      </c>
      <c r="D31" s="38">
        <v>451</v>
      </c>
    </row>
    <row r="32" spans="1:4" s="1" customFormat="1" ht="15" customHeight="1" x14ac:dyDescent="0.25">
      <c r="A32" s="45" t="s">
        <v>20</v>
      </c>
      <c r="B32" s="8">
        <v>1043</v>
      </c>
      <c r="C32" s="10" t="s">
        <v>22</v>
      </c>
      <c r="D32" s="38">
        <v>473</v>
      </c>
    </row>
    <row r="33" spans="1:4" s="1" customFormat="1" ht="15" customHeight="1" x14ac:dyDescent="0.25">
      <c r="A33" s="45" t="s">
        <v>23</v>
      </c>
      <c r="B33" s="8">
        <v>7759</v>
      </c>
      <c r="C33" s="10" t="s">
        <v>24</v>
      </c>
      <c r="D33" s="32"/>
    </row>
    <row r="34" spans="1:4" s="1" customFormat="1" ht="15" customHeight="1" x14ac:dyDescent="0.25">
      <c r="A34" s="45" t="s">
        <v>23</v>
      </c>
      <c r="B34" s="8">
        <v>7759</v>
      </c>
      <c r="C34" s="10" t="s">
        <v>25</v>
      </c>
      <c r="D34" s="32"/>
    </row>
    <row r="35" spans="1:4" s="1" customFormat="1" ht="15" customHeight="1" x14ac:dyDescent="0.25">
      <c r="A35" s="45" t="s">
        <v>23</v>
      </c>
      <c r="B35" s="8">
        <v>7759</v>
      </c>
      <c r="C35" s="10" t="s">
        <v>26</v>
      </c>
      <c r="D35" s="32"/>
    </row>
    <row r="36" spans="1:4" s="1" customFormat="1" ht="15" customHeight="1" x14ac:dyDescent="0.25">
      <c r="A36" s="45" t="s">
        <v>23</v>
      </c>
      <c r="B36" s="8">
        <v>7759</v>
      </c>
      <c r="C36" s="10" t="s">
        <v>27</v>
      </c>
      <c r="D36" s="32"/>
    </row>
    <row r="37" spans="1:4" s="1" customFormat="1" ht="15" customHeight="1" x14ac:dyDescent="0.25">
      <c r="A37" s="45" t="s">
        <v>28</v>
      </c>
      <c r="B37" s="8">
        <v>6113</v>
      </c>
      <c r="C37" s="8">
        <v>1</v>
      </c>
      <c r="D37" s="32"/>
    </row>
    <row r="38" spans="1:4" s="1" customFormat="1" ht="15" customHeight="1" x14ac:dyDescent="0.25">
      <c r="A38" s="45" t="s">
        <v>28</v>
      </c>
      <c r="B38" s="8">
        <v>6113</v>
      </c>
      <c r="C38" s="8">
        <v>2</v>
      </c>
      <c r="D38" s="32"/>
    </row>
    <row r="39" spans="1:4" s="1" customFormat="1" ht="15" customHeight="1" x14ac:dyDescent="0.25">
      <c r="A39" s="45" t="s">
        <v>28</v>
      </c>
      <c r="B39" s="8">
        <v>6113</v>
      </c>
      <c r="C39" s="8">
        <v>3</v>
      </c>
      <c r="D39" s="32"/>
    </row>
    <row r="40" spans="1:4" s="1" customFormat="1" ht="15" customHeight="1" x14ac:dyDescent="0.25">
      <c r="A40" s="45" t="s">
        <v>28</v>
      </c>
      <c r="B40" s="8">
        <v>6113</v>
      </c>
      <c r="C40" s="8">
        <v>4</v>
      </c>
      <c r="D40" s="32"/>
    </row>
    <row r="41" spans="1:4" s="1" customFormat="1" ht="15" customHeight="1" x14ac:dyDescent="0.25">
      <c r="A41" s="45" t="s">
        <v>28</v>
      </c>
      <c r="B41" s="8">
        <v>6113</v>
      </c>
      <c r="C41" s="8">
        <v>5</v>
      </c>
      <c r="D41" s="32"/>
    </row>
    <row r="42" spans="1:4" s="1" customFormat="1" ht="15" customHeight="1" x14ac:dyDescent="0.25">
      <c r="A42" s="45" t="s">
        <v>29</v>
      </c>
      <c r="B42" s="8">
        <v>7763</v>
      </c>
      <c r="C42" s="8">
        <v>1</v>
      </c>
      <c r="D42" s="32"/>
    </row>
    <row r="43" spans="1:4" s="1" customFormat="1" ht="15" customHeight="1" x14ac:dyDescent="0.25">
      <c r="A43" s="45" t="s">
        <v>29</v>
      </c>
      <c r="B43" s="8">
        <v>7763</v>
      </c>
      <c r="C43" s="8">
        <v>2</v>
      </c>
      <c r="D43" s="32"/>
    </row>
    <row r="44" spans="1:4" s="1" customFormat="1" ht="15" customHeight="1" x14ac:dyDescent="0.25">
      <c r="A44" s="45" t="s">
        <v>29</v>
      </c>
      <c r="B44" s="8">
        <v>7763</v>
      </c>
      <c r="C44" s="8">
        <v>3</v>
      </c>
      <c r="D44" s="32"/>
    </row>
    <row r="45" spans="1:4" s="1" customFormat="1" ht="15" customHeight="1" x14ac:dyDescent="0.25">
      <c r="A45" s="45" t="s">
        <v>30</v>
      </c>
      <c r="B45" s="8">
        <v>7948</v>
      </c>
      <c r="C45" s="8">
        <v>1</v>
      </c>
      <c r="D45" s="32"/>
    </row>
    <row r="46" spans="1:4" s="1" customFormat="1" ht="15" customHeight="1" x14ac:dyDescent="0.25">
      <c r="A46" s="45" t="s">
        <v>30</v>
      </c>
      <c r="B46" s="8">
        <v>7948</v>
      </c>
      <c r="C46" s="8">
        <v>2</v>
      </c>
      <c r="D46" s="32"/>
    </row>
    <row r="47" spans="1:4" s="1" customFormat="1" ht="15" customHeight="1" x14ac:dyDescent="0.25">
      <c r="A47" s="45" t="s">
        <v>30</v>
      </c>
      <c r="B47" s="8">
        <v>7948</v>
      </c>
      <c r="C47" s="8">
        <v>3</v>
      </c>
      <c r="D47" s="32"/>
    </row>
    <row r="48" spans="1:4" s="1" customFormat="1" ht="15" customHeight="1" x14ac:dyDescent="0.25">
      <c r="A48" s="45" t="s">
        <v>30</v>
      </c>
      <c r="B48" s="8">
        <v>7948</v>
      </c>
      <c r="C48" s="8">
        <v>4</v>
      </c>
      <c r="D48" s="32"/>
    </row>
    <row r="49" spans="1:4" s="1" customFormat="1" ht="15" customHeight="1" x14ac:dyDescent="0.25">
      <c r="A49" s="45" t="s">
        <v>30</v>
      </c>
      <c r="B49" s="8">
        <v>7948</v>
      </c>
      <c r="C49" s="8">
        <v>5</v>
      </c>
      <c r="D49" s="32"/>
    </row>
    <row r="50" spans="1:4" s="1" customFormat="1" ht="15" customHeight="1" x14ac:dyDescent="0.25">
      <c r="A50" s="45" t="s">
        <v>30</v>
      </c>
      <c r="B50" s="8">
        <v>7948</v>
      </c>
      <c r="C50" s="8">
        <v>6</v>
      </c>
      <c r="D50" s="32"/>
    </row>
    <row r="51" spans="1:4" s="1" customFormat="1" ht="15" customHeight="1" x14ac:dyDescent="0.25">
      <c r="A51" s="55" t="s">
        <v>189</v>
      </c>
      <c r="B51" s="8">
        <v>991</v>
      </c>
      <c r="C51" s="8">
        <v>3</v>
      </c>
      <c r="D51" s="32"/>
    </row>
    <row r="52" spans="1:4" s="1" customFormat="1" ht="15" customHeight="1" x14ac:dyDescent="0.25">
      <c r="A52" s="55" t="s">
        <v>189</v>
      </c>
      <c r="B52" s="8">
        <v>991</v>
      </c>
      <c r="C52" s="8">
        <v>4</v>
      </c>
      <c r="D52" s="32"/>
    </row>
    <row r="53" spans="1:4" s="1" customFormat="1" ht="15" customHeight="1" x14ac:dyDescent="0.25">
      <c r="A53" s="55" t="s">
        <v>189</v>
      </c>
      <c r="B53" s="8">
        <v>991</v>
      </c>
      <c r="C53" s="8">
        <v>5</v>
      </c>
      <c r="D53" s="32"/>
    </row>
    <row r="54" spans="1:4" s="1" customFormat="1" ht="15" customHeight="1" x14ac:dyDescent="0.25">
      <c r="A54" s="55" t="s">
        <v>189</v>
      </c>
      <c r="B54" s="8">
        <v>991</v>
      </c>
      <c r="C54" s="8">
        <v>6</v>
      </c>
      <c r="D54" s="32"/>
    </row>
    <row r="55" spans="1:4" s="1" customFormat="1" ht="15" customHeight="1" x14ac:dyDescent="0.25">
      <c r="A55" s="55" t="s">
        <v>190</v>
      </c>
      <c r="B55" s="8">
        <v>990</v>
      </c>
      <c r="C55" s="8">
        <v>50</v>
      </c>
      <c r="D55" s="32"/>
    </row>
    <row r="56" spans="1:4" s="1" customFormat="1" ht="15" customHeight="1" x14ac:dyDescent="0.25">
      <c r="A56" s="55" t="s">
        <v>190</v>
      </c>
      <c r="B56" s="8">
        <v>990</v>
      </c>
      <c r="C56" s="8">
        <v>60</v>
      </c>
      <c r="D56" s="32"/>
    </row>
    <row r="57" spans="1:4" s="1" customFormat="1" ht="15" customHeight="1" x14ac:dyDescent="0.25">
      <c r="A57" s="55" t="s">
        <v>190</v>
      </c>
      <c r="B57" s="8">
        <v>990</v>
      </c>
      <c r="C57" s="8">
        <v>70</v>
      </c>
      <c r="D57" s="32"/>
    </row>
    <row r="58" spans="1:4" s="1" customFormat="1" ht="15" customHeight="1" x14ac:dyDescent="0.25">
      <c r="A58" s="55" t="s">
        <v>190</v>
      </c>
      <c r="B58" s="8">
        <v>990</v>
      </c>
      <c r="C58" s="10" t="s">
        <v>27</v>
      </c>
      <c r="D58" s="32"/>
    </row>
    <row r="59" spans="1:4" s="1" customFormat="1" ht="15" customHeight="1" x14ac:dyDescent="0.25">
      <c r="A59" s="55" t="s">
        <v>190</v>
      </c>
      <c r="B59" s="8">
        <v>990</v>
      </c>
      <c r="C59" s="10" t="s">
        <v>31</v>
      </c>
      <c r="D59" s="32"/>
    </row>
    <row r="60" spans="1:4" s="1" customFormat="1" ht="15" customHeight="1" x14ac:dyDescent="0.25">
      <c r="A60" s="55" t="s">
        <v>190</v>
      </c>
      <c r="B60" s="8">
        <v>990</v>
      </c>
      <c r="C60" s="10" t="s">
        <v>32</v>
      </c>
      <c r="D60" s="32"/>
    </row>
    <row r="61" spans="1:4" s="1" customFormat="1" ht="15" customHeight="1" x14ac:dyDescent="0.25">
      <c r="A61" s="104" t="s">
        <v>191</v>
      </c>
      <c r="B61" s="7">
        <v>994</v>
      </c>
      <c r="C61" s="7">
        <v>1</v>
      </c>
      <c r="D61" s="37"/>
    </row>
    <row r="62" spans="1:4" s="1" customFormat="1" ht="15" customHeight="1" x14ac:dyDescent="0.25">
      <c r="A62" s="21" t="s">
        <v>191</v>
      </c>
      <c r="B62" s="7">
        <v>994</v>
      </c>
      <c r="C62" s="7">
        <v>2</v>
      </c>
      <c r="D62" s="37"/>
    </row>
    <row r="63" spans="1:4" s="1" customFormat="1" ht="15" customHeight="1" x14ac:dyDescent="0.25">
      <c r="A63" s="104" t="s">
        <v>191</v>
      </c>
      <c r="B63" s="7">
        <v>994</v>
      </c>
      <c r="C63" s="7">
        <v>3</v>
      </c>
      <c r="D63" s="37"/>
    </row>
    <row r="64" spans="1:4" s="1" customFormat="1" ht="15" customHeight="1" x14ac:dyDescent="0.25">
      <c r="A64" s="104" t="s">
        <v>191</v>
      </c>
      <c r="B64" s="7">
        <v>994</v>
      </c>
      <c r="C64" s="7">
        <v>4</v>
      </c>
      <c r="D64" s="37"/>
    </row>
    <row r="65" spans="1:4" s="1" customFormat="1" ht="15" customHeight="1" x14ac:dyDescent="0.25">
      <c r="A65" s="45" t="s">
        <v>33</v>
      </c>
      <c r="B65" s="8">
        <v>55502</v>
      </c>
      <c r="C65" s="1">
        <v>1</v>
      </c>
      <c r="D65" s="32"/>
    </row>
    <row r="66" spans="1:4" s="1" customFormat="1" ht="15" customHeight="1" x14ac:dyDescent="0.25">
      <c r="A66" s="45" t="s">
        <v>33</v>
      </c>
      <c r="B66" s="8">
        <v>55502</v>
      </c>
      <c r="C66" s="8">
        <v>2</v>
      </c>
      <c r="D66" s="32"/>
    </row>
    <row r="67" spans="1:4" s="1" customFormat="1" ht="15" customHeight="1" x14ac:dyDescent="0.25">
      <c r="A67" s="45" t="s">
        <v>33</v>
      </c>
      <c r="B67" s="8">
        <v>55502</v>
      </c>
      <c r="C67" s="8">
        <v>3</v>
      </c>
      <c r="D67" s="32"/>
    </row>
    <row r="68" spans="1:4" s="1" customFormat="1" ht="15" customHeight="1" x14ac:dyDescent="0.25">
      <c r="A68" s="45" t="s">
        <v>33</v>
      </c>
      <c r="B68" s="55">
        <v>55502</v>
      </c>
      <c r="C68" s="8">
        <v>4</v>
      </c>
      <c r="D68" s="32"/>
    </row>
    <row r="69" spans="1:4" s="1" customFormat="1" ht="15" customHeight="1" x14ac:dyDescent="0.25">
      <c r="A69" s="45" t="s">
        <v>34</v>
      </c>
      <c r="B69" s="8">
        <v>6213</v>
      </c>
      <c r="C69" s="10" t="s">
        <v>21</v>
      </c>
      <c r="D69" s="38">
        <v>1950</v>
      </c>
    </row>
    <row r="70" spans="1:4" s="1" customFormat="1" ht="15" customHeight="1" x14ac:dyDescent="0.25">
      <c r="A70" s="45" t="s">
        <v>34</v>
      </c>
      <c r="B70" s="8">
        <v>6213</v>
      </c>
      <c r="C70" s="10" t="s">
        <v>22</v>
      </c>
      <c r="D70" s="38">
        <v>1926</v>
      </c>
    </row>
    <row r="71" spans="1:4" s="1" customFormat="1" ht="15" customHeight="1" x14ac:dyDescent="0.25">
      <c r="A71" s="45" t="s">
        <v>35</v>
      </c>
      <c r="B71" s="8">
        <v>997</v>
      </c>
      <c r="C71" s="8">
        <v>12</v>
      </c>
      <c r="D71" s="38">
        <v>1977</v>
      </c>
    </row>
    <row r="72" spans="1:4" s="1" customFormat="1" ht="15" customHeight="1" x14ac:dyDescent="0.25">
      <c r="A72" s="55" t="s">
        <v>36</v>
      </c>
      <c r="B72" s="8">
        <v>55229</v>
      </c>
      <c r="C72" s="10" t="s">
        <v>37</v>
      </c>
      <c r="D72" s="32"/>
    </row>
    <row r="73" spans="1:4" s="1" customFormat="1" ht="15" customHeight="1" x14ac:dyDescent="0.25">
      <c r="A73" s="45" t="s">
        <v>36</v>
      </c>
      <c r="B73" s="8">
        <v>55229</v>
      </c>
      <c r="C73" s="10" t="s">
        <v>38</v>
      </c>
      <c r="D73" s="32"/>
    </row>
    <row r="74" spans="1:4" s="1" customFormat="1" ht="15" customHeight="1" x14ac:dyDescent="0.25">
      <c r="A74" s="45" t="s">
        <v>36</v>
      </c>
      <c r="B74" s="8">
        <v>55229</v>
      </c>
      <c r="C74" s="10" t="s">
        <v>39</v>
      </c>
      <c r="D74" s="32"/>
    </row>
    <row r="75" spans="1:4" s="1" customFormat="1" ht="15" customHeight="1" x14ac:dyDescent="0.25">
      <c r="A75" s="45" t="s">
        <v>36</v>
      </c>
      <c r="B75" s="8">
        <v>55229</v>
      </c>
      <c r="C75" s="10" t="s">
        <v>40</v>
      </c>
      <c r="D75" s="32"/>
    </row>
    <row r="76" spans="1:4" s="1" customFormat="1" ht="15" customHeight="1" x14ac:dyDescent="0.25">
      <c r="A76" s="45" t="s">
        <v>36</v>
      </c>
      <c r="B76" s="8">
        <v>55229</v>
      </c>
      <c r="C76" s="10" t="s">
        <v>41</v>
      </c>
      <c r="D76" s="32"/>
    </row>
    <row r="77" spans="1:4" s="1" customFormat="1" ht="15" customHeight="1" x14ac:dyDescent="0.25">
      <c r="A77" s="45" t="s">
        <v>36</v>
      </c>
      <c r="B77" s="8">
        <v>55229</v>
      </c>
      <c r="C77" s="10" t="s">
        <v>42</v>
      </c>
      <c r="D77" s="32"/>
    </row>
    <row r="78" spans="1:4" s="1" customFormat="1" ht="15" customHeight="1" x14ac:dyDescent="0.25">
      <c r="A78" s="45" t="s">
        <v>36</v>
      </c>
      <c r="B78" s="8">
        <v>55229</v>
      </c>
      <c r="C78" s="10" t="s">
        <v>43</v>
      </c>
      <c r="D78" s="32"/>
    </row>
    <row r="79" spans="1:4" s="1" customFormat="1" ht="15" customHeight="1" x14ac:dyDescent="0.25">
      <c r="A79" s="45" t="s">
        <v>36</v>
      </c>
      <c r="B79" s="8">
        <v>55229</v>
      </c>
      <c r="C79" s="10" t="s">
        <v>44</v>
      </c>
      <c r="D79" s="32"/>
    </row>
    <row r="80" spans="1:4" s="1" customFormat="1" ht="15" customHeight="1" x14ac:dyDescent="0.25">
      <c r="A80" s="26" t="s">
        <v>45</v>
      </c>
      <c r="B80" s="7">
        <v>1007</v>
      </c>
      <c r="C80" s="33" t="s">
        <v>46</v>
      </c>
      <c r="D80" s="37"/>
    </row>
    <row r="81" spans="1:4" s="1" customFormat="1" ht="15" customHeight="1" x14ac:dyDescent="0.25">
      <c r="A81" s="21" t="s">
        <v>45</v>
      </c>
      <c r="B81" s="7">
        <v>1007</v>
      </c>
      <c r="C81" s="33" t="s">
        <v>47</v>
      </c>
      <c r="D81" s="37"/>
    </row>
    <row r="82" spans="1:4" s="1" customFormat="1" ht="15" customHeight="1" x14ac:dyDescent="0.25">
      <c r="A82" s="21" t="s">
        <v>45</v>
      </c>
      <c r="B82" s="7">
        <v>1007</v>
      </c>
      <c r="C82" s="33" t="s">
        <v>48</v>
      </c>
      <c r="D82" s="37"/>
    </row>
    <row r="83" spans="1:4" s="1" customFormat="1" ht="15" customHeight="1" x14ac:dyDescent="0.25">
      <c r="A83" s="21" t="s">
        <v>49</v>
      </c>
      <c r="B83" s="7">
        <v>1008</v>
      </c>
      <c r="C83" s="7">
        <v>2</v>
      </c>
      <c r="D83" s="108"/>
    </row>
    <row r="84" spans="1:4" s="1" customFormat="1" ht="15" customHeight="1" x14ac:dyDescent="0.25">
      <c r="A84" s="21" t="s">
        <v>49</v>
      </c>
      <c r="B84" s="7">
        <v>1008</v>
      </c>
      <c r="C84" s="7">
        <v>4</v>
      </c>
      <c r="D84" s="37"/>
    </row>
    <row r="85" spans="1:4" s="1" customFormat="1" ht="15" customHeight="1" x14ac:dyDescent="0.25">
      <c r="A85" s="21" t="s">
        <v>50</v>
      </c>
      <c r="B85" s="7">
        <v>6085</v>
      </c>
      <c r="C85" s="7">
        <v>14</v>
      </c>
      <c r="D85" s="38">
        <v>2120</v>
      </c>
    </row>
    <row r="86" spans="1:4" s="1" customFormat="1" ht="15" customHeight="1" x14ac:dyDescent="0.25">
      <c r="A86" s="45" t="s">
        <v>50</v>
      </c>
      <c r="B86" s="8">
        <v>6085</v>
      </c>
      <c r="C86" s="8">
        <v>15</v>
      </c>
      <c r="D86" s="38">
        <v>2501</v>
      </c>
    </row>
    <row r="87" spans="1:4" s="1" customFormat="1" ht="15" customHeight="1" x14ac:dyDescent="0.25">
      <c r="A87" s="45" t="s">
        <v>50</v>
      </c>
      <c r="B87" s="8">
        <v>6085</v>
      </c>
      <c r="C87" s="10" t="s">
        <v>51</v>
      </c>
      <c r="D87" s="38"/>
    </row>
    <row r="88" spans="1:4" s="1" customFormat="1" ht="15" customHeight="1" x14ac:dyDescent="0.25">
      <c r="A88" s="45" t="s">
        <v>50</v>
      </c>
      <c r="B88" s="8">
        <v>6085</v>
      </c>
      <c r="C88" s="10" t="s">
        <v>52</v>
      </c>
      <c r="D88" s="38"/>
    </row>
    <row r="89" spans="1:4" s="1" customFormat="1" ht="15" customHeight="1" x14ac:dyDescent="0.25">
      <c r="A89" s="45" t="s">
        <v>50</v>
      </c>
      <c r="B89" s="8">
        <v>6085</v>
      </c>
      <c r="C89" s="8">
        <v>17</v>
      </c>
      <c r="D89" s="38">
        <v>1989</v>
      </c>
    </row>
    <row r="90" spans="1:4" s="1" customFormat="1" ht="15" customHeight="1" x14ac:dyDescent="0.25">
      <c r="A90" s="45" t="s">
        <v>50</v>
      </c>
      <c r="B90" s="8">
        <v>6085</v>
      </c>
      <c r="C90" s="8">
        <v>18</v>
      </c>
      <c r="D90" s="38">
        <v>2037</v>
      </c>
    </row>
    <row r="91" spans="1:4" s="1" customFormat="1" ht="15" customHeight="1" x14ac:dyDescent="0.25">
      <c r="A91" s="45" t="s">
        <v>53</v>
      </c>
      <c r="B91" s="8">
        <v>7335</v>
      </c>
      <c r="C91" s="10" t="s">
        <v>54</v>
      </c>
      <c r="D91" s="31"/>
    </row>
    <row r="92" spans="1:4" s="1" customFormat="1" ht="15" customHeight="1" x14ac:dyDescent="0.25">
      <c r="A92" s="45" t="s">
        <v>53</v>
      </c>
      <c r="B92" s="8">
        <v>7335</v>
      </c>
      <c r="C92" s="10" t="s">
        <v>55</v>
      </c>
      <c r="D92" s="31"/>
    </row>
    <row r="93" spans="1:4" s="1" customFormat="1" ht="15" customHeight="1" x14ac:dyDescent="0.25">
      <c r="A93" s="45" t="s">
        <v>56</v>
      </c>
      <c r="B93" s="8">
        <v>6166</v>
      </c>
      <c r="C93" s="10" t="s">
        <v>57</v>
      </c>
      <c r="D93" s="31"/>
    </row>
    <row r="94" spans="1:4" s="1" customFormat="1" ht="15" customHeight="1" x14ac:dyDescent="0.25">
      <c r="A94" s="45" t="s">
        <v>56</v>
      </c>
      <c r="B94" s="8">
        <v>6166</v>
      </c>
      <c r="C94" s="10" t="s">
        <v>58</v>
      </c>
      <c r="D94" s="31"/>
    </row>
    <row r="95" spans="1:4" s="1" customFormat="1" ht="15" customHeight="1" x14ac:dyDescent="0.25">
      <c r="A95" s="45" t="s">
        <v>59</v>
      </c>
      <c r="B95" s="8">
        <v>55364</v>
      </c>
      <c r="C95" s="10" t="s">
        <v>60</v>
      </c>
      <c r="D95" s="31"/>
    </row>
    <row r="96" spans="1:4" s="1" customFormat="1" ht="15" customHeight="1" x14ac:dyDescent="0.25">
      <c r="A96" s="45" t="s">
        <v>59</v>
      </c>
      <c r="B96" s="8">
        <v>55364</v>
      </c>
      <c r="C96" s="10" t="s">
        <v>61</v>
      </c>
      <c r="D96" s="31"/>
    </row>
    <row r="97" spans="1:4" s="1" customFormat="1" ht="15" customHeight="1" x14ac:dyDescent="0.25">
      <c r="A97" s="45" t="s">
        <v>62</v>
      </c>
      <c r="B97" s="8">
        <v>988</v>
      </c>
      <c r="C97" s="10" t="s">
        <v>63</v>
      </c>
      <c r="D97" s="31"/>
    </row>
    <row r="98" spans="1:4" s="1" customFormat="1" ht="15" customHeight="1" x14ac:dyDescent="0.25">
      <c r="A98" s="45" t="s">
        <v>62</v>
      </c>
      <c r="B98" s="8">
        <v>988</v>
      </c>
      <c r="C98" s="10" t="s">
        <v>64</v>
      </c>
      <c r="D98" s="31"/>
    </row>
    <row r="99" spans="1:4" s="1" customFormat="1" ht="15" customHeight="1" x14ac:dyDescent="0.25">
      <c r="A99" s="45" t="s">
        <v>62</v>
      </c>
      <c r="B99" s="8">
        <v>988</v>
      </c>
      <c r="C99" s="10" t="s">
        <v>65</v>
      </c>
      <c r="D99" s="31"/>
    </row>
    <row r="100" spans="1:4" s="1" customFormat="1" ht="15" customHeight="1" x14ac:dyDescent="0.25">
      <c r="A100" s="45" t="s">
        <v>62</v>
      </c>
      <c r="B100" s="8">
        <v>988</v>
      </c>
      <c r="C100" s="10" t="s">
        <v>66</v>
      </c>
      <c r="D100" s="31"/>
    </row>
    <row r="101" spans="1:4" s="1" customFormat="1" ht="15" customHeight="1" x14ac:dyDescent="0.25">
      <c r="A101" s="45" t="s">
        <v>192</v>
      </c>
      <c r="B101" s="7">
        <v>55111</v>
      </c>
      <c r="C101" s="7">
        <v>1</v>
      </c>
      <c r="D101" s="32"/>
    </row>
    <row r="102" spans="1:4" s="1" customFormat="1" ht="15" customHeight="1" x14ac:dyDescent="0.25">
      <c r="A102" s="55" t="s">
        <v>192</v>
      </c>
      <c r="B102" s="7">
        <v>55111</v>
      </c>
      <c r="C102" s="7">
        <v>2</v>
      </c>
      <c r="D102" s="32"/>
    </row>
    <row r="103" spans="1:4" s="1" customFormat="1" ht="15" customHeight="1" x14ac:dyDescent="0.25">
      <c r="A103" s="55" t="s">
        <v>192</v>
      </c>
      <c r="B103" s="7">
        <v>55111</v>
      </c>
      <c r="C103" s="7">
        <v>3</v>
      </c>
      <c r="D103" s="32"/>
    </row>
    <row r="104" spans="1:4" s="1" customFormat="1" ht="15" customHeight="1" x14ac:dyDescent="0.25">
      <c r="A104" s="55" t="s">
        <v>192</v>
      </c>
      <c r="B104" s="7">
        <v>55111</v>
      </c>
      <c r="C104" s="7">
        <v>4</v>
      </c>
      <c r="D104" s="32"/>
    </row>
    <row r="105" spans="1:4" s="1" customFormat="1" ht="15" customHeight="1" x14ac:dyDescent="0.25">
      <c r="A105" s="55" t="s">
        <v>192</v>
      </c>
      <c r="B105" s="7">
        <v>55111</v>
      </c>
      <c r="C105" s="7">
        <v>5</v>
      </c>
      <c r="D105" s="32"/>
    </row>
    <row r="106" spans="1:4" s="1" customFormat="1" ht="15" customHeight="1" x14ac:dyDescent="0.25">
      <c r="A106" s="55" t="s">
        <v>192</v>
      </c>
      <c r="B106" s="7">
        <v>55111</v>
      </c>
      <c r="C106" s="7">
        <v>6</v>
      </c>
      <c r="D106" s="32"/>
    </row>
    <row r="107" spans="1:4" s="1" customFormat="1" ht="15" customHeight="1" x14ac:dyDescent="0.25">
      <c r="A107" s="55" t="s">
        <v>192</v>
      </c>
      <c r="B107" s="7">
        <v>55111</v>
      </c>
      <c r="C107" s="7">
        <v>7</v>
      </c>
      <c r="D107" s="32"/>
    </row>
    <row r="108" spans="1:4" s="1" customFormat="1" ht="15" customHeight="1" x14ac:dyDescent="0.25">
      <c r="A108" s="55" t="s">
        <v>192</v>
      </c>
      <c r="B108" s="7">
        <v>55111</v>
      </c>
      <c r="C108" s="7">
        <v>8</v>
      </c>
      <c r="D108" s="32"/>
    </row>
    <row r="109" spans="1:4" s="1" customFormat="1" ht="15" customHeight="1" x14ac:dyDescent="0.25">
      <c r="A109" s="45" t="s">
        <v>67</v>
      </c>
      <c r="B109" s="104">
        <v>57842</v>
      </c>
      <c r="C109" s="8">
        <v>1</v>
      </c>
      <c r="D109" s="31"/>
    </row>
    <row r="110" spans="1:4" s="1" customFormat="1" ht="15" customHeight="1" x14ac:dyDescent="0.25">
      <c r="A110" s="45" t="s">
        <v>67</v>
      </c>
      <c r="B110" s="8">
        <v>1010</v>
      </c>
      <c r="C110" s="8">
        <v>2</v>
      </c>
      <c r="D110" s="31"/>
    </row>
    <row r="111" spans="1:4" s="1" customFormat="1" ht="15" customHeight="1" x14ac:dyDescent="0.25">
      <c r="A111" s="45" t="s">
        <v>67</v>
      </c>
      <c r="B111" s="8">
        <v>1010</v>
      </c>
      <c r="C111" s="8">
        <v>3</v>
      </c>
      <c r="D111" s="31"/>
    </row>
    <row r="112" spans="1:4" s="1" customFormat="1" ht="15" customHeight="1" x14ac:dyDescent="0.25">
      <c r="A112" s="45" t="s">
        <v>67</v>
      </c>
      <c r="B112" s="8">
        <v>1010</v>
      </c>
      <c r="C112" s="8">
        <v>4</v>
      </c>
      <c r="D112" s="31"/>
    </row>
    <row r="113" spans="1:4" s="1" customFormat="1" ht="15" customHeight="1" x14ac:dyDescent="0.25">
      <c r="A113" s="45" t="s">
        <v>67</v>
      </c>
      <c r="B113" s="8">
        <v>1010</v>
      </c>
      <c r="C113" s="8">
        <v>5</v>
      </c>
      <c r="D113" s="31"/>
    </row>
    <row r="114" spans="1:4" s="1" customFormat="1" ht="15" customHeight="1" x14ac:dyDescent="0.25">
      <c r="A114" s="45" t="s">
        <v>67</v>
      </c>
      <c r="B114" s="8">
        <v>1010</v>
      </c>
      <c r="C114" s="8">
        <v>6</v>
      </c>
      <c r="D114" s="31"/>
    </row>
    <row r="115" spans="1:4" s="1" customFormat="1" ht="15" customHeight="1" x14ac:dyDescent="0.25">
      <c r="A115" s="45" t="s">
        <v>68</v>
      </c>
      <c r="B115" s="8">
        <v>55224</v>
      </c>
      <c r="C115" s="10" t="s">
        <v>69</v>
      </c>
      <c r="D115" s="31"/>
    </row>
    <row r="116" spans="1:4" s="1" customFormat="1" ht="15" customHeight="1" x14ac:dyDescent="0.25">
      <c r="A116" s="45" t="s">
        <v>68</v>
      </c>
      <c r="B116" s="8">
        <v>55224</v>
      </c>
      <c r="C116" s="10" t="s">
        <v>70</v>
      </c>
      <c r="D116" s="31"/>
    </row>
    <row r="117" spans="1:4" s="1" customFormat="1" ht="15" customHeight="1" x14ac:dyDescent="0.25">
      <c r="A117" s="45" t="s">
        <v>68</v>
      </c>
      <c r="B117" s="8">
        <v>55224</v>
      </c>
      <c r="C117" s="10" t="s">
        <v>71</v>
      </c>
      <c r="D117" s="31"/>
    </row>
    <row r="118" spans="1:4" s="1" customFormat="1" ht="15" customHeight="1" x14ac:dyDescent="0.25">
      <c r="A118" s="45" t="s">
        <v>68</v>
      </c>
      <c r="B118" s="8">
        <v>55224</v>
      </c>
      <c r="C118" s="10" t="s">
        <v>72</v>
      </c>
      <c r="D118" s="31"/>
    </row>
    <row r="119" spans="1:4" s="1" customFormat="1" ht="15" customHeight="1" x14ac:dyDescent="0.25">
      <c r="A119" s="45" t="s">
        <v>73</v>
      </c>
      <c r="B119" s="8">
        <v>1040</v>
      </c>
      <c r="C119" s="8">
        <v>1</v>
      </c>
      <c r="D119" s="31"/>
    </row>
    <row r="120" spans="1:4" s="1" customFormat="1" ht="15" customHeight="1" x14ac:dyDescent="0.25">
      <c r="A120" s="45" t="s">
        <v>73</v>
      </c>
      <c r="B120" s="8">
        <v>1040</v>
      </c>
      <c r="C120" s="8">
        <v>2</v>
      </c>
      <c r="D120" s="31"/>
    </row>
    <row r="121" spans="1:4" s="1" customFormat="1" ht="15" customHeight="1" x14ac:dyDescent="0.25">
      <c r="A121" s="22" t="s">
        <v>75</v>
      </c>
      <c r="B121" s="11">
        <v>55259</v>
      </c>
      <c r="C121" s="12" t="s">
        <v>76</v>
      </c>
      <c r="D121" s="31"/>
    </row>
    <row r="122" spans="1:4" s="1" customFormat="1" ht="15" customHeight="1" x14ac:dyDescent="0.25">
      <c r="A122" s="22" t="s">
        <v>75</v>
      </c>
      <c r="B122" s="11">
        <v>55259</v>
      </c>
      <c r="C122" s="12" t="s">
        <v>77</v>
      </c>
      <c r="D122" s="31"/>
    </row>
    <row r="123" spans="1:4" s="1" customFormat="1" ht="15" customHeight="1" x14ac:dyDescent="0.25">
      <c r="A123" s="17" t="s">
        <v>74</v>
      </c>
      <c r="B123" s="9">
        <v>55148</v>
      </c>
      <c r="C123" s="9">
        <v>1</v>
      </c>
      <c r="D123" s="31"/>
    </row>
    <row r="124" spans="1:4" s="1" customFormat="1" ht="15" customHeight="1" x14ac:dyDescent="0.25">
      <c r="A124" s="45" t="s">
        <v>74</v>
      </c>
      <c r="B124" s="9">
        <v>55148</v>
      </c>
      <c r="C124" s="9">
        <v>2</v>
      </c>
      <c r="D124" s="31"/>
    </row>
    <row r="125" spans="1:4" s="1" customFormat="1" ht="15" customHeight="1" x14ac:dyDescent="0.25">
      <c r="A125" s="45" t="s">
        <v>74</v>
      </c>
      <c r="B125" s="9">
        <v>55148</v>
      </c>
      <c r="C125" s="9">
        <v>3</v>
      </c>
      <c r="D125" s="31"/>
    </row>
    <row r="126" spans="1:4" s="1" customFormat="1" ht="15" customHeight="1" x14ac:dyDescent="0.25">
      <c r="A126" s="55" t="s">
        <v>74</v>
      </c>
      <c r="B126" s="55">
        <v>55148</v>
      </c>
      <c r="C126" s="55">
        <v>4</v>
      </c>
      <c r="D126" s="32"/>
    </row>
    <row r="127" spans="1:4" ht="14.25" customHeight="1" x14ac:dyDescent="0.25">
      <c r="A127" s="233" t="s">
        <v>193</v>
      </c>
      <c r="B127" s="235"/>
      <c r="C127" s="225"/>
      <c r="D127" s="44"/>
    </row>
    <row r="128" spans="1:4" x14ac:dyDescent="0.25">
      <c r="A128" s="35"/>
      <c r="D128" s="6"/>
    </row>
    <row r="129" spans="1:4" x14ac:dyDescent="0.25">
      <c r="A129" s="35"/>
      <c r="D129" s="6"/>
    </row>
    <row r="130" spans="1:4" x14ac:dyDescent="0.25">
      <c r="A130" s="14"/>
      <c r="B130" s="24"/>
      <c r="C130" s="24"/>
      <c r="D130" s="24"/>
    </row>
    <row r="131" spans="1:4" x14ac:dyDescent="0.25">
      <c r="A131" s="36"/>
      <c r="B131" s="24"/>
      <c r="C131" s="24"/>
      <c r="D131" s="24"/>
    </row>
    <row r="132" spans="1:4" x14ac:dyDescent="0.25">
      <c r="A132" s="36"/>
      <c r="B132" s="24"/>
      <c r="C132" s="24"/>
      <c r="D132" s="24"/>
    </row>
    <row r="133" spans="1:4" x14ac:dyDescent="0.25">
      <c r="A133" s="34"/>
      <c r="B133" s="24"/>
      <c r="C133" s="24"/>
      <c r="D133" s="24"/>
    </row>
    <row r="134" spans="1:4" x14ac:dyDescent="0.25">
      <c r="A134" s="25"/>
      <c r="B134" s="24"/>
      <c r="C134" s="24"/>
      <c r="D134" s="24"/>
    </row>
    <row r="135" spans="1:4" x14ac:dyDescent="0.25">
      <c r="B135" s="24"/>
      <c r="C135" s="24"/>
      <c r="D135" s="24"/>
    </row>
  </sheetData>
  <mergeCells count="1">
    <mergeCell ref="A127:B127"/>
  </mergeCells>
  <pageMargins left="0.7" right="0.7" top="0.75" bottom="0.75" header="0.3" footer="0.3"/>
  <pageSetup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zoomScaleNormal="100" workbookViewId="0"/>
  </sheetViews>
  <sheetFormatPr defaultRowHeight="15" x14ac:dyDescent="0.25"/>
  <cols>
    <col min="1" max="1" width="31.42578125" style="99" customWidth="1"/>
    <col min="2" max="2" width="9.7109375" style="99" customWidth="1"/>
    <col min="3" max="3" width="7.42578125" style="99" customWidth="1"/>
    <col min="4" max="11" width="10.5703125" style="99" customWidth="1"/>
    <col min="12" max="16384" width="9.140625" style="99"/>
  </cols>
  <sheetData>
    <row r="1" spans="1:11" s="1" customFormat="1" ht="50.25" customHeight="1" x14ac:dyDescent="0.25">
      <c r="A1" s="141" t="s">
        <v>0</v>
      </c>
      <c r="B1" s="141" t="s">
        <v>1</v>
      </c>
      <c r="C1" s="141" t="s">
        <v>2</v>
      </c>
      <c r="D1" s="142" t="s">
        <v>196</v>
      </c>
      <c r="E1" s="142" t="s">
        <v>153</v>
      </c>
      <c r="F1" s="142" t="s">
        <v>154</v>
      </c>
      <c r="G1" s="142" t="s">
        <v>155</v>
      </c>
      <c r="H1" s="142" t="s">
        <v>156</v>
      </c>
      <c r="I1" s="142" t="s">
        <v>157</v>
      </c>
      <c r="J1" s="142" t="s">
        <v>164</v>
      </c>
      <c r="K1" s="142" t="s">
        <v>165</v>
      </c>
    </row>
    <row r="2" spans="1:11" s="1" customFormat="1" ht="15" customHeight="1" x14ac:dyDescent="0.25">
      <c r="A2" s="45" t="s">
        <v>3</v>
      </c>
      <c r="B2" s="8">
        <v>6137</v>
      </c>
      <c r="C2" s="8">
        <v>1</v>
      </c>
      <c r="D2" s="190"/>
      <c r="E2" s="147"/>
      <c r="F2" s="147"/>
      <c r="G2" s="147"/>
      <c r="H2" s="171"/>
      <c r="I2" s="171" t="s">
        <v>139</v>
      </c>
      <c r="J2" s="171"/>
      <c r="K2" s="171"/>
    </row>
    <row r="3" spans="1:11" s="1" customFormat="1" ht="15" customHeight="1" x14ac:dyDescent="0.25">
      <c r="A3" s="45" t="s">
        <v>3</v>
      </c>
      <c r="B3" s="8">
        <v>6137</v>
      </c>
      <c r="C3" s="8">
        <v>2</v>
      </c>
      <c r="D3" s="190"/>
      <c r="E3" s="147"/>
      <c r="F3" s="147"/>
      <c r="G3" s="147"/>
      <c r="H3" s="171"/>
      <c r="I3" s="171" t="s">
        <v>139</v>
      </c>
      <c r="J3" s="171"/>
      <c r="K3" s="171"/>
    </row>
    <row r="4" spans="1:11" s="1" customFormat="1" ht="15" customHeight="1" x14ac:dyDescent="0.25">
      <c r="A4" s="45" t="s">
        <v>3</v>
      </c>
      <c r="B4" s="8">
        <v>6137</v>
      </c>
      <c r="C4" s="8">
        <v>3</v>
      </c>
      <c r="D4" s="190"/>
      <c r="E4" s="147"/>
      <c r="F4" s="147"/>
      <c r="G4" s="147"/>
      <c r="H4" s="171"/>
      <c r="I4" s="171"/>
      <c r="J4" s="171"/>
      <c r="K4" s="171"/>
    </row>
    <row r="5" spans="1:11" s="1" customFormat="1" ht="15" customHeight="1" x14ac:dyDescent="0.25">
      <c r="A5" s="45" t="s">
        <v>3</v>
      </c>
      <c r="B5" s="8">
        <v>6137</v>
      </c>
      <c r="C5" s="8">
        <v>4</v>
      </c>
      <c r="D5" s="190"/>
      <c r="E5" s="147"/>
      <c r="F5" s="147"/>
      <c r="G5" s="147"/>
      <c r="H5" s="171"/>
      <c r="I5" s="171"/>
      <c r="J5" s="171"/>
      <c r="K5" s="171"/>
    </row>
    <row r="6" spans="1:11" s="1" customFormat="1" ht="15" customHeight="1" x14ac:dyDescent="0.25">
      <c r="A6" s="104" t="s">
        <v>4</v>
      </c>
      <c r="B6" s="101">
        <v>6705</v>
      </c>
      <c r="C6" s="101">
        <v>4</v>
      </c>
      <c r="D6" s="191"/>
      <c r="E6" s="172"/>
      <c r="F6" s="172"/>
      <c r="G6" s="172"/>
      <c r="H6" s="173"/>
      <c r="I6" s="173"/>
      <c r="J6" s="173"/>
      <c r="K6" s="173"/>
    </row>
    <row r="7" spans="1:11" s="1" customFormat="1" ht="15" customHeight="1" x14ac:dyDescent="0.25">
      <c r="A7" s="45" t="s">
        <v>5</v>
      </c>
      <c r="B7" s="8">
        <v>7336</v>
      </c>
      <c r="C7" s="10" t="s">
        <v>6</v>
      </c>
      <c r="D7" s="190"/>
      <c r="E7" s="147"/>
      <c r="F7" s="147"/>
      <c r="G7" s="147"/>
      <c r="H7" s="171"/>
      <c r="I7" s="171"/>
      <c r="J7" s="171"/>
      <c r="K7" s="171"/>
    </row>
    <row r="8" spans="1:11" s="1" customFormat="1" ht="15" customHeight="1" x14ac:dyDescent="0.25">
      <c r="A8" s="45" t="s">
        <v>5</v>
      </c>
      <c r="B8" s="8">
        <v>7336</v>
      </c>
      <c r="C8" s="10" t="s">
        <v>7</v>
      </c>
      <c r="D8" s="190"/>
      <c r="E8" s="147"/>
      <c r="F8" s="147"/>
      <c r="G8" s="147"/>
      <c r="H8" s="171"/>
      <c r="I8" s="171"/>
      <c r="J8" s="171"/>
      <c r="K8" s="171"/>
    </row>
    <row r="9" spans="1:11" s="1" customFormat="1" ht="15" customHeight="1" x14ac:dyDescent="0.25">
      <c r="A9" s="45" t="s">
        <v>5</v>
      </c>
      <c r="B9" s="8">
        <v>7336</v>
      </c>
      <c r="C9" s="10" t="s">
        <v>8</v>
      </c>
      <c r="D9" s="190"/>
      <c r="E9" s="147"/>
      <c r="F9" s="147"/>
      <c r="G9" s="147"/>
      <c r="H9" s="171"/>
      <c r="I9" s="171"/>
      <c r="J9" s="171"/>
      <c r="K9" s="171"/>
    </row>
    <row r="10" spans="1:11" s="1" customFormat="1" ht="15" customHeight="1" x14ac:dyDescent="0.25">
      <c r="A10" s="45" t="s">
        <v>9</v>
      </c>
      <c r="B10" s="8">
        <v>995</v>
      </c>
      <c r="C10" s="8">
        <v>10</v>
      </c>
      <c r="D10" s="190"/>
      <c r="E10" s="147"/>
      <c r="F10" s="147"/>
      <c r="G10" s="147"/>
      <c r="H10" s="171"/>
      <c r="I10" s="171"/>
      <c r="J10" s="171"/>
      <c r="K10" s="171"/>
    </row>
    <row r="11" spans="1:11" s="1" customFormat="1" ht="15" customHeight="1" x14ac:dyDescent="0.25">
      <c r="A11" s="45" t="s">
        <v>9</v>
      </c>
      <c r="B11" s="8">
        <v>995</v>
      </c>
      <c r="C11" s="8">
        <v>7</v>
      </c>
      <c r="D11" s="190"/>
      <c r="E11" s="147" t="s">
        <v>139</v>
      </c>
      <c r="F11" s="147"/>
      <c r="G11" s="147"/>
      <c r="H11" s="171"/>
      <c r="I11" s="171"/>
      <c r="J11" s="171"/>
      <c r="K11" s="171"/>
    </row>
    <row r="12" spans="1:11" s="1" customFormat="1" ht="15" customHeight="1" x14ac:dyDescent="0.25">
      <c r="A12" s="45" t="s">
        <v>9</v>
      </c>
      <c r="B12" s="8">
        <v>995</v>
      </c>
      <c r="C12" s="8">
        <v>8</v>
      </c>
      <c r="D12" s="190"/>
      <c r="E12" s="147" t="s">
        <v>139</v>
      </c>
      <c r="F12" s="147"/>
      <c r="G12" s="147"/>
      <c r="H12" s="171"/>
      <c r="I12" s="171"/>
      <c r="J12" s="171"/>
      <c r="K12" s="171"/>
    </row>
    <row r="13" spans="1:11" s="1" customFormat="1" ht="15" customHeight="1" x14ac:dyDescent="0.25">
      <c r="A13" s="45" t="s">
        <v>10</v>
      </c>
      <c r="B13" s="8">
        <v>1011</v>
      </c>
      <c r="C13" s="8">
        <v>2</v>
      </c>
      <c r="D13" s="190"/>
      <c r="E13" s="147"/>
      <c r="F13" s="147"/>
      <c r="G13" s="147"/>
      <c r="H13" s="171"/>
      <c r="I13" s="171"/>
      <c r="J13" s="171"/>
      <c r="K13" s="171"/>
    </row>
    <row r="14" spans="1:11" s="1" customFormat="1" ht="15" customHeight="1" x14ac:dyDescent="0.25">
      <c r="A14" s="45" t="s">
        <v>11</v>
      </c>
      <c r="B14" s="8">
        <v>1001</v>
      </c>
      <c r="C14" s="8">
        <v>1</v>
      </c>
      <c r="D14" s="190"/>
      <c r="E14" s="147"/>
      <c r="F14" s="147"/>
      <c r="G14" s="147"/>
      <c r="H14" s="171"/>
      <c r="I14" s="171"/>
      <c r="J14" s="171"/>
      <c r="K14" s="171"/>
    </row>
    <row r="15" spans="1:11" s="1" customFormat="1" ht="15" customHeight="1" x14ac:dyDescent="0.25">
      <c r="A15" s="45" t="s">
        <v>11</v>
      </c>
      <c r="B15" s="8">
        <v>1001</v>
      </c>
      <c r="C15" s="8">
        <v>2</v>
      </c>
      <c r="D15" s="190"/>
      <c r="E15" s="147"/>
      <c r="F15" s="147"/>
      <c r="G15" s="147"/>
      <c r="H15" s="171"/>
      <c r="I15" s="171"/>
      <c r="J15" s="171"/>
      <c r="K15" s="171"/>
    </row>
    <row r="16" spans="1:11" s="1" customFormat="1" ht="15" customHeight="1" x14ac:dyDescent="0.25">
      <c r="A16" s="45" t="s">
        <v>11</v>
      </c>
      <c r="B16" s="8">
        <v>1001</v>
      </c>
      <c r="C16" s="8">
        <v>4</v>
      </c>
      <c r="D16" s="190"/>
      <c r="E16" s="147"/>
      <c r="F16" s="147"/>
      <c r="G16" s="147"/>
      <c r="H16" s="171"/>
      <c r="I16" s="171"/>
      <c r="J16" s="171"/>
      <c r="K16" s="171"/>
    </row>
    <row r="17" spans="1:11" s="1" customFormat="1" ht="15" customHeight="1" x14ac:dyDescent="0.25">
      <c r="A17" s="45" t="s">
        <v>12</v>
      </c>
      <c r="B17" s="8">
        <v>983</v>
      </c>
      <c r="C17" s="8">
        <v>1</v>
      </c>
      <c r="D17" s="190"/>
      <c r="E17" s="147"/>
      <c r="F17" s="147"/>
      <c r="G17" s="147"/>
      <c r="H17" s="171"/>
      <c r="I17" s="171"/>
      <c r="J17" s="171"/>
      <c r="K17" s="171"/>
    </row>
    <row r="18" spans="1:11" s="1" customFormat="1" ht="15" customHeight="1" x14ac:dyDescent="0.25">
      <c r="A18" s="45" t="s">
        <v>12</v>
      </c>
      <c r="B18" s="8">
        <v>983</v>
      </c>
      <c r="C18" s="8">
        <v>2</v>
      </c>
      <c r="D18" s="190"/>
      <c r="E18" s="147"/>
      <c r="F18" s="147"/>
      <c r="G18" s="147"/>
      <c r="H18" s="171"/>
      <c r="I18" s="171"/>
      <c r="J18" s="171"/>
      <c r="K18" s="171"/>
    </row>
    <row r="19" spans="1:11" s="1" customFormat="1" ht="15" customHeight="1" x14ac:dyDescent="0.25">
      <c r="A19" s="45" t="s">
        <v>12</v>
      </c>
      <c r="B19" s="8">
        <v>983</v>
      </c>
      <c r="C19" s="8">
        <v>3</v>
      </c>
      <c r="D19" s="190"/>
      <c r="E19" s="147"/>
      <c r="F19" s="147"/>
      <c r="G19" s="147"/>
      <c r="H19" s="171"/>
      <c r="I19" s="171"/>
      <c r="J19" s="171"/>
      <c r="K19" s="171"/>
    </row>
    <row r="20" spans="1:11" s="1" customFormat="1" ht="15" customHeight="1" x14ac:dyDescent="0.25">
      <c r="A20" s="45" t="s">
        <v>12</v>
      </c>
      <c r="B20" s="8">
        <v>983</v>
      </c>
      <c r="C20" s="8">
        <v>4</v>
      </c>
      <c r="D20" s="190"/>
      <c r="E20" s="147"/>
      <c r="F20" s="147"/>
      <c r="G20" s="147"/>
      <c r="H20" s="171"/>
      <c r="I20" s="171"/>
      <c r="J20" s="171"/>
      <c r="K20" s="171"/>
    </row>
    <row r="21" spans="1:11" s="1" customFormat="1" ht="15" customHeight="1" x14ac:dyDescent="0.25">
      <c r="A21" s="45" t="s">
        <v>12</v>
      </c>
      <c r="B21" s="8">
        <v>983</v>
      </c>
      <c r="C21" s="8">
        <v>5</v>
      </c>
      <c r="D21" s="190"/>
      <c r="E21" s="147"/>
      <c r="F21" s="147"/>
      <c r="G21" s="147"/>
      <c r="H21" s="171"/>
      <c r="I21" s="171"/>
      <c r="J21" s="171"/>
      <c r="K21" s="171"/>
    </row>
    <row r="22" spans="1:11" s="1" customFormat="1" ht="15" customHeight="1" x14ac:dyDescent="0.25">
      <c r="A22" s="45" t="s">
        <v>12</v>
      </c>
      <c r="B22" s="8">
        <v>983</v>
      </c>
      <c r="C22" s="8">
        <v>6</v>
      </c>
      <c r="D22" s="190"/>
      <c r="E22" s="147"/>
      <c r="F22" s="147"/>
      <c r="G22" s="147"/>
      <c r="H22" s="171"/>
      <c r="I22" s="171"/>
      <c r="J22" s="171"/>
      <c r="K22" s="171"/>
    </row>
    <row r="23" spans="1:11" s="1" customFormat="1" ht="15" customHeight="1" x14ac:dyDescent="0.25">
      <c r="A23" s="45" t="s">
        <v>13</v>
      </c>
      <c r="B23" s="8">
        <v>1002</v>
      </c>
      <c r="C23" s="10" t="s">
        <v>14</v>
      </c>
      <c r="D23" s="194">
        <v>0</v>
      </c>
      <c r="E23" s="147"/>
      <c r="F23" s="147"/>
      <c r="G23" s="147"/>
      <c r="H23" s="171"/>
      <c r="I23" s="171"/>
      <c r="J23" s="171"/>
      <c r="K23" s="171"/>
    </row>
    <row r="24" spans="1:11" s="1" customFormat="1" ht="15" customHeight="1" x14ac:dyDescent="0.25">
      <c r="A24" s="45" t="s">
        <v>13</v>
      </c>
      <c r="B24" s="8">
        <v>1002</v>
      </c>
      <c r="C24" s="10" t="s">
        <v>15</v>
      </c>
      <c r="D24" s="194">
        <v>0</v>
      </c>
      <c r="E24" s="147"/>
      <c r="F24" s="147"/>
      <c r="G24" s="147"/>
      <c r="H24" s="171"/>
      <c r="I24" s="171"/>
      <c r="J24" s="171"/>
      <c r="K24" s="171"/>
    </row>
    <row r="25" spans="1:11" s="1" customFormat="1" ht="15" customHeight="1" x14ac:dyDescent="0.25">
      <c r="A25" s="45" t="s">
        <v>13</v>
      </c>
      <c r="B25" s="8">
        <v>1002</v>
      </c>
      <c r="C25" s="10" t="s">
        <v>16</v>
      </c>
      <c r="D25" s="194">
        <v>0</v>
      </c>
      <c r="E25" s="147"/>
      <c r="F25" s="147"/>
      <c r="G25" s="147"/>
      <c r="H25" s="171"/>
      <c r="I25" s="171"/>
      <c r="J25" s="171"/>
      <c r="K25" s="171"/>
    </row>
    <row r="26" spans="1:11" s="1" customFormat="1" ht="15" customHeight="1" x14ac:dyDescent="0.25">
      <c r="A26" s="45" t="s">
        <v>13</v>
      </c>
      <c r="B26" s="8">
        <v>1002</v>
      </c>
      <c r="C26" s="10" t="s">
        <v>17</v>
      </c>
      <c r="D26" s="194">
        <v>0</v>
      </c>
      <c r="E26" s="147"/>
      <c r="F26" s="147"/>
      <c r="G26" s="147"/>
      <c r="H26" s="171"/>
      <c r="I26" s="171"/>
      <c r="J26" s="171"/>
      <c r="K26" s="171"/>
    </row>
    <row r="27" spans="1:11" s="1" customFormat="1" ht="15" customHeight="1" x14ac:dyDescent="0.25">
      <c r="A27" s="104" t="s">
        <v>18</v>
      </c>
      <c r="B27" s="104">
        <v>1004</v>
      </c>
      <c r="C27" s="106" t="s">
        <v>110</v>
      </c>
      <c r="D27" s="193"/>
      <c r="E27" s="174"/>
      <c r="F27" s="174"/>
      <c r="G27" s="174"/>
      <c r="H27" s="173"/>
      <c r="I27" s="173"/>
      <c r="J27" s="173"/>
      <c r="K27" s="173"/>
    </row>
    <row r="28" spans="1:11" s="1" customFormat="1" ht="15" customHeight="1" x14ac:dyDescent="0.25">
      <c r="A28" s="104" t="s">
        <v>18</v>
      </c>
      <c r="B28" s="104">
        <v>1004</v>
      </c>
      <c r="C28" s="106" t="s">
        <v>111</v>
      </c>
      <c r="D28" s="193"/>
      <c r="E28" s="174"/>
      <c r="F28" s="174"/>
      <c r="G28" s="174"/>
      <c r="H28" s="149"/>
      <c r="I28" s="149"/>
      <c r="J28" s="149"/>
      <c r="K28" s="149"/>
    </row>
    <row r="29" spans="1:11" s="1" customFormat="1" ht="15" customHeight="1" x14ac:dyDescent="0.25">
      <c r="A29" s="104" t="s">
        <v>19</v>
      </c>
      <c r="B29" s="101">
        <v>1012</v>
      </c>
      <c r="C29" s="101">
        <v>2</v>
      </c>
      <c r="D29" s="184"/>
      <c r="E29" s="172"/>
      <c r="F29" s="172"/>
      <c r="G29" s="172"/>
      <c r="H29" s="175"/>
      <c r="I29" s="175" t="s">
        <v>139</v>
      </c>
      <c r="J29" s="175"/>
      <c r="K29" s="175"/>
    </row>
    <row r="30" spans="1:11" s="1" customFormat="1" ht="15" customHeight="1" x14ac:dyDescent="0.25">
      <c r="A30" s="104" t="s">
        <v>19</v>
      </c>
      <c r="B30" s="101">
        <v>1012</v>
      </c>
      <c r="C30" s="101">
        <v>3</v>
      </c>
      <c r="D30" s="184"/>
      <c r="E30" s="172"/>
      <c r="F30" s="172"/>
      <c r="G30" s="172"/>
      <c r="H30" s="175"/>
      <c r="I30" s="175"/>
      <c r="J30" s="175"/>
      <c r="K30" s="175"/>
    </row>
    <row r="31" spans="1:11" s="1" customFormat="1" ht="15" customHeight="1" x14ac:dyDescent="0.25">
      <c r="A31" s="104" t="s">
        <v>20</v>
      </c>
      <c r="B31" s="101">
        <v>1043</v>
      </c>
      <c r="C31" s="107" t="s">
        <v>21</v>
      </c>
      <c r="D31" s="183">
        <v>0</v>
      </c>
      <c r="E31" s="172"/>
      <c r="F31" s="172"/>
      <c r="G31" s="172"/>
      <c r="H31" s="171"/>
      <c r="I31" s="171"/>
      <c r="J31" s="171"/>
      <c r="K31" s="171"/>
    </row>
    <row r="32" spans="1:11" s="1" customFormat="1" ht="15" customHeight="1" x14ac:dyDescent="0.25">
      <c r="A32" s="45" t="s">
        <v>20</v>
      </c>
      <c r="B32" s="8">
        <v>1043</v>
      </c>
      <c r="C32" s="10" t="s">
        <v>22</v>
      </c>
      <c r="D32" s="183">
        <v>0</v>
      </c>
      <c r="E32" s="147"/>
      <c r="F32" s="147"/>
      <c r="G32" s="147"/>
      <c r="H32" s="171"/>
      <c r="I32" s="171"/>
      <c r="J32" s="171"/>
      <c r="K32" s="171"/>
    </row>
    <row r="33" spans="1:11" s="1" customFormat="1" ht="15" customHeight="1" x14ac:dyDescent="0.25">
      <c r="A33" s="45" t="s">
        <v>23</v>
      </c>
      <c r="B33" s="8">
        <v>7759</v>
      </c>
      <c r="C33" s="10" t="s">
        <v>24</v>
      </c>
      <c r="D33" s="5"/>
      <c r="E33" s="147"/>
      <c r="F33" s="147"/>
      <c r="G33" s="147"/>
      <c r="H33" s="171"/>
      <c r="I33" s="171"/>
      <c r="J33" s="171"/>
      <c r="K33" s="171"/>
    </row>
    <row r="34" spans="1:11" s="1" customFormat="1" ht="15" customHeight="1" x14ac:dyDescent="0.25">
      <c r="A34" s="45" t="s">
        <v>23</v>
      </c>
      <c r="B34" s="8">
        <v>7759</v>
      </c>
      <c r="C34" s="10" t="s">
        <v>25</v>
      </c>
      <c r="D34" s="183"/>
      <c r="E34" s="147"/>
      <c r="F34" s="147"/>
      <c r="G34" s="147"/>
      <c r="H34" s="171"/>
      <c r="I34" s="171"/>
      <c r="J34" s="171"/>
      <c r="K34" s="171"/>
    </row>
    <row r="35" spans="1:11" s="1" customFormat="1" ht="15" customHeight="1" x14ac:dyDescent="0.25">
      <c r="A35" s="45" t="s">
        <v>23</v>
      </c>
      <c r="B35" s="8">
        <v>7759</v>
      </c>
      <c r="C35" s="10" t="s">
        <v>26</v>
      </c>
      <c r="D35" s="183"/>
      <c r="E35" s="147"/>
      <c r="F35" s="147"/>
      <c r="G35" s="147"/>
      <c r="H35" s="171"/>
      <c r="I35" s="171"/>
      <c r="J35" s="171"/>
      <c r="K35" s="171"/>
    </row>
    <row r="36" spans="1:11" s="1" customFormat="1" ht="15" customHeight="1" x14ac:dyDescent="0.25">
      <c r="A36" s="45" t="s">
        <v>23</v>
      </c>
      <c r="B36" s="8">
        <v>7759</v>
      </c>
      <c r="C36" s="10" t="s">
        <v>27</v>
      </c>
      <c r="D36" s="183"/>
      <c r="E36" s="147"/>
      <c r="F36" s="147"/>
      <c r="G36" s="147"/>
      <c r="H36" s="171"/>
      <c r="I36" s="171"/>
      <c r="J36" s="171"/>
      <c r="K36" s="171"/>
    </row>
    <row r="37" spans="1:11" s="1" customFormat="1" ht="15" customHeight="1" x14ac:dyDescent="0.25">
      <c r="A37" s="45" t="s">
        <v>28</v>
      </c>
      <c r="B37" s="8">
        <v>6113</v>
      </c>
      <c r="C37" s="8">
        <v>1</v>
      </c>
      <c r="D37" s="183"/>
      <c r="E37" s="147"/>
      <c r="F37" s="147"/>
      <c r="G37" s="147"/>
      <c r="H37" s="171"/>
      <c r="I37" s="171"/>
      <c r="J37" s="171"/>
      <c r="K37" s="171"/>
    </row>
    <row r="38" spans="1:11" s="1" customFormat="1" ht="15" customHeight="1" x14ac:dyDescent="0.25">
      <c r="A38" s="45" t="s">
        <v>28</v>
      </c>
      <c r="B38" s="8">
        <v>6113</v>
      </c>
      <c r="C38" s="8">
        <v>2</v>
      </c>
      <c r="D38" s="183"/>
      <c r="E38" s="147"/>
      <c r="F38" s="147"/>
      <c r="G38" s="147"/>
      <c r="H38" s="171"/>
      <c r="I38" s="171"/>
      <c r="J38" s="171"/>
      <c r="K38" s="171"/>
    </row>
    <row r="39" spans="1:11" s="1" customFormat="1" ht="15" customHeight="1" x14ac:dyDescent="0.25">
      <c r="A39" s="45" t="s">
        <v>28</v>
      </c>
      <c r="B39" s="8">
        <v>6113</v>
      </c>
      <c r="C39" s="8">
        <v>3</v>
      </c>
      <c r="D39" s="183"/>
      <c r="E39" s="147"/>
      <c r="F39" s="147"/>
      <c r="G39" s="147"/>
      <c r="H39" s="171"/>
      <c r="I39" s="171"/>
      <c r="J39" s="171"/>
      <c r="K39" s="171"/>
    </row>
    <row r="40" spans="1:11" s="1" customFormat="1" ht="15" customHeight="1" x14ac:dyDescent="0.25">
      <c r="A40" s="45" t="s">
        <v>28</v>
      </c>
      <c r="B40" s="8">
        <v>6113</v>
      </c>
      <c r="C40" s="8">
        <v>4</v>
      </c>
      <c r="D40" s="183"/>
      <c r="E40" s="147"/>
      <c r="F40" s="147"/>
      <c r="G40" s="147"/>
      <c r="H40" s="171"/>
      <c r="I40" s="171"/>
      <c r="J40" s="171"/>
      <c r="K40" s="171"/>
    </row>
    <row r="41" spans="1:11" s="1" customFormat="1" ht="15" customHeight="1" x14ac:dyDescent="0.25">
      <c r="A41" s="45" t="s">
        <v>28</v>
      </c>
      <c r="B41" s="8">
        <v>6113</v>
      </c>
      <c r="C41" s="8">
        <v>5</v>
      </c>
      <c r="D41" s="183"/>
      <c r="E41" s="147"/>
      <c r="F41" s="147"/>
      <c r="G41" s="147"/>
      <c r="H41" s="171"/>
      <c r="I41" s="171"/>
      <c r="J41" s="171"/>
      <c r="K41" s="171"/>
    </row>
    <row r="42" spans="1:11" s="1" customFormat="1" ht="15" customHeight="1" x14ac:dyDescent="0.25">
      <c r="A42" s="45" t="s">
        <v>29</v>
      </c>
      <c r="B42" s="8">
        <v>7763</v>
      </c>
      <c r="C42" s="8">
        <v>1</v>
      </c>
      <c r="D42" s="183"/>
      <c r="E42" s="147"/>
      <c r="F42" s="147"/>
      <c r="G42" s="147"/>
      <c r="H42" s="171"/>
      <c r="I42" s="171"/>
      <c r="J42" s="171"/>
      <c r="K42" s="171"/>
    </row>
    <row r="43" spans="1:11" s="1" customFormat="1" ht="15" customHeight="1" x14ac:dyDescent="0.25">
      <c r="A43" s="45" t="s">
        <v>29</v>
      </c>
      <c r="B43" s="8">
        <v>7763</v>
      </c>
      <c r="C43" s="8">
        <v>2</v>
      </c>
      <c r="D43" s="183"/>
      <c r="E43" s="147"/>
      <c r="F43" s="147"/>
      <c r="G43" s="147"/>
      <c r="H43" s="171"/>
      <c r="I43" s="171"/>
      <c r="J43" s="171"/>
      <c r="K43" s="171"/>
    </row>
    <row r="44" spans="1:11" s="1" customFormat="1" ht="15" customHeight="1" x14ac:dyDescent="0.25">
      <c r="A44" s="45" t="s">
        <v>29</v>
      </c>
      <c r="B44" s="8">
        <v>7763</v>
      </c>
      <c r="C44" s="8">
        <v>3</v>
      </c>
      <c r="D44" s="183"/>
      <c r="E44" s="147"/>
      <c r="F44" s="147"/>
      <c r="G44" s="147"/>
      <c r="H44" s="171"/>
      <c r="I44" s="171"/>
      <c r="J44" s="171"/>
      <c r="K44" s="171"/>
    </row>
    <row r="45" spans="1:11" s="1" customFormat="1" ht="15" customHeight="1" x14ac:dyDescent="0.25">
      <c r="A45" s="45" t="s">
        <v>30</v>
      </c>
      <c r="B45" s="8">
        <v>7948</v>
      </c>
      <c r="C45" s="8">
        <v>1</v>
      </c>
      <c r="D45" s="183"/>
      <c r="E45" s="147"/>
      <c r="F45" s="147"/>
      <c r="G45" s="147"/>
      <c r="H45" s="171"/>
      <c r="I45" s="171"/>
      <c r="J45" s="171"/>
      <c r="K45" s="171"/>
    </row>
    <row r="46" spans="1:11" s="1" customFormat="1" ht="15" customHeight="1" x14ac:dyDescent="0.25">
      <c r="A46" s="45" t="s">
        <v>30</v>
      </c>
      <c r="B46" s="8">
        <v>7948</v>
      </c>
      <c r="C46" s="8">
        <v>2</v>
      </c>
      <c r="D46" s="183"/>
      <c r="E46" s="147"/>
      <c r="F46" s="147"/>
      <c r="G46" s="147"/>
      <c r="H46" s="171"/>
      <c r="I46" s="171"/>
      <c r="J46" s="171"/>
      <c r="K46" s="171"/>
    </row>
    <row r="47" spans="1:11" s="1" customFormat="1" ht="15" customHeight="1" x14ac:dyDescent="0.25">
      <c r="A47" s="45" t="s">
        <v>30</v>
      </c>
      <c r="B47" s="8">
        <v>7948</v>
      </c>
      <c r="C47" s="8">
        <v>3</v>
      </c>
      <c r="D47" s="183"/>
      <c r="E47" s="147"/>
      <c r="F47" s="147"/>
      <c r="G47" s="147"/>
      <c r="H47" s="171"/>
      <c r="I47" s="171"/>
      <c r="J47" s="171"/>
      <c r="K47" s="171"/>
    </row>
    <row r="48" spans="1:11" s="1" customFormat="1" ht="15" customHeight="1" x14ac:dyDescent="0.25">
      <c r="A48" s="45" t="s">
        <v>30</v>
      </c>
      <c r="B48" s="8">
        <v>7948</v>
      </c>
      <c r="C48" s="8">
        <v>4</v>
      </c>
      <c r="D48" s="183"/>
      <c r="E48" s="147"/>
      <c r="F48" s="147"/>
      <c r="G48" s="147"/>
      <c r="H48" s="171"/>
      <c r="I48" s="171"/>
      <c r="J48" s="171"/>
      <c r="K48" s="171"/>
    </row>
    <row r="49" spans="1:11" s="1" customFormat="1" ht="15" customHeight="1" x14ac:dyDescent="0.25">
      <c r="A49" s="45" t="s">
        <v>30</v>
      </c>
      <c r="B49" s="8">
        <v>7948</v>
      </c>
      <c r="C49" s="8">
        <v>5</v>
      </c>
      <c r="D49" s="183"/>
      <c r="E49" s="147"/>
      <c r="F49" s="147"/>
      <c r="G49" s="147"/>
      <c r="H49" s="171"/>
      <c r="I49" s="171"/>
      <c r="J49" s="171"/>
      <c r="K49" s="171"/>
    </row>
    <row r="50" spans="1:11" s="1" customFormat="1" ht="15" customHeight="1" x14ac:dyDescent="0.25">
      <c r="A50" s="45" t="s">
        <v>30</v>
      </c>
      <c r="B50" s="8">
        <v>7948</v>
      </c>
      <c r="C50" s="8">
        <v>6</v>
      </c>
      <c r="D50" s="183"/>
      <c r="E50" s="147"/>
      <c r="F50" s="147"/>
      <c r="G50" s="147"/>
      <c r="H50" s="171"/>
      <c r="I50" s="171"/>
      <c r="J50" s="171"/>
      <c r="K50" s="171"/>
    </row>
    <row r="51" spans="1:11" s="1" customFormat="1" ht="15" customHeight="1" x14ac:dyDescent="0.25">
      <c r="A51" s="45" t="s">
        <v>189</v>
      </c>
      <c r="B51" s="8">
        <v>991</v>
      </c>
      <c r="C51" s="8">
        <v>3</v>
      </c>
      <c r="D51" s="183">
        <v>0</v>
      </c>
      <c r="E51" s="147"/>
      <c r="F51" s="147"/>
      <c r="G51" s="147"/>
      <c r="H51" s="171"/>
      <c r="I51" s="171"/>
      <c r="J51" s="171"/>
      <c r="K51" s="171"/>
    </row>
    <row r="52" spans="1:11" s="1" customFormat="1" ht="15" customHeight="1" x14ac:dyDescent="0.25">
      <c r="A52" s="55" t="s">
        <v>189</v>
      </c>
      <c r="B52" s="8">
        <v>991</v>
      </c>
      <c r="C52" s="8">
        <v>4</v>
      </c>
      <c r="D52" s="183">
        <v>0</v>
      </c>
      <c r="E52" s="147"/>
      <c r="F52" s="147"/>
      <c r="G52" s="147"/>
      <c r="H52" s="171"/>
      <c r="I52" s="171"/>
      <c r="J52" s="171"/>
      <c r="K52" s="171"/>
    </row>
    <row r="53" spans="1:11" s="1" customFormat="1" ht="15" customHeight="1" x14ac:dyDescent="0.25">
      <c r="A53" s="55" t="s">
        <v>189</v>
      </c>
      <c r="B53" s="8">
        <v>991</v>
      </c>
      <c r="C53" s="8">
        <v>5</v>
      </c>
      <c r="D53" s="183">
        <v>0</v>
      </c>
      <c r="E53" s="147"/>
      <c r="F53" s="147"/>
      <c r="G53" s="147"/>
      <c r="H53" s="171"/>
      <c r="I53" s="171"/>
      <c r="J53" s="171"/>
      <c r="K53" s="171"/>
    </row>
    <row r="54" spans="1:11" s="1" customFormat="1" ht="15" customHeight="1" x14ac:dyDescent="0.25">
      <c r="A54" s="55" t="s">
        <v>189</v>
      </c>
      <c r="B54" s="8">
        <v>991</v>
      </c>
      <c r="C54" s="8">
        <v>6</v>
      </c>
      <c r="D54" s="183">
        <v>0</v>
      </c>
      <c r="E54" s="147"/>
      <c r="F54" s="147"/>
      <c r="G54" s="147"/>
      <c r="H54" s="171"/>
      <c r="I54" s="171"/>
      <c r="J54" s="171"/>
      <c r="K54" s="171"/>
    </row>
    <row r="55" spans="1:11" s="1" customFormat="1" ht="15" customHeight="1" x14ac:dyDescent="0.25">
      <c r="A55" s="45" t="s">
        <v>190</v>
      </c>
      <c r="B55" s="8">
        <v>990</v>
      </c>
      <c r="C55" s="8">
        <v>50</v>
      </c>
      <c r="D55" s="183"/>
      <c r="E55" s="147"/>
      <c r="F55" s="147"/>
      <c r="G55" s="147"/>
      <c r="H55" s="171"/>
      <c r="I55" s="171"/>
      <c r="J55" s="171"/>
      <c r="K55" s="171"/>
    </row>
    <row r="56" spans="1:11" s="1" customFormat="1" ht="15" customHeight="1" x14ac:dyDescent="0.25">
      <c r="A56" s="55" t="s">
        <v>190</v>
      </c>
      <c r="B56" s="8">
        <v>990</v>
      </c>
      <c r="C56" s="8">
        <v>60</v>
      </c>
      <c r="D56" s="183"/>
      <c r="E56" s="147"/>
      <c r="F56" s="147"/>
      <c r="G56" s="147"/>
      <c r="H56" s="171"/>
      <c r="I56" s="171"/>
      <c r="J56" s="171"/>
      <c r="K56" s="171"/>
    </row>
    <row r="57" spans="1:11" s="1" customFormat="1" ht="15" customHeight="1" x14ac:dyDescent="0.25">
      <c r="A57" s="55" t="s">
        <v>190</v>
      </c>
      <c r="B57" s="8">
        <v>990</v>
      </c>
      <c r="C57" s="8">
        <v>70</v>
      </c>
      <c r="D57" s="183"/>
      <c r="E57" s="147"/>
      <c r="F57" s="147"/>
      <c r="G57" s="147"/>
      <c r="H57" s="171"/>
      <c r="I57" s="171"/>
      <c r="J57" s="171"/>
      <c r="K57" s="171"/>
    </row>
    <row r="58" spans="1:11" s="1" customFormat="1" ht="15" customHeight="1" x14ac:dyDescent="0.25">
      <c r="A58" s="55" t="s">
        <v>190</v>
      </c>
      <c r="B58" s="8">
        <v>990</v>
      </c>
      <c r="C58" s="10" t="s">
        <v>27</v>
      </c>
      <c r="D58" s="183"/>
      <c r="E58" s="147"/>
      <c r="F58" s="147"/>
      <c r="G58" s="147"/>
      <c r="H58" s="171"/>
      <c r="I58" s="171"/>
      <c r="J58" s="171"/>
      <c r="K58" s="171"/>
    </row>
    <row r="59" spans="1:11" s="1" customFormat="1" ht="15" customHeight="1" x14ac:dyDescent="0.25">
      <c r="A59" s="55" t="s">
        <v>190</v>
      </c>
      <c r="B59" s="8">
        <v>990</v>
      </c>
      <c r="C59" s="10" t="s">
        <v>31</v>
      </c>
      <c r="D59" s="183"/>
      <c r="E59" s="147"/>
      <c r="F59" s="147"/>
      <c r="G59" s="147"/>
      <c r="H59" s="171"/>
      <c r="I59" s="171"/>
      <c r="J59" s="171"/>
      <c r="K59" s="171"/>
    </row>
    <row r="60" spans="1:11" s="1" customFormat="1" ht="15" customHeight="1" x14ac:dyDescent="0.25">
      <c r="A60" s="55" t="s">
        <v>190</v>
      </c>
      <c r="B60" s="8">
        <v>990</v>
      </c>
      <c r="C60" s="10" t="s">
        <v>32</v>
      </c>
      <c r="D60" s="183"/>
      <c r="E60" s="147"/>
      <c r="F60" s="147"/>
      <c r="G60" s="147"/>
      <c r="H60" s="171"/>
      <c r="I60" s="171"/>
      <c r="J60" s="171"/>
      <c r="K60" s="171"/>
    </row>
    <row r="61" spans="1:11" s="1" customFormat="1" ht="15" customHeight="1" x14ac:dyDescent="0.25">
      <c r="A61" s="104" t="s">
        <v>191</v>
      </c>
      <c r="B61" s="101">
        <v>994</v>
      </c>
      <c r="C61" s="101">
        <v>1</v>
      </c>
      <c r="D61" s="184"/>
      <c r="E61" s="172"/>
      <c r="F61" s="172"/>
      <c r="G61" s="172"/>
      <c r="H61" s="149"/>
      <c r="I61" s="149"/>
      <c r="J61" s="149"/>
      <c r="K61" s="149"/>
    </row>
    <row r="62" spans="1:11" s="1" customFormat="1" ht="15" customHeight="1" x14ac:dyDescent="0.25">
      <c r="A62" s="104" t="s">
        <v>191</v>
      </c>
      <c r="B62" s="101">
        <v>994</v>
      </c>
      <c r="C62" s="101">
        <v>2</v>
      </c>
      <c r="D62" s="184"/>
      <c r="E62" s="172"/>
      <c r="F62" s="172"/>
      <c r="G62" s="172"/>
      <c r="H62" s="149"/>
      <c r="I62" s="149"/>
      <c r="J62" s="149"/>
      <c r="K62" s="149"/>
    </row>
    <row r="63" spans="1:11" s="1" customFormat="1" ht="15" customHeight="1" x14ac:dyDescent="0.25">
      <c r="A63" s="104" t="s">
        <v>191</v>
      </c>
      <c r="B63" s="101">
        <v>994</v>
      </c>
      <c r="C63" s="101">
        <v>3</v>
      </c>
      <c r="D63" s="184"/>
      <c r="E63" s="172"/>
      <c r="F63" s="172"/>
      <c r="G63" s="172"/>
      <c r="H63" s="176"/>
      <c r="I63" s="176"/>
      <c r="J63" s="176"/>
      <c r="K63" s="176"/>
    </row>
    <row r="64" spans="1:11" s="1" customFormat="1" ht="15" customHeight="1" x14ac:dyDescent="0.25">
      <c r="A64" s="104" t="s">
        <v>191</v>
      </c>
      <c r="B64" s="101">
        <v>994</v>
      </c>
      <c r="C64" s="101">
        <v>4</v>
      </c>
      <c r="D64" s="184"/>
      <c r="E64" s="172"/>
      <c r="F64" s="172"/>
      <c r="G64" s="172"/>
      <c r="H64" s="177"/>
      <c r="I64" s="177"/>
      <c r="J64" s="177"/>
      <c r="K64" s="177"/>
    </row>
    <row r="65" spans="1:11" s="1" customFormat="1" ht="15" customHeight="1" x14ac:dyDescent="0.25">
      <c r="A65" s="45" t="s">
        <v>33</v>
      </c>
      <c r="B65" s="8">
        <v>55502</v>
      </c>
      <c r="C65" s="8">
        <v>1</v>
      </c>
      <c r="D65" s="183"/>
      <c r="E65" s="147"/>
      <c r="F65" s="147"/>
      <c r="G65" s="147"/>
      <c r="H65" s="171"/>
      <c r="I65" s="171"/>
      <c r="J65" s="171"/>
      <c r="K65" s="171"/>
    </row>
    <row r="66" spans="1:11" s="1" customFormat="1" ht="15" customHeight="1" x14ac:dyDescent="0.25">
      <c r="A66" s="45" t="s">
        <v>33</v>
      </c>
      <c r="B66" s="8">
        <v>55502</v>
      </c>
      <c r="C66" s="8">
        <v>2</v>
      </c>
      <c r="D66" s="183"/>
      <c r="E66" s="147"/>
      <c r="F66" s="147"/>
      <c r="G66" s="147"/>
      <c r="H66" s="171"/>
      <c r="I66" s="171"/>
      <c r="J66" s="171"/>
      <c r="K66" s="171"/>
    </row>
    <row r="67" spans="1:11" s="1" customFormat="1" ht="15" customHeight="1" x14ac:dyDescent="0.25">
      <c r="A67" s="45" t="s">
        <v>33</v>
      </c>
      <c r="B67" s="8">
        <v>55502</v>
      </c>
      <c r="C67" s="8">
        <v>3</v>
      </c>
      <c r="D67" s="183"/>
      <c r="E67" s="147"/>
      <c r="F67" s="147"/>
      <c r="G67" s="147"/>
      <c r="H67" s="175"/>
      <c r="I67" s="175"/>
      <c r="J67" s="175"/>
      <c r="K67" s="175"/>
    </row>
    <row r="68" spans="1:11" s="1" customFormat="1" ht="15" customHeight="1" x14ac:dyDescent="0.25">
      <c r="A68" s="45" t="s">
        <v>33</v>
      </c>
      <c r="B68" s="8">
        <v>55502</v>
      </c>
      <c r="C68" s="8">
        <v>4</v>
      </c>
      <c r="D68" s="183"/>
      <c r="E68" s="147"/>
      <c r="F68" s="147"/>
      <c r="G68" s="147"/>
      <c r="H68" s="175"/>
      <c r="I68" s="175"/>
      <c r="J68" s="175"/>
      <c r="K68" s="175"/>
    </row>
    <row r="69" spans="1:11" s="1" customFormat="1" ht="15" customHeight="1" x14ac:dyDescent="0.25">
      <c r="A69" s="45" t="s">
        <v>34</v>
      </c>
      <c r="B69" s="8">
        <v>6213</v>
      </c>
      <c r="C69" s="10" t="s">
        <v>21</v>
      </c>
      <c r="D69" s="183"/>
      <c r="E69" s="147"/>
      <c r="F69" s="147"/>
      <c r="G69" s="147"/>
      <c r="H69" s="175"/>
      <c r="I69" s="175"/>
      <c r="J69" s="175"/>
      <c r="K69" s="175"/>
    </row>
    <row r="70" spans="1:11" s="1" customFormat="1" ht="15" customHeight="1" x14ac:dyDescent="0.25">
      <c r="A70" s="45" t="s">
        <v>34</v>
      </c>
      <c r="B70" s="8">
        <v>6213</v>
      </c>
      <c r="C70" s="10" t="s">
        <v>22</v>
      </c>
      <c r="D70" s="183"/>
      <c r="E70" s="147"/>
      <c r="F70" s="147"/>
      <c r="G70" s="147"/>
      <c r="H70" s="175"/>
      <c r="I70" s="175"/>
      <c r="J70" s="175"/>
      <c r="K70" s="175"/>
    </row>
    <row r="71" spans="1:11" s="1" customFormat="1" ht="15" customHeight="1" x14ac:dyDescent="0.25">
      <c r="A71" s="45" t="s">
        <v>35</v>
      </c>
      <c r="B71" s="8">
        <v>997</v>
      </c>
      <c r="C71" s="8">
        <v>12</v>
      </c>
      <c r="D71" s="183"/>
      <c r="E71" s="147"/>
      <c r="F71" s="147"/>
      <c r="G71" s="147"/>
      <c r="H71" s="175"/>
      <c r="I71" s="175"/>
      <c r="J71" s="175"/>
      <c r="K71" s="175"/>
    </row>
    <row r="72" spans="1:11" s="1" customFormat="1" ht="15" customHeight="1" x14ac:dyDescent="0.25">
      <c r="A72" s="45" t="s">
        <v>36</v>
      </c>
      <c r="B72" s="8">
        <v>55229</v>
      </c>
      <c r="C72" s="10" t="s">
        <v>37</v>
      </c>
      <c r="D72" s="183"/>
      <c r="E72" s="147"/>
      <c r="F72" s="147"/>
      <c r="G72" s="147"/>
      <c r="H72" s="171"/>
      <c r="I72" s="171"/>
      <c r="J72" s="171"/>
      <c r="K72" s="171"/>
    </row>
    <row r="73" spans="1:11" s="1" customFormat="1" ht="15" customHeight="1" x14ac:dyDescent="0.25">
      <c r="A73" s="45" t="s">
        <v>36</v>
      </c>
      <c r="B73" s="8">
        <v>55229</v>
      </c>
      <c r="C73" s="10" t="s">
        <v>38</v>
      </c>
      <c r="D73" s="183"/>
      <c r="E73" s="147"/>
      <c r="F73" s="147"/>
      <c r="G73" s="147"/>
      <c r="H73" s="171"/>
      <c r="I73" s="171"/>
      <c r="J73" s="171"/>
      <c r="K73" s="171"/>
    </row>
    <row r="74" spans="1:11" s="1" customFormat="1" ht="15" customHeight="1" x14ac:dyDescent="0.25">
      <c r="A74" s="45" t="s">
        <v>36</v>
      </c>
      <c r="B74" s="8">
        <v>55229</v>
      </c>
      <c r="C74" s="10" t="s">
        <v>39</v>
      </c>
      <c r="D74" s="183"/>
      <c r="E74" s="147"/>
      <c r="F74" s="147"/>
      <c r="G74" s="147"/>
      <c r="H74" s="171"/>
      <c r="I74" s="171"/>
      <c r="J74" s="171"/>
      <c r="K74" s="171"/>
    </row>
    <row r="75" spans="1:11" s="1" customFormat="1" ht="15" customHeight="1" x14ac:dyDescent="0.25">
      <c r="A75" s="45" t="s">
        <v>36</v>
      </c>
      <c r="B75" s="8">
        <v>55229</v>
      </c>
      <c r="C75" s="10" t="s">
        <v>40</v>
      </c>
      <c r="D75" s="183"/>
      <c r="E75" s="147"/>
      <c r="F75" s="147"/>
      <c r="G75" s="147"/>
      <c r="H75" s="171"/>
      <c r="I75" s="171"/>
      <c r="J75" s="171"/>
      <c r="K75" s="171"/>
    </row>
    <row r="76" spans="1:11" s="1" customFormat="1" ht="15" customHeight="1" x14ac:dyDescent="0.25">
      <c r="A76" s="45" t="s">
        <v>36</v>
      </c>
      <c r="B76" s="8">
        <v>55229</v>
      </c>
      <c r="C76" s="10" t="s">
        <v>41</v>
      </c>
      <c r="D76" s="183"/>
      <c r="E76" s="147"/>
      <c r="F76" s="147"/>
      <c r="G76" s="147"/>
      <c r="H76" s="171"/>
      <c r="I76" s="171"/>
      <c r="J76" s="171"/>
      <c r="K76" s="171"/>
    </row>
    <row r="77" spans="1:11" s="1" customFormat="1" ht="15" customHeight="1" x14ac:dyDescent="0.25">
      <c r="A77" s="45" t="s">
        <v>36</v>
      </c>
      <c r="B77" s="8">
        <v>55229</v>
      </c>
      <c r="C77" s="10" t="s">
        <v>42</v>
      </c>
      <c r="D77" s="183"/>
      <c r="E77" s="147"/>
      <c r="F77" s="147"/>
      <c r="G77" s="147"/>
      <c r="H77" s="171"/>
      <c r="I77" s="171"/>
      <c r="J77" s="171"/>
      <c r="K77" s="171"/>
    </row>
    <row r="78" spans="1:11" s="1" customFormat="1" ht="15" customHeight="1" x14ac:dyDescent="0.25">
      <c r="A78" s="45" t="s">
        <v>36</v>
      </c>
      <c r="B78" s="8">
        <v>55229</v>
      </c>
      <c r="C78" s="10" t="s">
        <v>43</v>
      </c>
      <c r="D78" s="183"/>
      <c r="E78" s="147"/>
      <c r="F78" s="147"/>
      <c r="G78" s="147"/>
      <c r="H78" s="149"/>
      <c r="I78" s="149"/>
      <c r="J78" s="149"/>
      <c r="K78" s="149"/>
    </row>
    <row r="79" spans="1:11" s="1" customFormat="1" ht="15" customHeight="1" x14ac:dyDescent="0.25">
      <c r="A79" s="45" t="s">
        <v>36</v>
      </c>
      <c r="B79" s="8">
        <v>55229</v>
      </c>
      <c r="C79" s="10" t="s">
        <v>44</v>
      </c>
      <c r="D79" s="183"/>
      <c r="E79" s="147"/>
      <c r="F79" s="147"/>
      <c r="G79" s="147"/>
      <c r="H79" s="149"/>
      <c r="I79" s="149"/>
      <c r="J79" s="149"/>
      <c r="K79" s="149"/>
    </row>
    <row r="80" spans="1:11" s="1" customFormat="1" ht="15" customHeight="1" x14ac:dyDescent="0.25">
      <c r="A80" s="104" t="s">
        <v>45</v>
      </c>
      <c r="B80" s="101">
        <v>1007</v>
      </c>
      <c r="C80" s="107" t="s">
        <v>46</v>
      </c>
      <c r="D80" s="184"/>
      <c r="E80" s="172"/>
      <c r="F80" s="172"/>
      <c r="G80" s="172"/>
      <c r="H80" s="149"/>
      <c r="I80" s="149"/>
      <c r="J80" s="149"/>
      <c r="K80" s="149"/>
    </row>
    <row r="81" spans="1:11" s="1" customFormat="1" ht="15" customHeight="1" x14ac:dyDescent="0.25">
      <c r="A81" s="104" t="s">
        <v>45</v>
      </c>
      <c r="B81" s="101">
        <v>1007</v>
      </c>
      <c r="C81" s="107" t="s">
        <v>47</v>
      </c>
      <c r="D81" s="184"/>
      <c r="E81" s="172"/>
      <c r="F81" s="172"/>
      <c r="G81" s="172"/>
      <c r="H81" s="149"/>
      <c r="I81" s="149"/>
      <c r="J81" s="149"/>
      <c r="K81" s="149"/>
    </row>
    <row r="82" spans="1:11" s="1" customFormat="1" ht="15" customHeight="1" x14ac:dyDescent="0.25">
      <c r="A82" s="104" t="s">
        <v>45</v>
      </c>
      <c r="B82" s="101">
        <v>1007</v>
      </c>
      <c r="C82" s="107" t="s">
        <v>48</v>
      </c>
      <c r="D82" s="184"/>
      <c r="E82" s="172"/>
      <c r="F82" s="172"/>
      <c r="G82" s="172"/>
      <c r="H82" s="149"/>
      <c r="I82" s="149"/>
      <c r="J82" s="149"/>
      <c r="K82" s="149"/>
    </row>
    <row r="83" spans="1:11" s="1" customFormat="1" ht="15" customHeight="1" x14ac:dyDescent="0.25">
      <c r="A83" s="104" t="s">
        <v>49</v>
      </c>
      <c r="B83" s="101">
        <v>1008</v>
      </c>
      <c r="C83" s="101">
        <v>2</v>
      </c>
      <c r="D83" s="184"/>
      <c r="E83" s="172"/>
      <c r="F83" s="172"/>
      <c r="G83" s="172"/>
      <c r="H83" s="148" t="s">
        <v>139</v>
      </c>
      <c r="I83" s="148"/>
      <c r="J83" s="149"/>
      <c r="K83" s="149"/>
    </row>
    <row r="84" spans="1:11" s="1" customFormat="1" ht="15" customHeight="1" x14ac:dyDescent="0.25">
      <c r="A84" s="104" t="s">
        <v>49</v>
      </c>
      <c r="B84" s="101">
        <v>1008</v>
      </c>
      <c r="C84" s="101">
        <v>4</v>
      </c>
      <c r="D84" s="184"/>
      <c r="E84" s="172"/>
      <c r="F84" s="172"/>
      <c r="G84" s="172"/>
      <c r="H84" s="150" t="s">
        <v>139</v>
      </c>
      <c r="I84" s="150"/>
      <c r="J84" s="171"/>
      <c r="K84" s="171"/>
    </row>
    <row r="85" spans="1:11" s="1" customFormat="1" ht="15" customHeight="1" x14ac:dyDescent="0.25">
      <c r="A85" s="104" t="s">
        <v>50</v>
      </c>
      <c r="B85" s="101">
        <v>6085</v>
      </c>
      <c r="C85" s="215">
        <v>14</v>
      </c>
      <c r="D85" s="221"/>
      <c r="E85" s="222"/>
      <c r="F85" s="222"/>
      <c r="G85" s="222"/>
      <c r="H85" s="223"/>
      <c r="I85" s="222" t="s">
        <v>139</v>
      </c>
      <c r="J85" s="222"/>
      <c r="K85" s="198"/>
    </row>
    <row r="86" spans="1:11" s="1" customFormat="1" ht="15" customHeight="1" x14ac:dyDescent="0.25">
      <c r="A86" s="45" t="s">
        <v>50</v>
      </c>
      <c r="B86" s="8">
        <v>6085</v>
      </c>
      <c r="C86" s="215">
        <v>15</v>
      </c>
      <c r="D86" s="221"/>
      <c r="E86" s="222"/>
      <c r="F86" s="222"/>
      <c r="G86" s="222"/>
      <c r="H86" s="223"/>
      <c r="I86" s="222" t="s">
        <v>139</v>
      </c>
      <c r="J86" s="222"/>
      <c r="K86" s="198"/>
    </row>
    <row r="87" spans="1:11" s="1" customFormat="1" ht="15" customHeight="1" x14ac:dyDescent="0.25">
      <c r="A87" s="45" t="s">
        <v>50</v>
      </c>
      <c r="B87" s="8">
        <v>6085</v>
      </c>
      <c r="C87" s="224" t="s">
        <v>51</v>
      </c>
      <c r="D87" s="221"/>
      <c r="E87" s="222"/>
      <c r="F87" s="222"/>
      <c r="G87" s="222"/>
      <c r="H87" s="223"/>
      <c r="I87" s="223"/>
      <c r="J87" s="223"/>
      <c r="K87" s="171"/>
    </row>
    <row r="88" spans="1:11" s="1" customFormat="1" ht="15" customHeight="1" x14ac:dyDescent="0.25">
      <c r="A88" s="45" t="s">
        <v>50</v>
      </c>
      <c r="B88" s="8">
        <v>6085</v>
      </c>
      <c r="C88" s="224" t="s">
        <v>52</v>
      </c>
      <c r="D88" s="221"/>
      <c r="E88" s="222"/>
      <c r="F88" s="222"/>
      <c r="G88" s="222"/>
      <c r="H88" s="223"/>
      <c r="I88" s="223"/>
      <c r="J88" s="223"/>
      <c r="K88" s="171"/>
    </row>
    <row r="89" spans="1:11" s="1" customFormat="1" ht="15" customHeight="1" x14ac:dyDescent="0.25">
      <c r="A89" s="45" t="s">
        <v>50</v>
      </c>
      <c r="B89" s="8">
        <v>6085</v>
      </c>
      <c r="C89" s="215">
        <v>17</v>
      </c>
      <c r="D89" s="221"/>
      <c r="E89" s="222"/>
      <c r="F89" s="222"/>
      <c r="G89" s="222"/>
      <c r="H89" s="223"/>
      <c r="I89" s="223" t="s">
        <v>139</v>
      </c>
      <c r="J89" s="223"/>
      <c r="K89" s="171"/>
    </row>
    <row r="90" spans="1:11" s="1" customFormat="1" ht="15" customHeight="1" x14ac:dyDescent="0.25">
      <c r="A90" s="45" t="s">
        <v>50</v>
      </c>
      <c r="B90" s="8">
        <v>6085</v>
      </c>
      <c r="C90" s="8">
        <v>18</v>
      </c>
      <c r="D90" s="183"/>
      <c r="E90" s="147"/>
      <c r="F90" s="147"/>
      <c r="G90" s="147"/>
      <c r="H90" s="178"/>
      <c r="I90" s="150" t="s">
        <v>139</v>
      </c>
      <c r="J90" s="171"/>
      <c r="K90" s="171"/>
    </row>
    <row r="91" spans="1:11" s="1" customFormat="1" ht="15" customHeight="1" x14ac:dyDescent="0.25">
      <c r="A91" s="45" t="s">
        <v>53</v>
      </c>
      <c r="B91" s="8">
        <v>7335</v>
      </c>
      <c r="C91" s="10" t="s">
        <v>54</v>
      </c>
      <c r="D91" s="183"/>
      <c r="E91" s="147"/>
      <c r="F91" s="147"/>
      <c r="G91" s="147"/>
      <c r="H91" s="178"/>
      <c r="I91" s="178"/>
      <c r="J91" s="178"/>
      <c r="K91" s="178"/>
    </row>
    <row r="92" spans="1:11" s="1" customFormat="1" ht="15" customHeight="1" x14ac:dyDescent="0.25">
      <c r="A92" s="45" t="s">
        <v>53</v>
      </c>
      <c r="B92" s="8">
        <v>7335</v>
      </c>
      <c r="C92" s="10" t="s">
        <v>55</v>
      </c>
      <c r="D92" s="183"/>
      <c r="E92" s="147"/>
      <c r="F92" s="147"/>
      <c r="G92" s="147"/>
      <c r="H92" s="178"/>
      <c r="I92" s="178"/>
      <c r="J92" s="178"/>
      <c r="K92" s="178"/>
    </row>
    <row r="93" spans="1:11" s="1" customFormat="1" ht="15" customHeight="1" x14ac:dyDescent="0.25">
      <c r="A93" s="45" t="s">
        <v>56</v>
      </c>
      <c r="B93" s="8">
        <v>6166</v>
      </c>
      <c r="C93" s="10" t="s">
        <v>57</v>
      </c>
      <c r="D93" s="183"/>
      <c r="E93" s="147"/>
      <c r="F93" s="147"/>
      <c r="G93" s="147"/>
      <c r="H93" s="178"/>
      <c r="I93" s="178"/>
      <c r="J93" s="178"/>
      <c r="K93" s="178"/>
    </row>
    <row r="94" spans="1:11" s="1" customFormat="1" ht="15" customHeight="1" x14ac:dyDescent="0.25">
      <c r="A94" s="45" t="s">
        <v>56</v>
      </c>
      <c r="B94" s="8">
        <v>6166</v>
      </c>
      <c r="C94" s="10" t="s">
        <v>58</v>
      </c>
      <c r="D94" s="183"/>
      <c r="E94" s="147"/>
      <c r="F94" s="147"/>
      <c r="G94" s="147"/>
      <c r="H94" s="178"/>
      <c r="I94" s="178"/>
      <c r="J94" s="178"/>
      <c r="K94" s="178"/>
    </row>
    <row r="95" spans="1:11" s="1" customFormat="1" ht="15" customHeight="1" x14ac:dyDescent="0.25">
      <c r="A95" s="45" t="s">
        <v>59</v>
      </c>
      <c r="B95" s="8">
        <v>55364</v>
      </c>
      <c r="C95" s="10" t="s">
        <v>60</v>
      </c>
      <c r="D95" s="183"/>
      <c r="E95" s="147"/>
      <c r="F95" s="147"/>
      <c r="G95" s="147"/>
      <c r="H95" s="178"/>
      <c r="I95" s="178"/>
      <c r="J95" s="178"/>
      <c r="K95" s="178"/>
    </row>
    <row r="96" spans="1:11" s="1" customFormat="1" ht="15" customHeight="1" x14ac:dyDescent="0.25">
      <c r="A96" s="45" t="s">
        <v>59</v>
      </c>
      <c r="B96" s="8">
        <v>55364</v>
      </c>
      <c r="C96" s="10" t="s">
        <v>61</v>
      </c>
      <c r="D96" s="183"/>
      <c r="E96" s="147"/>
      <c r="F96" s="147"/>
      <c r="G96" s="147"/>
      <c r="H96" s="178"/>
      <c r="I96" s="178"/>
      <c r="J96" s="178"/>
      <c r="K96" s="178"/>
    </row>
    <row r="97" spans="1:11" s="1" customFormat="1" ht="15" customHeight="1" x14ac:dyDescent="0.25">
      <c r="A97" s="45" t="s">
        <v>62</v>
      </c>
      <c r="B97" s="8">
        <v>988</v>
      </c>
      <c r="C97" s="10" t="s">
        <v>63</v>
      </c>
      <c r="D97" s="183">
        <v>0</v>
      </c>
      <c r="E97" s="147"/>
      <c r="F97" s="147"/>
      <c r="G97" s="147"/>
      <c r="H97" s="178"/>
      <c r="I97" s="178"/>
      <c r="J97" s="178"/>
      <c r="K97" s="178"/>
    </row>
    <row r="98" spans="1:11" s="1" customFormat="1" ht="15" customHeight="1" x14ac:dyDescent="0.25">
      <c r="A98" s="45" t="s">
        <v>62</v>
      </c>
      <c r="B98" s="8">
        <v>988</v>
      </c>
      <c r="C98" s="10" t="s">
        <v>64</v>
      </c>
      <c r="D98" s="183">
        <v>0</v>
      </c>
      <c r="E98" s="147"/>
      <c r="F98" s="147"/>
      <c r="G98" s="147"/>
      <c r="H98" s="178"/>
      <c r="I98" s="178"/>
      <c r="J98" s="178"/>
      <c r="K98" s="178"/>
    </row>
    <row r="99" spans="1:11" s="1" customFormat="1" ht="15" customHeight="1" x14ac:dyDescent="0.25">
      <c r="A99" s="45" t="s">
        <v>62</v>
      </c>
      <c r="B99" s="8">
        <v>988</v>
      </c>
      <c r="C99" s="10" t="s">
        <v>65</v>
      </c>
      <c r="D99" s="183">
        <v>0</v>
      </c>
      <c r="E99" s="147"/>
      <c r="F99" s="147"/>
      <c r="G99" s="147"/>
      <c r="H99" s="178"/>
      <c r="I99" s="178"/>
      <c r="J99" s="178"/>
      <c r="K99" s="178"/>
    </row>
    <row r="100" spans="1:11" s="1" customFormat="1" ht="15" customHeight="1" x14ac:dyDescent="0.25">
      <c r="A100" s="45" t="s">
        <v>62</v>
      </c>
      <c r="B100" s="8">
        <v>988</v>
      </c>
      <c r="C100" s="10" t="s">
        <v>66</v>
      </c>
      <c r="D100" s="183">
        <v>0</v>
      </c>
      <c r="E100" s="147"/>
      <c r="F100" s="147"/>
      <c r="G100" s="147"/>
      <c r="H100" s="178"/>
      <c r="I100" s="178"/>
      <c r="J100" s="178"/>
      <c r="K100" s="178"/>
    </row>
    <row r="101" spans="1:11" s="1" customFormat="1" ht="15" customHeight="1" x14ac:dyDescent="0.25">
      <c r="A101" s="45" t="s">
        <v>192</v>
      </c>
      <c r="B101" s="101">
        <v>55111</v>
      </c>
      <c r="C101" s="101">
        <v>1</v>
      </c>
      <c r="D101" s="191"/>
      <c r="E101" s="172"/>
      <c r="F101" s="172"/>
      <c r="G101" s="172"/>
      <c r="H101" s="149"/>
      <c r="I101" s="149"/>
      <c r="J101" s="149"/>
      <c r="K101" s="149"/>
    </row>
    <row r="102" spans="1:11" s="1" customFormat="1" ht="15" customHeight="1" x14ac:dyDescent="0.25">
      <c r="A102" s="55" t="s">
        <v>192</v>
      </c>
      <c r="B102" s="101">
        <v>55111</v>
      </c>
      <c r="C102" s="101">
        <v>2</v>
      </c>
      <c r="D102" s="191"/>
      <c r="E102" s="172"/>
      <c r="F102" s="172"/>
      <c r="G102" s="172"/>
      <c r="H102" s="149"/>
      <c r="I102" s="149"/>
      <c r="J102" s="149"/>
      <c r="K102" s="149"/>
    </row>
    <row r="103" spans="1:11" s="1" customFormat="1" ht="15" customHeight="1" x14ac:dyDescent="0.25">
      <c r="A103" s="55" t="s">
        <v>192</v>
      </c>
      <c r="B103" s="101">
        <v>55111</v>
      </c>
      <c r="C103" s="101">
        <v>3</v>
      </c>
      <c r="D103" s="191"/>
      <c r="E103" s="172"/>
      <c r="F103" s="172"/>
      <c r="G103" s="172"/>
      <c r="H103" s="149"/>
      <c r="I103" s="149"/>
      <c r="J103" s="149"/>
      <c r="K103" s="149"/>
    </row>
    <row r="104" spans="1:11" s="1" customFormat="1" ht="15" customHeight="1" x14ac:dyDescent="0.25">
      <c r="A104" s="55" t="s">
        <v>192</v>
      </c>
      <c r="B104" s="101">
        <v>55111</v>
      </c>
      <c r="C104" s="101">
        <v>4</v>
      </c>
      <c r="D104" s="191"/>
      <c r="E104" s="172"/>
      <c r="F104" s="172"/>
      <c r="G104" s="172"/>
      <c r="H104" s="149"/>
      <c r="I104" s="149"/>
      <c r="J104" s="149"/>
      <c r="K104" s="149"/>
    </row>
    <row r="105" spans="1:11" s="1" customFormat="1" ht="15" customHeight="1" x14ac:dyDescent="0.25">
      <c r="A105" s="55" t="s">
        <v>192</v>
      </c>
      <c r="B105" s="101">
        <v>55111</v>
      </c>
      <c r="C105" s="101">
        <v>5</v>
      </c>
      <c r="D105" s="191"/>
      <c r="E105" s="172"/>
      <c r="F105" s="172"/>
      <c r="G105" s="172"/>
      <c r="H105" s="149"/>
      <c r="I105" s="149"/>
      <c r="J105" s="149"/>
      <c r="K105" s="149"/>
    </row>
    <row r="106" spans="1:11" s="1" customFormat="1" ht="15" customHeight="1" x14ac:dyDescent="0.25">
      <c r="A106" s="55" t="s">
        <v>192</v>
      </c>
      <c r="B106" s="101">
        <v>55111</v>
      </c>
      <c r="C106" s="101">
        <v>6</v>
      </c>
      <c r="D106" s="191"/>
      <c r="E106" s="172"/>
      <c r="F106" s="172"/>
      <c r="G106" s="172"/>
      <c r="H106" s="149"/>
      <c r="I106" s="149"/>
      <c r="J106" s="149"/>
      <c r="K106" s="149"/>
    </row>
    <row r="107" spans="1:11" s="1" customFormat="1" ht="15" customHeight="1" x14ac:dyDescent="0.25">
      <c r="A107" s="55" t="s">
        <v>192</v>
      </c>
      <c r="B107" s="101">
        <v>55111</v>
      </c>
      <c r="C107" s="101">
        <v>7</v>
      </c>
      <c r="D107" s="191"/>
      <c r="E107" s="172"/>
      <c r="F107" s="172"/>
      <c r="G107" s="172"/>
      <c r="H107" s="149"/>
      <c r="I107" s="149"/>
      <c r="J107" s="149"/>
      <c r="K107" s="149"/>
    </row>
    <row r="108" spans="1:11" s="1" customFormat="1" ht="15" customHeight="1" x14ac:dyDescent="0.25">
      <c r="A108" s="55" t="s">
        <v>192</v>
      </c>
      <c r="B108" s="101">
        <v>55111</v>
      </c>
      <c r="C108" s="101">
        <v>8</v>
      </c>
      <c r="D108" s="191"/>
      <c r="E108" s="172"/>
      <c r="F108" s="172"/>
      <c r="G108" s="172"/>
      <c r="H108" s="149"/>
      <c r="I108" s="149"/>
      <c r="J108" s="149"/>
      <c r="K108" s="149"/>
    </row>
    <row r="109" spans="1:11" s="1" customFormat="1" ht="15" customHeight="1" x14ac:dyDescent="0.25">
      <c r="A109" s="45" t="s">
        <v>67</v>
      </c>
      <c r="B109" s="104">
        <v>57842</v>
      </c>
      <c r="C109" s="8">
        <v>1</v>
      </c>
      <c r="D109" s="183"/>
      <c r="E109" s="147"/>
      <c r="F109" s="147"/>
      <c r="G109" s="147"/>
      <c r="H109" s="178"/>
      <c r="I109" s="178"/>
      <c r="J109" s="178"/>
      <c r="K109" s="178"/>
    </row>
    <row r="110" spans="1:11" s="1" customFormat="1" ht="15" customHeight="1" x14ac:dyDescent="0.25">
      <c r="A110" s="45" t="s">
        <v>67</v>
      </c>
      <c r="B110" s="8">
        <v>1010</v>
      </c>
      <c r="C110" s="8">
        <v>2</v>
      </c>
      <c r="D110" s="183">
        <v>0</v>
      </c>
      <c r="E110" s="147"/>
      <c r="F110" s="147"/>
      <c r="G110" s="147"/>
      <c r="H110" s="178"/>
      <c r="I110" s="178"/>
      <c r="J110" s="178"/>
      <c r="K110" s="178"/>
    </row>
    <row r="111" spans="1:11" s="1" customFormat="1" ht="15" customHeight="1" x14ac:dyDescent="0.25">
      <c r="A111" s="45" t="s">
        <v>67</v>
      </c>
      <c r="B111" s="8">
        <v>1010</v>
      </c>
      <c r="C111" s="8">
        <v>3</v>
      </c>
      <c r="D111" s="183">
        <v>0</v>
      </c>
      <c r="E111" s="147"/>
      <c r="F111" s="147"/>
      <c r="G111" s="147"/>
      <c r="H111" s="178"/>
      <c r="I111" s="178"/>
      <c r="J111" s="178"/>
      <c r="K111" s="178"/>
    </row>
    <row r="112" spans="1:11" s="1" customFormat="1" ht="15" customHeight="1" x14ac:dyDescent="0.25">
      <c r="A112" s="45" t="s">
        <v>67</v>
      </c>
      <c r="B112" s="8">
        <v>1010</v>
      </c>
      <c r="C112" s="8">
        <v>4</v>
      </c>
      <c r="D112" s="183">
        <v>0</v>
      </c>
      <c r="E112" s="147"/>
      <c r="F112" s="147"/>
      <c r="G112" s="147"/>
      <c r="H112" s="178"/>
      <c r="I112" s="178"/>
      <c r="J112" s="178"/>
      <c r="K112" s="178"/>
    </row>
    <row r="113" spans="1:11" s="1" customFormat="1" ht="15" customHeight="1" x14ac:dyDescent="0.25">
      <c r="A113" s="45" t="s">
        <v>67</v>
      </c>
      <c r="B113" s="8">
        <v>1010</v>
      </c>
      <c r="C113" s="8">
        <v>5</v>
      </c>
      <c r="D113" s="183">
        <v>0</v>
      </c>
      <c r="E113" s="147"/>
      <c r="F113" s="147"/>
      <c r="G113" s="147"/>
      <c r="H113" s="178"/>
      <c r="I113" s="178"/>
      <c r="J113" s="178"/>
      <c r="K113" s="178"/>
    </row>
    <row r="114" spans="1:11" s="1" customFormat="1" ht="15" customHeight="1" x14ac:dyDescent="0.25">
      <c r="A114" s="45" t="s">
        <v>67</v>
      </c>
      <c r="B114" s="8">
        <v>1010</v>
      </c>
      <c r="C114" s="8">
        <v>6</v>
      </c>
      <c r="D114" s="183">
        <v>0</v>
      </c>
      <c r="E114" s="147"/>
      <c r="F114" s="147"/>
      <c r="G114" s="147"/>
      <c r="H114" s="178"/>
      <c r="I114" s="178"/>
      <c r="J114" s="178"/>
      <c r="K114" s="178"/>
    </row>
    <row r="115" spans="1:11" s="1" customFormat="1" ht="15" customHeight="1" x14ac:dyDescent="0.25">
      <c r="A115" s="45" t="s">
        <v>68</v>
      </c>
      <c r="B115" s="8">
        <v>55224</v>
      </c>
      <c r="C115" s="10" t="s">
        <v>69</v>
      </c>
      <c r="D115" s="183"/>
      <c r="E115" s="147"/>
      <c r="F115" s="147"/>
      <c r="G115" s="147"/>
      <c r="H115" s="178"/>
      <c r="I115" s="178"/>
      <c r="J115" s="178"/>
      <c r="K115" s="178"/>
    </row>
    <row r="116" spans="1:11" s="1" customFormat="1" ht="15" customHeight="1" x14ac:dyDescent="0.25">
      <c r="A116" s="45" t="s">
        <v>68</v>
      </c>
      <c r="B116" s="8">
        <v>55224</v>
      </c>
      <c r="C116" s="10" t="s">
        <v>70</v>
      </c>
      <c r="D116" s="183"/>
      <c r="E116" s="147"/>
      <c r="F116" s="147"/>
      <c r="G116" s="147"/>
      <c r="H116" s="178"/>
      <c r="I116" s="178"/>
      <c r="J116" s="178"/>
      <c r="K116" s="178"/>
    </row>
    <row r="117" spans="1:11" s="1" customFormat="1" ht="15" customHeight="1" x14ac:dyDescent="0.25">
      <c r="A117" s="45" t="s">
        <v>68</v>
      </c>
      <c r="B117" s="8">
        <v>55224</v>
      </c>
      <c r="C117" s="10" t="s">
        <v>71</v>
      </c>
      <c r="D117" s="183"/>
      <c r="E117" s="147"/>
      <c r="F117" s="147"/>
      <c r="G117" s="147"/>
      <c r="H117" s="178"/>
      <c r="I117" s="178"/>
      <c r="J117" s="178"/>
      <c r="K117" s="178"/>
    </row>
    <row r="118" spans="1:11" s="1" customFormat="1" ht="15" customHeight="1" x14ac:dyDescent="0.25">
      <c r="A118" s="45" t="s">
        <v>68</v>
      </c>
      <c r="B118" s="8">
        <v>55224</v>
      </c>
      <c r="C118" s="10" t="s">
        <v>72</v>
      </c>
      <c r="D118" s="183"/>
      <c r="E118" s="147"/>
      <c r="F118" s="147"/>
      <c r="G118" s="147"/>
      <c r="H118" s="178"/>
      <c r="I118" s="178"/>
      <c r="J118" s="178"/>
      <c r="K118" s="178"/>
    </row>
    <row r="119" spans="1:11" s="1" customFormat="1" ht="15" customHeight="1" x14ac:dyDescent="0.25">
      <c r="A119" s="45" t="s">
        <v>73</v>
      </c>
      <c r="B119" s="8">
        <v>1040</v>
      </c>
      <c r="C119" s="8">
        <v>1</v>
      </c>
      <c r="D119" s="183"/>
      <c r="E119" s="147"/>
      <c r="F119" s="147"/>
      <c r="G119" s="147"/>
      <c r="H119" s="176"/>
      <c r="I119" s="176"/>
      <c r="J119" s="176"/>
      <c r="K119" s="176"/>
    </row>
    <row r="120" spans="1:11" s="1" customFormat="1" ht="15" customHeight="1" x14ac:dyDescent="0.25">
      <c r="A120" s="45" t="s">
        <v>73</v>
      </c>
      <c r="B120" s="8">
        <v>1040</v>
      </c>
      <c r="C120" s="8">
        <v>2</v>
      </c>
      <c r="D120" s="183"/>
      <c r="E120" s="147"/>
      <c r="F120" s="147"/>
      <c r="G120" s="147"/>
      <c r="H120" s="176"/>
      <c r="I120" s="176"/>
      <c r="J120" s="176"/>
      <c r="K120" s="176"/>
    </row>
    <row r="121" spans="1:11" s="1" customFormat="1" ht="15" customHeight="1" x14ac:dyDescent="0.25">
      <c r="A121" s="82" t="s">
        <v>75</v>
      </c>
      <c r="B121" s="102">
        <v>55259</v>
      </c>
      <c r="C121" s="103" t="s">
        <v>76</v>
      </c>
      <c r="D121" s="193"/>
      <c r="E121" s="179"/>
      <c r="F121" s="179"/>
      <c r="G121" s="179"/>
      <c r="H121" s="180"/>
      <c r="I121" s="180"/>
      <c r="J121" s="180"/>
      <c r="K121" s="180"/>
    </row>
    <row r="122" spans="1:11" s="1" customFormat="1" ht="15" customHeight="1" x14ac:dyDescent="0.25">
      <c r="A122" s="82" t="s">
        <v>75</v>
      </c>
      <c r="B122" s="102">
        <v>55259</v>
      </c>
      <c r="C122" s="103" t="s">
        <v>77</v>
      </c>
      <c r="D122" s="193"/>
      <c r="E122" s="179"/>
      <c r="F122" s="179"/>
      <c r="G122" s="179"/>
      <c r="H122" s="171"/>
      <c r="I122" s="171"/>
      <c r="J122" s="171"/>
      <c r="K122" s="171"/>
    </row>
    <row r="123" spans="1:11" s="1" customFormat="1" ht="15" customHeight="1" x14ac:dyDescent="0.25">
      <c r="A123" s="17" t="s">
        <v>74</v>
      </c>
      <c r="B123" s="9">
        <v>55148</v>
      </c>
      <c r="C123" s="9">
        <v>1</v>
      </c>
      <c r="D123" s="194"/>
      <c r="E123" s="181"/>
      <c r="F123" s="181"/>
      <c r="G123" s="181"/>
      <c r="H123" s="171"/>
      <c r="I123" s="171"/>
      <c r="J123" s="171"/>
      <c r="K123" s="171"/>
    </row>
    <row r="124" spans="1:11" s="1" customFormat="1" ht="15" customHeight="1" x14ac:dyDescent="0.25">
      <c r="A124" s="45" t="s">
        <v>74</v>
      </c>
      <c r="B124" s="9">
        <v>55148</v>
      </c>
      <c r="C124" s="9">
        <v>2</v>
      </c>
      <c r="D124" s="194"/>
      <c r="E124" s="181"/>
      <c r="F124" s="181"/>
      <c r="G124" s="181"/>
      <c r="H124" s="171"/>
      <c r="I124" s="171"/>
      <c r="J124" s="171"/>
      <c r="K124" s="171"/>
    </row>
    <row r="125" spans="1:11" ht="15" customHeight="1" x14ac:dyDescent="0.25">
      <c r="A125" s="45" t="s">
        <v>74</v>
      </c>
      <c r="B125" s="9">
        <v>55148</v>
      </c>
      <c r="C125" s="9">
        <v>3</v>
      </c>
      <c r="D125" s="192"/>
      <c r="E125" s="181"/>
      <c r="F125" s="181"/>
      <c r="G125" s="181"/>
      <c r="H125" s="182"/>
      <c r="I125" s="182"/>
      <c r="J125" s="182"/>
      <c r="K125" s="182"/>
    </row>
    <row r="126" spans="1:11" ht="15" customHeight="1" x14ac:dyDescent="0.25">
      <c r="A126" s="55" t="s">
        <v>74</v>
      </c>
      <c r="B126" s="55">
        <v>55148</v>
      </c>
      <c r="C126" s="55">
        <v>4</v>
      </c>
      <c r="D126" s="192"/>
      <c r="E126" s="198"/>
      <c r="F126" s="198"/>
      <c r="G126" s="198"/>
      <c r="H126" s="182"/>
      <c r="I126" s="182"/>
      <c r="J126" s="182"/>
      <c r="K126" s="182"/>
    </row>
    <row r="127" spans="1:11" ht="11.25" customHeight="1" x14ac:dyDescent="0.25">
      <c r="A127" s="167" t="s">
        <v>146</v>
      </c>
      <c r="B127" s="168"/>
      <c r="C127" s="168"/>
      <c r="D127" s="169"/>
      <c r="H127" s="5"/>
      <c r="I127" s="5"/>
      <c r="J127" s="5"/>
      <c r="K127" s="5"/>
    </row>
    <row r="128" spans="1:11" ht="11.25" customHeight="1" x14ac:dyDescent="0.25">
      <c r="A128" s="236" t="s">
        <v>152</v>
      </c>
      <c r="B128" s="236"/>
      <c r="C128" s="236"/>
      <c r="D128" s="236"/>
    </row>
    <row r="129" spans="1:11" x14ac:dyDescent="0.25">
      <c r="A129" s="170" t="s">
        <v>150</v>
      </c>
      <c r="B129" s="168"/>
      <c r="C129" s="168"/>
      <c r="D129" s="169"/>
    </row>
    <row r="130" spans="1:11" x14ac:dyDescent="0.25">
      <c r="A130" s="14"/>
      <c r="B130" s="24"/>
      <c r="C130" s="24"/>
      <c r="D130" s="24"/>
      <c r="E130" s="24"/>
      <c r="F130" s="24"/>
      <c r="G130" s="24"/>
      <c r="H130" s="6"/>
      <c r="I130" s="6"/>
      <c r="J130" s="6"/>
      <c r="K130" s="6"/>
    </row>
    <row r="131" spans="1:11" x14ac:dyDescent="0.25">
      <c r="A131" s="36"/>
      <c r="B131" s="24"/>
      <c r="C131" s="24"/>
      <c r="D131" s="24"/>
      <c r="E131" s="24"/>
      <c r="F131" s="24"/>
      <c r="G131" s="24"/>
    </row>
    <row r="132" spans="1:11" x14ac:dyDescent="0.25">
      <c r="A132" s="36"/>
      <c r="B132" s="24"/>
      <c r="C132" s="24"/>
      <c r="D132" s="24"/>
      <c r="E132" s="24"/>
      <c r="F132" s="24"/>
      <c r="G132" s="24"/>
    </row>
    <row r="133" spans="1:11" x14ac:dyDescent="0.25">
      <c r="A133" s="34"/>
      <c r="B133" s="24"/>
      <c r="C133" s="24"/>
      <c r="D133" s="24"/>
      <c r="E133" s="24"/>
      <c r="F133" s="24"/>
      <c r="G133" s="24"/>
    </row>
    <row r="134" spans="1:11" x14ac:dyDescent="0.25">
      <c r="A134" s="25"/>
      <c r="B134" s="24"/>
      <c r="C134" s="24"/>
      <c r="D134" s="24"/>
      <c r="E134" s="24"/>
      <c r="F134" s="24"/>
      <c r="G134" s="24"/>
    </row>
    <row r="135" spans="1:11" x14ac:dyDescent="0.25">
      <c r="B135" s="24"/>
      <c r="C135" s="24"/>
      <c r="D135" s="24"/>
      <c r="E135" s="24"/>
      <c r="F135" s="24"/>
      <c r="G135" s="24"/>
    </row>
  </sheetData>
  <mergeCells count="1">
    <mergeCell ref="A128:D128"/>
  </mergeCells>
  <pageMargins left="0.7" right="0.7" top="0.75" bottom="0.75" header="0.3" footer="0.3"/>
  <pageSetup scale="78" orientation="landscape" r:id="rId1"/>
  <headerFooter alignWithMargins="0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30"/>
  <sheetViews>
    <sheetView zoomScaleNormal="100" zoomScaleSheetLayoutView="100" workbookViewId="0"/>
  </sheetViews>
  <sheetFormatPr defaultRowHeight="15" x14ac:dyDescent="0.25"/>
  <cols>
    <col min="1" max="1" width="33.7109375" style="13" customWidth="1"/>
    <col min="2" max="2" width="9.42578125" style="13" customWidth="1"/>
    <col min="3" max="3" width="8" style="13" customWidth="1"/>
    <col min="4" max="4" width="14" style="30" customWidth="1"/>
    <col min="5" max="5" width="14.7109375" style="30" customWidth="1"/>
    <col min="6" max="6" width="14.140625" style="13" customWidth="1"/>
    <col min="7" max="7" width="14.7109375" style="41" customWidth="1"/>
    <col min="8" max="8" width="12.28515625" style="39" customWidth="1"/>
    <col min="9" max="9" width="18.28515625" style="39" customWidth="1"/>
    <col min="10" max="10" width="12.42578125" style="39" customWidth="1"/>
    <col min="11" max="11" width="16.5703125" style="39" customWidth="1"/>
    <col min="12" max="12" width="16.42578125" style="39" customWidth="1"/>
    <col min="13" max="14" width="16.5703125" style="39" customWidth="1"/>
    <col min="15" max="15" width="16.5703125" style="42" customWidth="1"/>
    <col min="16" max="16" width="16.7109375" style="13" customWidth="1"/>
    <col min="17" max="17" width="16.42578125" style="39" customWidth="1"/>
    <col min="18" max="18" width="16.42578125" style="13" customWidth="1"/>
    <col min="19" max="19" width="16.5703125" style="13" customWidth="1"/>
    <col min="20" max="20" width="16.42578125" style="13" customWidth="1"/>
    <col min="21" max="21" width="16.7109375" style="13" customWidth="1"/>
    <col min="22" max="22" width="16.42578125" style="80" customWidth="1"/>
    <col min="23" max="23" width="16.5703125" style="80" customWidth="1"/>
    <col min="24" max="24" width="16.42578125" style="13" customWidth="1"/>
    <col min="25" max="25" width="16.7109375" style="13" customWidth="1"/>
    <col min="26" max="28" width="16.42578125" style="80" customWidth="1"/>
    <col min="29" max="29" width="16.7109375" style="80" customWidth="1"/>
    <col min="30" max="32" width="16.42578125" style="80" customWidth="1"/>
    <col min="33" max="33" width="16.85546875" style="80" customWidth="1"/>
    <col min="34" max="34" width="16.28515625" style="13" customWidth="1"/>
    <col min="35" max="35" width="16.5703125" style="13" customWidth="1"/>
    <col min="36" max="36" width="16" style="13" customWidth="1"/>
    <col min="37" max="37" width="16.42578125" style="13" customWidth="1"/>
    <col min="38" max="38" width="16" style="99" customWidth="1"/>
    <col min="39" max="39" width="16.42578125" style="99" customWidth="1"/>
    <col min="40" max="40" width="16" style="99" customWidth="1"/>
    <col min="41" max="41" width="16.42578125" style="99" customWidth="1"/>
    <col min="42" max="42" width="16" style="99" customWidth="1"/>
    <col min="43" max="43" width="16.42578125" style="99" customWidth="1"/>
    <col min="44" max="44" width="16" style="99" customWidth="1"/>
    <col min="45" max="45" width="16.42578125" style="99" customWidth="1"/>
    <col min="46" max="46" width="16" style="203" customWidth="1"/>
    <col min="47" max="47" width="16.42578125" style="203" customWidth="1"/>
    <col min="48" max="48" width="16" style="203" customWidth="1"/>
    <col min="49" max="49" width="16.42578125" style="203" customWidth="1"/>
    <col min="50" max="50" width="16" style="203" customWidth="1"/>
    <col min="51" max="51" width="16.42578125" style="203" customWidth="1"/>
    <col min="52" max="52" width="16" style="203" customWidth="1"/>
    <col min="53" max="53" width="16.42578125" style="203" customWidth="1"/>
    <col min="54" max="54" width="16" style="203" customWidth="1"/>
    <col min="55" max="55" width="16.42578125" style="203" customWidth="1"/>
    <col min="56" max="56" width="16" style="203" customWidth="1"/>
    <col min="57" max="57" width="16.42578125" style="203" customWidth="1"/>
    <col min="58" max="58" width="16" style="203" customWidth="1"/>
    <col min="59" max="59" width="16.42578125" style="203" customWidth="1"/>
    <col min="60" max="60" width="16" style="203" customWidth="1"/>
    <col min="61" max="61" width="16.42578125" style="203" customWidth="1"/>
    <col min="62" max="62" width="16" style="203" customWidth="1"/>
    <col min="63" max="63" width="16.42578125" style="203" customWidth="1"/>
    <col min="64" max="16384" width="9.140625" style="13"/>
  </cols>
  <sheetData>
    <row r="1" spans="1:63" ht="106.5" customHeight="1" x14ac:dyDescent="0.25">
      <c r="A1" s="43" t="s">
        <v>0</v>
      </c>
      <c r="B1" s="43" t="s">
        <v>1</v>
      </c>
      <c r="C1" s="43" t="s">
        <v>2</v>
      </c>
      <c r="D1" s="49" t="s">
        <v>147</v>
      </c>
      <c r="E1" s="49" t="s">
        <v>96</v>
      </c>
      <c r="F1" s="43" t="s">
        <v>95</v>
      </c>
      <c r="G1" s="47" t="s">
        <v>176</v>
      </c>
      <c r="H1" s="47" t="s">
        <v>177</v>
      </c>
      <c r="I1" s="47" t="s">
        <v>132</v>
      </c>
      <c r="J1" s="86" t="s">
        <v>82</v>
      </c>
      <c r="K1" s="87" t="s">
        <v>83</v>
      </c>
      <c r="L1" s="86" t="s">
        <v>84</v>
      </c>
      <c r="M1" s="87" t="s">
        <v>85</v>
      </c>
      <c r="N1" s="86" t="s">
        <v>86</v>
      </c>
      <c r="O1" s="87" t="s">
        <v>87</v>
      </c>
      <c r="P1" s="86" t="s">
        <v>88</v>
      </c>
      <c r="Q1" s="87" t="s">
        <v>89</v>
      </c>
      <c r="R1" s="86" t="s">
        <v>90</v>
      </c>
      <c r="S1" s="87" t="s">
        <v>91</v>
      </c>
      <c r="T1" s="86" t="s">
        <v>92</v>
      </c>
      <c r="U1" s="87" t="s">
        <v>93</v>
      </c>
      <c r="V1" s="86" t="s">
        <v>94</v>
      </c>
      <c r="W1" s="87" t="s">
        <v>98</v>
      </c>
      <c r="X1" s="86" t="s">
        <v>97</v>
      </c>
      <c r="Y1" s="87" t="s">
        <v>99</v>
      </c>
      <c r="Z1" s="86" t="s">
        <v>100</v>
      </c>
      <c r="AA1" s="87" t="s">
        <v>101</v>
      </c>
      <c r="AB1" s="86" t="s">
        <v>102</v>
      </c>
      <c r="AC1" s="87" t="s">
        <v>112</v>
      </c>
      <c r="AD1" s="86" t="s">
        <v>113</v>
      </c>
      <c r="AE1" s="87" t="s">
        <v>124</v>
      </c>
      <c r="AF1" s="86" t="s">
        <v>125</v>
      </c>
      <c r="AG1" s="87" t="s">
        <v>126</v>
      </c>
      <c r="AH1" s="86" t="s">
        <v>127</v>
      </c>
      <c r="AI1" s="87" t="s">
        <v>129</v>
      </c>
      <c r="AJ1" s="86" t="s">
        <v>130</v>
      </c>
      <c r="AK1" s="87" t="s">
        <v>149</v>
      </c>
      <c r="AL1" s="86" t="s">
        <v>148</v>
      </c>
      <c r="AM1" s="87" t="s">
        <v>158</v>
      </c>
      <c r="AN1" s="86" t="s">
        <v>159</v>
      </c>
      <c r="AO1" s="87" t="s">
        <v>161</v>
      </c>
      <c r="AP1" s="86" t="s">
        <v>160</v>
      </c>
      <c r="AQ1" s="87" t="s">
        <v>162</v>
      </c>
      <c r="AR1" s="86" t="s">
        <v>163</v>
      </c>
      <c r="AS1" s="87" t="s">
        <v>197</v>
      </c>
      <c r="AT1" s="86" t="s">
        <v>198</v>
      </c>
      <c r="AU1" s="87" t="s">
        <v>199</v>
      </c>
      <c r="AV1" s="86" t="s">
        <v>200</v>
      </c>
      <c r="AW1" s="87" t="s">
        <v>202</v>
      </c>
      <c r="AX1" s="86" t="s">
        <v>201</v>
      </c>
      <c r="AY1" s="87" t="s">
        <v>204</v>
      </c>
      <c r="AZ1" s="86" t="s">
        <v>205</v>
      </c>
      <c r="BA1" s="87" t="s">
        <v>206</v>
      </c>
      <c r="BB1" s="86" t="s">
        <v>207</v>
      </c>
      <c r="BC1" s="87" t="s">
        <v>208</v>
      </c>
      <c r="BD1" s="86" t="s">
        <v>209</v>
      </c>
      <c r="BE1" s="87" t="s">
        <v>210</v>
      </c>
      <c r="BF1" s="86" t="s">
        <v>203</v>
      </c>
      <c r="BG1" s="87" t="s">
        <v>211</v>
      </c>
      <c r="BH1" s="86" t="s">
        <v>212</v>
      </c>
      <c r="BI1" s="87" t="s">
        <v>213</v>
      </c>
      <c r="BJ1" s="86" t="s">
        <v>214</v>
      </c>
      <c r="BK1" s="64" t="s">
        <v>215</v>
      </c>
    </row>
    <row r="2" spans="1:63" ht="15" customHeight="1" x14ac:dyDescent="0.25">
      <c r="A2" s="45" t="s">
        <v>3</v>
      </c>
      <c r="B2" s="8">
        <v>6137</v>
      </c>
      <c r="C2" s="8">
        <v>1</v>
      </c>
      <c r="D2" s="83">
        <f>(LARGE('Annual Heat Inputs'!D2:K2,1)+LARGE('Annual Heat Inputs'!D2:K2,2)+LARGE('Annual Heat Inputs'!D2:K2,3))/3</f>
        <v>15562639.342333332</v>
      </c>
      <c r="E2" s="84">
        <v>1221855434</v>
      </c>
      <c r="F2" s="105">
        <f t="shared" ref="F2:F64" si="0">D2/E2</f>
        <v>1.2736890886825922E-2</v>
      </c>
      <c r="G2" s="127">
        <v>161456</v>
      </c>
      <c r="H2" s="133">
        <f t="shared" ref="H2:H65" si="1">PRODUCT(F2,G2)</f>
        <v>2056.4474550233663</v>
      </c>
      <c r="I2" s="133">
        <f>MIN(H2,'SO2 Annual Emissions'!L2,' Retirement Adjustments'!D2)</f>
        <v>2056.4474550233663</v>
      </c>
      <c r="J2" s="133">
        <v>52794.004200000003</v>
      </c>
      <c r="K2" s="133">
        <f>PRODUCT(F2,J2)+H2</f>
        <v>2728.8789259973955</v>
      </c>
      <c r="L2" s="133">
        <v>28291.328099999999</v>
      </c>
      <c r="M2" s="133">
        <f>PRODUCT(F2,L2)+K2</f>
        <v>3089.2224850504876</v>
      </c>
      <c r="N2" s="133">
        <v>15160.798199999999</v>
      </c>
      <c r="O2" s="133">
        <f>PRODUCT(F2,N2)+M2</f>
        <v>3282.3239174810747</v>
      </c>
      <c r="P2" s="133">
        <v>8124.3906999999999</v>
      </c>
      <c r="Q2" s="133">
        <f>PRODUCT(F2,P2)+O2</f>
        <v>3385.803395348918</v>
      </c>
      <c r="R2" s="133">
        <v>4353.7103999999999</v>
      </c>
      <c r="S2" s="133">
        <f>PRODUCT(F2,R2)+Q2</f>
        <v>3441.2561296665572</v>
      </c>
      <c r="T2" s="133">
        <v>2333.0727000000002</v>
      </c>
      <c r="U2" s="133">
        <f>PRODUCT(F2,T2)+S2</f>
        <v>3470.9722220774897</v>
      </c>
      <c r="V2" s="133">
        <v>1250.2503999999999</v>
      </c>
      <c r="W2" s="133">
        <f>PRODUCT(F2,V2)+U2</f>
        <v>3486.8965250035003</v>
      </c>
      <c r="X2" s="133">
        <v>669.98599999999999</v>
      </c>
      <c r="Y2" s="133">
        <f>PRODUCT(F2,X2)+W2</f>
        <v>3495.4300635812015</v>
      </c>
      <c r="Z2" s="133">
        <v>359.03309999999999</v>
      </c>
      <c r="AA2" s="133">
        <f>PRODUCT(F2,Z2)+Y2</f>
        <v>3500.0030290006603</v>
      </c>
      <c r="AB2" s="133">
        <v>192.39920000000001</v>
      </c>
      <c r="AC2" s="133">
        <f>PRODUCT(F2,AB2)+AA2</f>
        <v>3502.4535966177727</v>
      </c>
      <c r="AD2" s="133">
        <v>103.1031</v>
      </c>
      <c r="AE2" s="133">
        <f>PRODUCT(F2,AD2)+AC2</f>
        <v>3503.7668095525664</v>
      </c>
      <c r="AF2" s="133">
        <v>55.251100000000001</v>
      </c>
      <c r="AG2" s="133">
        <f>PRODUCT(F2,AF2)+AE2</f>
        <v>3504.4705367846436</v>
      </c>
      <c r="AH2" s="133">
        <v>29.608000000000001</v>
      </c>
      <c r="AI2" s="133">
        <f>PRODUCT(F2,AH2)+AG2</f>
        <v>3504.8476506500206</v>
      </c>
      <c r="AJ2" s="133">
        <v>15.866400000000001</v>
      </c>
      <c r="AK2" s="133">
        <f>PRODUCT(F2,AJ2)+AI2</f>
        <v>3505.0497392555872</v>
      </c>
      <c r="AL2" s="133">
        <v>8.5024999999999995</v>
      </c>
      <c r="AM2" s="133">
        <f>PRODUCT(F2,AL2)+AK2</f>
        <v>3505.1580346703522</v>
      </c>
      <c r="AN2" s="133">
        <v>4.5563000000000002</v>
      </c>
      <c r="AO2" s="133">
        <f>PRODUCT(F2,AN2)+AM2</f>
        <v>3505.2160677663001</v>
      </c>
      <c r="AP2" s="133">
        <v>2.4417</v>
      </c>
      <c r="AQ2" s="133">
        <f>PRODUCT(F2,AP2)+AO2</f>
        <v>3505.2471674327785</v>
      </c>
      <c r="AR2" s="133">
        <v>1.3084</v>
      </c>
      <c r="AS2" s="133">
        <f>PRODUCT(F2,AR2)+AQ2</f>
        <v>3505.2638323808146</v>
      </c>
      <c r="AT2" s="133">
        <v>0.70120000000000005</v>
      </c>
      <c r="AU2" s="133">
        <f>PRODUCT(F2,AT2)+AS2</f>
        <v>3505.2727634887046</v>
      </c>
      <c r="AV2" s="133">
        <v>0.37569999999999998</v>
      </c>
      <c r="AW2" s="133">
        <f>PRODUCT(F2,AV2)+AU2</f>
        <v>3505.2775487386107</v>
      </c>
      <c r="AX2" s="133">
        <v>0.2014</v>
      </c>
      <c r="AY2" s="133">
        <f>PRODUCT(F2,AX2)+AW2</f>
        <v>3505.2801139484354</v>
      </c>
      <c r="AZ2" s="133">
        <v>0.1079</v>
      </c>
      <c r="BA2" s="133">
        <f>PRODUCT(F2,AZ2)+AY2</f>
        <v>3505.2814882589623</v>
      </c>
      <c r="BB2" s="133">
        <v>5.7799999999999997E-2</v>
      </c>
      <c r="BC2" s="133">
        <f>PRODUCT(F2,BB2)+BA2</f>
        <v>3505.2822244512554</v>
      </c>
      <c r="BD2" s="133">
        <v>3.1E-2</v>
      </c>
      <c r="BE2" s="133">
        <f>PRODUCT(F2,BD2)+BC2</f>
        <v>3505.2826192948728</v>
      </c>
      <c r="BF2" s="133">
        <v>1.66E-2</v>
      </c>
      <c r="BG2" s="133">
        <f>PRODUCT(F2,BF2)+BE2</f>
        <v>3505.2828307272616</v>
      </c>
      <c r="BH2" s="133">
        <v>8.8999999999999999E-3</v>
      </c>
      <c r="BI2" s="133">
        <f>PRODUCT(F2,BH2)+BG2</f>
        <v>3505.2829440855903</v>
      </c>
      <c r="BJ2" s="133">
        <v>4.7999999999999996E-3</v>
      </c>
      <c r="BK2" s="133">
        <f>PRODUCT(F2,BJ2)+BI2</f>
        <v>3505.2830052226664</v>
      </c>
    </row>
    <row r="3" spans="1:63" ht="15" customHeight="1" x14ac:dyDescent="0.25">
      <c r="A3" s="45" t="s">
        <v>3</v>
      </c>
      <c r="B3" s="8">
        <v>6137</v>
      </c>
      <c r="C3" s="8">
        <v>2</v>
      </c>
      <c r="D3" s="83">
        <f>(LARGE('Annual Heat Inputs'!D3:K3,1)+LARGE('Annual Heat Inputs'!D3:K3,2)+LARGE('Annual Heat Inputs'!D3:K3,3))/3</f>
        <v>15220274.201666666</v>
      </c>
      <c r="E3" s="84">
        <v>1221855434</v>
      </c>
      <c r="F3" s="139">
        <f t="shared" si="0"/>
        <v>1.2456689865379497E-2</v>
      </c>
      <c r="G3" s="127">
        <v>161456</v>
      </c>
      <c r="H3" s="133">
        <f t="shared" si="1"/>
        <v>2011.2073189047121</v>
      </c>
      <c r="I3" s="133">
        <f>MIN(H3,'SO2 Annual Emissions'!L3,' Retirement Adjustments'!D3)</f>
        <v>2011.2073189047121</v>
      </c>
      <c r="J3" s="133">
        <v>52794.004200000003</v>
      </c>
      <c r="K3" s="133">
        <f>PRODUCT(F3,J3)+H3</f>
        <v>2668.8458559756546</v>
      </c>
      <c r="L3" s="133">
        <v>28291.328099999999</v>
      </c>
      <c r="M3" s="133">
        <f>PRODUCT(F3,L3)+K3</f>
        <v>3021.2621559970507</v>
      </c>
      <c r="N3" s="133">
        <v>15160.798199999999</v>
      </c>
      <c r="O3" s="133">
        <f>PRODUCT(F3,N3)+M3</f>
        <v>3210.1155172860545</v>
      </c>
      <c r="P3" s="133">
        <v>8124.3906999999999</v>
      </c>
      <c r="Q3" s="133">
        <f>PRODUCT(F3,P3)+O3</f>
        <v>3311.3185325811278</v>
      </c>
      <c r="R3" s="133">
        <v>4353.7103999999999</v>
      </c>
      <c r="S3" s="133">
        <f>PRODUCT(F3,R3)+Q3</f>
        <v>3365.551352797605</v>
      </c>
      <c r="T3" s="133">
        <v>2333.0727000000002</v>
      </c>
      <c r="U3" s="133">
        <f>PRODUCT(F3,T3)+S3</f>
        <v>3394.6137158548886</v>
      </c>
      <c r="V3" s="133">
        <v>1250.2503999999999</v>
      </c>
      <c r="W3" s="133">
        <f>PRODUCT(F3,V3)+U3</f>
        <v>3410.1876973417552</v>
      </c>
      <c r="X3" s="133">
        <v>669.98599999999999</v>
      </c>
      <c r="Y3" s="133">
        <f>PRODUCT(F3,X3)+W3</f>
        <v>3418.5335051579013</v>
      </c>
      <c r="Z3" s="133">
        <v>359.03309999999999</v>
      </c>
      <c r="AA3" s="133">
        <f>PRODUCT(F3,Z3)+Y3</f>
        <v>3423.0058691360073</v>
      </c>
      <c r="AB3" s="133">
        <v>192.39920000000001</v>
      </c>
      <c r="AC3" s="133">
        <f>PRODUCT(F3,AB3)+AA3</f>
        <v>3425.4025263007543</v>
      </c>
      <c r="AD3" s="133">
        <v>103.1031</v>
      </c>
      <c r="AE3" s="133">
        <f>PRODUCT(F3,AD3)+AC3</f>
        <v>3426.6868496416137</v>
      </c>
      <c r="AF3" s="133">
        <v>55.251100000000001</v>
      </c>
      <c r="AG3" s="133">
        <f>PRODUCT(F3,AF3)+AE3</f>
        <v>3427.3750954590346</v>
      </c>
      <c r="AH3" s="133">
        <v>29.608000000000001</v>
      </c>
      <c r="AI3" s="133">
        <f>PRODUCT(F3,AH3)+AG3</f>
        <v>3427.7439131325687</v>
      </c>
      <c r="AJ3" s="133">
        <v>15.866400000000001</v>
      </c>
      <c r="AK3" s="133">
        <f>PRODUCT(F3,AJ3)+AI3</f>
        <v>3427.9415559566487</v>
      </c>
      <c r="AL3" s="133">
        <v>8.5024999999999995</v>
      </c>
      <c r="AM3" s="133">
        <f>PRODUCT(F3,AL3)+AK3</f>
        <v>3428.0474689622292</v>
      </c>
      <c r="AN3" s="133">
        <v>4.5563000000000002</v>
      </c>
      <c r="AO3" s="133">
        <f>PRODUCT(F3,AN3)+AM3</f>
        <v>3428.104225378263</v>
      </c>
      <c r="AP3" s="133">
        <v>2.4417</v>
      </c>
      <c r="AQ3" s="133">
        <f>PRODUCT(F3,AP3)+AO3</f>
        <v>3428.1346408779073</v>
      </c>
      <c r="AR3" s="133">
        <v>1.3084</v>
      </c>
      <c r="AS3" s="133">
        <f>PRODUCT(F3,AR3)+AQ3</f>
        <v>3428.1509392109269</v>
      </c>
      <c r="AT3" s="133">
        <v>0.70120000000000005</v>
      </c>
      <c r="AU3" s="133">
        <f>PRODUCT(F3,AT3)+AS3</f>
        <v>3428.1596738418607</v>
      </c>
      <c r="AV3" s="133">
        <v>0.37569999999999998</v>
      </c>
      <c r="AW3" s="133">
        <f>PRODUCT(F3,AV3)+AU3</f>
        <v>3428.1643538202429</v>
      </c>
      <c r="AX3" s="133">
        <v>0.2014</v>
      </c>
      <c r="AY3" s="133">
        <f>PRODUCT(F3,AX3)+AW3</f>
        <v>3428.1668625975817</v>
      </c>
      <c r="AZ3" s="133">
        <v>0.1079</v>
      </c>
      <c r="BA3" s="133">
        <f>PRODUCT(F3,AZ3)+AY3</f>
        <v>3428.1682066744183</v>
      </c>
      <c r="BB3" s="133">
        <v>5.7799999999999997E-2</v>
      </c>
      <c r="BC3" s="133">
        <f>PRODUCT(F3,BB3)+BA3</f>
        <v>3428.1689266710928</v>
      </c>
      <c r="BD3" s="133">
        <v>3.1E-2</v>
      </c>
      <c r="BE3" s="133">
        <f>PRODUCT(F3,BD3)+BC3</f>
        <v>3428.1693128284787</v>
      </c>
      <c r="BF3" s="133">
        <v>1.66E-2</v>
      </c>
      <c r="BG3" s="133">
        <f>PRODUCT(F3,BF3)+BE3</f>
        <v>3428.1695196095307</v>
      </c>
      <c r="BH3" s="133">
        <v>8.8999999999999999E-3</v>
      </c>
      <c r="BI3" s="133">
        <f>PRODUCT(F3,BH3)+BG3</f>
        <v>3428.1696304740703</v>
      </c>
      <c r="BJ3" s="133">
        <v>4.7999999999999996E-3</v>
      </c>
      <c r="BK3" s="133">
        <f>PRODUCT(F3,BJ3)+BI3</f>
        <v>3428.1696902661815</v>
      </c>
    </row>
    <row r="4" spans="1:63" ht="15" customHeight="1" x14ac:dyDescent="0.25">
      <c r="A4" s="45" t="s">
        <v>3</v>
      </c>
      <c r="B4" s="8">
        <v>6137</v>
      </c>
      <c r="C4" s="8">
        <v>3</v>
      </c>
      <c r="D4" s="83">
        <f>(LARGE('Annual Heat Inputs'!D4:K4,1)+LARGE('Annual Heat Inputs'!D4:K4,2)+LARGE('Annual Heat Inputs'!D4:K4,3))/3</f>
        <v>173985.78966666665</v>
      </c>
      <c r="E4" s="84">
        <v>1221855434</v>
      </c>
      <c r="F4" s="139">
        <f t="shared" si="0"/>
        <v>1.4239474231177062E-4</v>
      </c>
      <c r="G4" s="127">
        <v>161456</v>
      </c>
      <c r="H4" s="133">
        <f t="shared" si="1"/>
        <v>22.990485514689237</v>
      </c>
      <c r="I4" s="133">
        <f>MIN(H4,'SO2 Annual Emissions'!L4,' Retirement Adjustments'!D4)</f>
        <v>1.0589999999999999</v>
      </c>
      <c r="J4" s="133">
        <v>52794.004200000003</v>
      </c>
      <c r="K4" s="133">
        <f t="shared" ref="K4:K16" si="2">I4</f>
        <v>1.0589999999999999</v>
      </c>
      <c r="L4" s="133">
        <v>28291.328099999999</v>
      </c>
      <c r="M4" s="133">
        <f>K4</f>
        <v>1.0589999999999999</v>
      </c>
      <c r="N4" s="133">
        <v>15160.798199999999</v>
      </c>
      <c r="O4" s="133">
        <f>M4</f>
        <v>1.0589999999999999</v>
      </c>
      <c r="P4" s="133">
        <v>8124.3906999999999</v>
      </c>
      <c r="Q4" s="133">
        <f>O4</f>
        <v>1.0589999999999999</v>
      </c>
      <c r="R4" s="133">
        <v>4353.7103999999999</v>
      </c>
      <c r="S4" s="133">
        <f>Q4</f>
        <v>1.0589999999999999</v>
      </c>
      <c r="T4" s="133">
        <v>2333.0727000000002</v>
      </c>
      <c r="U4" s="133">
        <f>S4</f>
        <v>1.0589999999999999</v>
      </c>
      <c r="V4" s="133">
        <v>1250.2503999999999</v>
      </c>
      <c r="W4" s="133">
        <f>U4</f>
        <v>1.0589999999999999</v>
      </c>
      <c r="X4" s="133">
        <v>669.98599999999999</v>
      </c>
      <c r="Y4" s="133">
        <f>W4</f>
        <v>1.0589999999999999</v>
      </c>
      <c r="Z4" s="133">
        <v>359.03309999999999</v>
      </c>
      <c r="AA4" s="133">
        <f>Y4</f>
        <v>1.0589999999999999</v>
      </c>
      <c r="AB4" s="133">
        <v>192.39920000000001</v>
      </c>
      <c r="AC4" s="133">
        <f>AA4</f>
        <v>1.0589999999999999</v>
      </c>
      <c r="AD4" s="133">
        <v>103.1031</v>
      </c>
      <c r="AE4" s="133">
        <f>AC4</f>
        <v>1.0589999999999999</v>
      </c>
      <c r="AF4" s="133">
        <v>55.251100000000001</v>
      </c>
      <c r="AG4" s="133">
        <f>AE4</f>
        <v>1.0589999999999999</v>
      </c>
      <c r="AH4" s="133">
        <v>29.608000000000001</v>
      </c>
      <c r="AI4" s="133">
        <f>AG4</f>
        <v>1.0589999999999999</v>
      </c>
      <c r="AJ4" s="133">
        <v>15.866400000000001</v>
      </c>
      <c r="AK4" s="133">
        <f>AI4</f>
        <v>1.0589999999999999</v>
      </c>
      <c r="AL4" s="133">
        <v>8.5024999999999995</v>
      </c>
      <c r="AM4" s="133">
        <f>AK4</f>
        <v>1.0589999999999999</v>
      </c>
      <c r="AN4" s="133">
        <v>4.5563000000000002</v>
      </c>
      <c r="AO4" s="133">
        <f>AM4</f>
        <v>1.0589999999999999</v>
      </c>
      <c r="AP4" s="133">
        <v>2.4417</v>
      </c>
      <c r="AQ4" s="133">
        <f>AO4</f>
        <v>1.0589999999999999</v>
      </c>
      <c r="AR4" s="133">
        <v>1.3084</v>
      </c>
      <c r="AS4" s="133">
        <f>AQ4</f>
        <v>1.0589999999999999</v>
      </c>
      <c r="AT4" s="133">
        <v>0.70120000000000005</v>
      </c>
      <c r="AU4" s="133">
        <f>AS4</f>
        <v>1.0589999999999999</v>
      </c>
      <c r="AV4" s="133">
        <v>0.37569999999999998</v>
      </c>
      <c r="AW4" s="133">
        <f>AU4</f>
        <v>1.0589999999999999</v>
      </c>
      <c r="AX4" s="133">
        <v>0.2014</v>
      </c>
      <c r="AY4" s="133">
        <f t="shared" ref="AY4:AY16" si="3">AW4</f>
        <v>1.0589999999999999</v>
      </c>
      <c r="AZ4" s="133">
        <v>0.1079</v>
      </c>
      <c r="BA4" s="133">
        <f t="shared" ref="BA4:BA16" si="4">AY4</f>
        <v>1.0589999999999999</v>
      </c>
      <c r="BB4" s="133">
        <v>5.7799999999999997E-2</v>
      </c>
      <c r="BC4" s="133">
        <f t="shared" ref="BC4:BC16" si="5">BA4</f>
        <v>1.0589999999999999</v>
      </c>
      <c r="BD4" s="133">
        <v>3.1E-2</v>
      </c>
      <c r="BE4" s="133">
        <f t="shared" ref="BE4:BE16" si="6">BC4</f>
        <v>1.0589999999999999</v>
      </c>
      <c r="BF4" s="133">
        <v>1.66E-2</v>
      </c>
      <c r="BG4" s="133">
        <f t="shared" ref="BG4:BG16" si="7">BE4</f>
        <v>1.0589999999999999</v>
      </c>
      <c r="BH4" s="133">
        <v>8.8999999999999999E-3</v>
      </c>
      <c r="BI4" s="133">
        <f t="shared" ref="BI4:BI16" si="8">BG4</f>
        <v>1.0589999999999999</v>
      </c>
      <c r="BJ4" s="133">
        <v>4.7999999999999996E-3</v>
      </c>
      <c r="BK4" s="133">
        <f t="shared" ref="BK4:BK16" si="9">BI4</f>
        <v>1.0589999999999999</v>
      </c>
    </row>
    <row r="5" spans="1:63" ht="15" customHeight="1" x14ac:dyDescent="0.25">
      <c r="A5" s="45" t="s">
        <v>3</v>
      </c>
      <c r="B5" s="8">
        <v>6137</v>
      </c>
      <c r="C5" s="8">
        <v>4</v>
      </c>
      <c r="D5" s="83">
        <f>(LARGE('Annual Heat Inputs'!D5:K5,1)+LARGE('Annual Heat Inputs'!D5:K5,2)+LARGE('Annual Heat Inputs'!D5:K5,3))/3</f>
        <v>297095.26400000002</v>
      </c>
      <c r="E5" s="84">
        <v>1221855434</v>
      </c>
      <c r="F5" s="139">
        <f t="shared" si="0"/>
        <v>2.4315091272900951E-4</v>
      </c>
      <c r="G5" s="127">
        <v>161456</v>
      </c>
      <c r="H5" s="133">
        <f t="shared" si="1"/>
        <v>39.258173765574959</v>
      </c>
      <c r="I5" s="133">
        <f>MIN(H5,'SO2 Annual Emissions'!L5,' Retirement Adjustments'!D5)</f>
        <v>9.5000000000000001E-2</v>
      </c>
      <c r="J5" s="133">
        <v>52794.004200000003</v>
      </c>
      <c r="K5" s="133">
        <f t="shared" si="2"/>
        <v>9.5000000000000001E-2</v>
      </c>
      <c r="L5" s="133">
        <v>28291.328099999999</v>
      </c>
      <c r="M5" s="133">
        <f t="shared" ref="M5:M16" si="10">K5</f>
        <v>9.5000000000000001E-2</v>
      </c>
      <c r="N5" s="133">
        <v>15160.798199999999</v>
      </c>
      <c r="O5" s="133">
        <f t="shared" ref="O5:O16" si="11">M5</f>
        <v>9.5000000000000001E-2</v>
      </c>
      <c r="P5" s="133">
        <v>8124.3906999999999</v>
      </c>
      <c r="Q5" s="133">
        <f t="shared" ref="Q5:Q16" si="12">O5</f>
        <v>9.5000000000000001E-2</v>
      </c>
      <c r="R5" s="133">
        <v>4353.7103999999999</v>
      </c>
      <c r="S5" s="133">
        <f t="shared" ref="S5:S16" si="13">Q5</f>
        <v>9.5000000000000001E-2</v>
      </c>
      <c r="T5" s="133">
        <v>2333.0727000000002</v>
      </c>
      <c r="U5" s="133">
        <f t="shared" ref="U5:U16" si="14">S5</f>
        <v>9.5000000000000001E-2</v>
      </c>
      <c r="V5" s="133">
        <v>1250.2503999999999</v>
      </c>
      <c r="W5" s="133">
        <f t="shared" ref="W5:W16" si="15">U5</f>
        <v>9.5000000000000001E-2</v>
      </c>
      <c r="X5" s="133">
        <v>669.98599999999999</v>
      </c>
      <c r="Y5" s="133">
        <f t="shared" ref="Y5:Y16" si="16">W5</f>
        <v>9.5000000000000001E-2</v>
      </c>
      <c r="Z5" s="133">
        <v>359.03309999999999</v>
      </c>
      <c r="AA5" s="133">
        <f t="shared" ref="AA5:AA16" si="17">Y5</f>
        <v>9.5000000000000001E-2</v>
      </c>
      <c r="AB5" s="133">
        <v>192.39920000000001</v>
      </c>
      <c r="AC5" s="133">
        <f t="shared" ref="AC5:AC16" si="18">AA5</f>
        <v>9.5000000000000001E-2</v>
      </c>
      <c r="AD5" s="133">
        <v>103.1031</v>
      </c>
      <c r="AE5" s="133">
        <f t="shared" ref="AE5:AE16" si="19">AC5</f>
        <v>9.5000000000000001E-2</v>
      </c>
      <c r="AF5" s="133">
        <v>55.251100000000001</v>
      </c>
      <c r="AG5" s="133">
        <f t="shared" ref="AG5:AG16" si="20">AE5</f>
        <v>9.5000000000000001E-2</v>
      </c>
      <c r="AH5" s="133">
        <v>29.608000000000001</v>
      </c>
      <c r="AI5" s="133">
        <f t="shared" ref="AI5:AI16" si="21">AG5</f>
        <v>9.5000000000000001E-2</v>
      </c>
      <c r="AJ5" s="133">
        <v>15.866400000000001</v>
      </c>
      <c r="AK5" s="133">
        <f t="shared" ref="AK5:AK16" si="22">AI5</f>
        <v>9.5000000000000001E-2</v>
      </c>
      <c r="AL5" s="133">
        <v>8.5024999999999995</v>
      </c>
      <c r="AM5" s="133">
        <f t="shared" ref="AM5:AM16" si="23">AK5</f>
        <v>9.5000000000000001E-2</v>
      </c>
      <c r="AN5" s="133">
        <v>4.5563000000000002</v>
      </c>
      <c r="AO5" s="133">
        <f t="shared" ref="AO5:AO16" si="24">AM5</f>
        <v>9.5000000000000001E-2</v>
      </c>
      <c r="AP5" s="133">
        <v>2.4417</v>
      </c>
      <c r="AQ5" s="133">
        <f t="shared" ref="AQ5:AQ16" si="25">AO5</f>
        <v>9.5000000000000001E-2</v>
      </c>
      <c r="AR5" s="133">
        <v>1.3084</v>
      </c>
      <c r="AS5" s="133">
        <f t="shared" ref="AS5:AS16" si="26">AQ5</f>
        <v>9.5000000000000001E-2</v>
      </c>
      <c r="AT5" s="133">
        <v>0.70120000000000005</v>
      </c>
      <c r="AU5" s="133">
        <f t="shared" ref="AU5:AU16" si="27">AS5</f>
        <v>9.5000000000000001E-2</v>
      </c>
      <c r="AV5" s="133">
        <v>0.37569999999999998</v>
      </c>
      <c r="AW5" s="133">
        <f t="shared" ref="AW5:AW16" si="28">AU5</f>
        <v>9.5000000000000001E-2</v>
      </c>
      <c r="AX5" s="133">
        <v>0.2014</v>
      </c>
      <c r="AY5" s="133">
        <f t="shared" si="3"/>
        <v>9.5000000000000001E-2</v>
      </c>
      <c r="AZ5" s="133">
        <v>0.1079</v>
      </c>
      <c r="BA5" s="133">
        <f t="shared" si="4"/>
        <v>9.5000000000000001E-2</v>
      </c>
      <c r="BB5" s="133">
        <v>5.7799999999999997E-2</v>
      </c>
      <c r="BC5" s="133">
        <f t="shared" si="5"/>
        <v>9.5000000000000001E-2</v>
      </c>
      <c r="BD5" s="133">
        <v>3.1E-2</v>
      </c>
      <c r="BE5" s="133">
        <f t="shared" si="6"/>
        <v>9.5000000000000001E-2</v>
      </c>
      <c r="BF5" s="133">
        <v>1.66E-2</v>
      </c>
      <c r="BG5" s="133">
        <f t="shared" si="7"/>
        <v>9.5000000000000001E-2</v>
      </c>
      <c r="BH5" s="133">
        <v>8.8999999999999999E-3</v>
      </c>
      <c r="BI5" s="133">
        <f t="shared" si="8"/>
        <v>9.5000000000000001E-2</v>
      </c>
      <c r="BJ5" s="133">
        <v>4.7999999999999996E-3</v>
      </c>
      <c r="BK5" s="133">
        <f t="shared" si="9"/>
        <v>9.5000000000000001E-2</v>
      </c>
    </row>
    <row r="6" spans="1:63" ht="15" customHeight="1" x14ac:dyDescent="0.25">
      <c r="A6" s="104" t="s">
        <v>4</v>
      </c>
      <c r="B6" s="101">
        <v>6705</v>
      </c>
      <c r="C6" s="101">
        <v>4</v>
      </c>
      <c r="D6" s="83">
        <f>(LARGE('Annual Heat Inputs'!D6:K6,1)+LARGE('Annual Heat Inputs'!D6:K6,2)+LARGE('Annual Heat Inputs'!D6:K6,3))/3</f>
        <v>23019253.691333335</v>
      </c>
      <c r="E6" s="84">
        <v>1221855434</v>
      </c>
      <c r="F6" s="139">
        <f t="shared" si="0"/>
        <v>1.8839588588622943E-2</v>
      </c>
      <c r="G6" s="127">
        <v>161456</v>
      </c>
      <c r="H6" s="133">
        <f t="shared" si="1"/>
        <v>3041.7646151647059</v>
      </c>
      <c r="I6" s="133">
        <f>MIN(H6,'SO2 Annual Emissions'!L6,' Retirement Adjustments'!D6)</f>
        <v>2283.4340000000002</v>
      </c>
      <c r="J6" s="133">
        <v>52794.004200000003</v>
      </c>
      <c r="K6" s="133">
        <f t="shared" si="2"/>
        <v>2283.4340000000002</v>
      </c>
      <c r="L6" s="133">
        <v>28291.328099999999</v>
      </c>
      <c r="M6" s="133">
        <f t="shared" si="10"/>
        <v>2283.4340000000002</v>
      </c>
      <c r="N6" s="133">
        <v>15160.798199999999</v>
      </c>
      <c r="O6" s="133">
        <f t="shared" si="11"/>
        <v>2283.4340000000002</v>
      </c>
      <c r="P6" s="133">
        <v>8124.3906999999999</v>
      </c>
      <c r="Q6" s="133">
        <f t="shared" si="12"/>
        <v>2283.4340000000002</v>
      </c>
      <c r="R6" s="133">
        <v>4353.7103999999999</v>
      </c>
      <c r="S6" s="133">
        <f t="shared" si="13"/>
        <v>2283.4340000000002</v>
      </c>
      <c r="T6" s="133">
        <v>2333.0727000000002</v>
      </c>
      <c r="U6" s="133">
        <f t="shared" si="14"/>
        <v>2283.4340000000002</v>
      </c>
      <c r="V6" s="133">
        <v>1250.2503999999999</v>
      </c>
      <c r="W6" s="133">
        <f t="shared" si="15"/>
        <v>2283.4340000000002</v>
      </c>
      <c r="X6" s="133">
        <v>669.98599999999999</v>
      </c>
      <c r="Y6" s="133">
        <f t="shared" si="16"/>
        <v>2283.4340000000002</v>
      </c>
      <c r="Z6" s="133">
        <v>359.03309999999999</v>
      </c>
      <c r="AA6" s="133">
        <f t="shared" si="17"/>
        <v>2283.4340000000002</v>
      </c>
      <c r="AB6" s="133">
        <v>192.39920000000001</v>
      </c>
      <c r="AC6" s="133">
        <f t="shared" si="18"/>
        <v>2283.4340000000002</v>
      </c>
      <c r="AD6" s="133">
        <v>103.1031</v>
      </c>
      <c r="AE6" s="133">
        <f t="shared" si="19"/>
        <v>2283.4340000000002</v>
      </c>
      <c r="AF6" s="133">
        <v>55.251100000000001</v>
      </c>
      <c r="AG6" s="133">
        <f t="shared" si="20"/>
        <v>2283.4340000000002</v>
      </c>
      <c r="AH6" s="133">
        <v>29.608000000000001</v>
      </c>
      <c r="AI6" s="133">
        <f t="shared" si="21"/>
        <v>2283.4340000000002</v>
      </c>
      <c r="AJ6" s="133">
        <v>15.866400000000001</v>
      </c>
      <c r="AK6" s="133">
        <f t="shared" si="22"/>
        <v>2283.4340000000002</v>
      </c>
      <c r="AL6" s="133">
        <v>8.5024999999999995</v>
      </c>
      <c r="AM6" s="133">
        <f t="shared" si="23"/>
        <v>2283.4340000000002</v>
      </c>
      <c r="AN6" s="133">
        <v>4.5563000000000002</v>
      </c>
      <c r="AO6" s="133">
        <f t="shared" si="24"/>
        <v>2283.4340000000002</v>
      </c>
      <c r="AP6" s="133">
        <v>2.4417</v>
      </c>
      <c r="AQ6" s="133">
        <f t="shared" si="25"/>
        <v>2283.4340000000002</v>
      </c>
      <c r="AR6" s="133">
        <v>1.3084</v>
      </c>
      <c r="AS6" s="133">
        <f t="shared" si="26"/>
        <v>2283.4340000000002</v>
      </c>
      <c r="AT6" s="133">
        <v>0.70120000000000005</v>
      </c>
      <c r="AU6" s="133">
        <f t="shared" si="27"/>
        <v>2283.4340000000002</v>
      </c>
      <c r="AV6" s="133">
        <v>0.37569999999999998</v>
      </c>
      <c r="AW6" s="133">
        <f t="shared" si="28"/>
        <v>2283.4340000000002</v>
      </c>
      <c r="AX6" s="133">
        <v>0.2014</v>
      </c>
      <c r="AY6" s="133">
        <f t="shared" si="3"/>
        <v>2283.4340000000002</v>
      </c>
      <c r="AZ6" s="133">
        <v>0.1079</v>
      </c>
      <c r="BA6" s="133">
        <f t="shared" si="4"/>
        <v>2283.4340000000002</v>
      </c>
      <c r="BB6" s="133">
        <v>5.7799999999999997E-2</v>
      </c>
      <c r="BC6" s="133">
        <f t="shared" si="5"/>
        <v>2283.4340000000002</v>
      </c>
      <c r="BD6" s="133">
        <v>3.1E-2</v>
      </c>
      <c r="BE6" s="133">
        <f t="shared" si="6"/>
        <v>2283.4340000000002</v>
      </c>
      <c r="BF6" s="133">
        <v>1.66E-2</v>
      </c>
      <c r="BG6" s="133">
        <f t="shared" si="7"/>
        <v>2283.4340000000002</v>
      </c>
      <c r="BH6" s="133">
        <v>8.8999999999999999E-3</v>
      </c>
      <c r="BI6" s="133">
        <f t="shared" si="8"/>
        <v>2283.4340000000002</v>
      </c>
      <c r="BJ6" s="133">
        <v>4.7999999999999996E-3</v>
      </c>
      <c r="BK6" s="133">
        <f t="shared" si="9"/>
        <v>2283.4340000000002</v>
      </c>
    </row>
    <row r="7" spans="1:63" ht="15" customHeight="1" x14ac:dyDescent="0.25">
      <c r="A7" s="45" t="s">
        <v>5</v>
      </c>
      <c r="B7" s="8">
        <v>7336</v>
      </c>
      <c r="C7" s="10" t="s">
        <v>6</v>
      </c>
      <c r="D7" s="83">
        <f>(LARGE('Annual Heat Inputs'!D7:K7,1)+LARGE('Annual Heat Inputs'!D7:K7,2)+LARGE('Annual Heat Inputs'!D7:K7,3))/3</f>
        <v>39683.966666666667</v>
      </c>
      <c r="E7" s="84">
        <v>1221855434</v>
      </c>
      <c r="F7" s="139">
        <f t="shared" si="0"/>
        <v>3.2478446764158407E-5</v>
      </c>
      <c r="G7" s="127">
        <v>161456</v>
      </c>
      <c r="H7" s="133">
        <f t="shared" si="1"/>
        <v>5.2438401007539595</v>
      </c>
      <c r="I7" s="133">
        <f>MIN(H7,'SO2 Annual Emissions'!L7,' Retirement Adjustments'!D7)</f>
        <v>0.128</v>
      </c>
      <c r="J7" s="133">
        <v>52794.004200000003</v>
      </c>
      <c r="K7" s="133">
        <f t="shared" si="2"/>
        <v>0.128</v>
      </c>
      <c r="L7" s="133">
        <v>28291.328099999999</v>
      </c>
      <c r="M7" s="133">
        <f t="shared" si="10"/>
        <v>0.128</v>
      </c>
      <c r="N7" s="133">
        <v>15160.798199999999</v>
      </c>
      <c r="O7" s="133">
        <f t="shared" si="11"/>
        <v>0.128</v>
      </c>
      <c r="P7" s="133">
        <v>8124.3906999999999</v>
      </c>
      <c r="Q7" s="133">
        <f t="shared" si="12"/>
        <v>0.128</v>
      </c>
      <c r="R7" s="133">
        <v>4353.7103999999999</v>
      </c>
      <c r="S7" s="133">
        <f t="shared" si="13"/>
        <v>0.128</v>
      </c>
      <c r="T7" s="133">
        <v>2333.0727000000002</v>
      </c>
      <c r="U7" s="133">
        <f t="shared" si="14"/>
        <v>0.128</v>
      </c>
      <c r="V7" s="133">
        <v>1250.2503999999999</v>
      </c>
      <c r="W7" s="133">
        <f t="shared" si="15"/>
        <v>0.128</v>
      </c>
      <c r="X7" s="133">
        <v>669.98599999999999</v>
      </c>
      <c r="Y7" s="133">
        <f t="shared" si="16"/>
        <v>0.128</v>
      </c>
      <c r="Z7" s="133">
        <v>359.03309999999999</v>
      </c>
      <c r="AA7" s="133">
        <f t="shared" si="17"/>
        <v>0.128</v>
      </c>
      <c r="AB7" s="133">
        <v>192.39920000000001</v>
      </c>
      <c r="AC7" s="133">
        <f t="shared" si="18"/>
        <v>0.128</v>
      </c>
      <c r="AD7" s="133">
        <v>103.1031</v>
      </c>
      <c r="AE7" s="133">
        <f t="shared" si="19"/>
        <v>0.128</v>
      </c>
      <c r="AF7" s="133">
        <v>55.251100000000001</v>
      </c>
      <c r="AG7" s="133">
        <f t="shared" si="20"/>
        <v>0.128</v>
      </c>
      <c r="AH7" s="133">
        <v>29.608000000000001</v>
      </c>
      <c r="AI7" s="133">
        <f t="shared" si="21"/>
        <v>0.128</v>
      </c>
      <c r="AJ7" s="133">
        <v>15.866400000000001</v>
      </c>
      <c r="AK7" s="133">
        <f t="shared" si="22"/>
        <v>0.128</v>
      </c>
      <c r="AL7" s="133">
        <v>8.5024999999999995</v>
      </c>
      <c r="AM7" s="133">
        <f t="shared" si="23"/>
        <v>0.128</v>
      </c>
      <c r="AN7" s="133">
        <v>4.5563000000000002</v>
      </c>
      <c r="AO7" s="133">
        <f t="shared" si="24"/>
        <v>0.128</v>
      </c>
      <c r="AP7" s="133">
        <v>2.4417</v>
      </c>
      <c r="AQ7" s="133">
        <f t="shared" si="25"/>
        <v>0.128</v>
      </c>
      <c r="AR7" s="133">
        <v>1.3084</v>
      </c>
      <c r="AS7" s="133">
        <f t="shared" si="26"/>
        <v>0.128</v>
      </c>
      <c r="AT7" s="133">
        <v>0.70120000000000005</v>
      </c>
      <c r="AU7" s="133">
        <f t="shared" si="27"/>
        <v>0.128</v>
      </c>
      <c r="AV7" s="133">
        <v>0.37569999999999998</v>
      </c>
      <c r="AW7" s="133">
        <f t="shared" si="28"/>
        <v>0.128</v>
      </c>
      <c r="AX7" s="133">
        <v>0.2014</v>
      </c>
      <c r="AY7" s="133">
        <f t="shared" si="3"/>
        <v>0.128</v>
      </c>
      <c r="AZ7" s="133">
        <v>0.1079</v>
      </c>
      <c r="BA7" s="133">
        <f t="shared" si="4"/>
        <v>0.128</v>
      </c>
      <c r="BB7" s="133">
        <v>5.7799999999999997E-2</v>
      </c>
      <c r="BC7" s="133">
        <f t="shared" si="5"/>
        <v>0.128</v>
      </c>
      <c r="BD7" s="133">
        <v>3.1E-2</v>
      </c>
      <c r="BE7" s="133">
        <f t="shared" si="6"/>
        <v>0.128</v>
      </c>
      <c r="BF7" s="133">
        <v>1.66E-2</v>
      </c>
      <c r="BG7" s="133">
        <f t="shared" si="7"/>
        <v>0.128</v>
      </c>
      <c r="BH7" s="133">
        <v>8.8999999999999999E-3</v>
      </c>
      <c r="BI7" s="133">
        <f t="shared" si="8"/>
        <v>0.128</v>
      </c>
      <c r="BJ7" s="133">
        <v>4.7999999999999996E-3</v>
      </c>
      <c r="BK7" s="133">
        <f t="shared" si="9"/>
        <v>0.128</v>
      </c>
    </row>
    <row r="8" spans="1:63" ht="15" customHeight="1" x14ac:dyDescent="0.25">
      <c r="A8" s="45" t="s">
        <v>5</v>
      </c>
      <c r="B8" s="8">
        <v>7336</v>
      </c>
      <c r="C8" s="10" t="s">
        <v>7</v>
      </c>
      <c r="D8" s="83">
        <f>(LARGE('Annual Heat Inputs'!D8:K8,1)+LARGE('Annual Heat Inputs'!D8:K8,2)+LARGE('Annual Heat Inputs'!D8:K8,3))/3</f>
        <v>44690.958333333336</v>
      </c>
      <c r="E8" s="84">
        <v>1221855434</v>
      </c>
      <c r="F8" s="139">
        <f t="shared" si="0"/>
        <v>3.6576306074956928E-5</v>
      </c>
      <c r="G8" s="127">
        <v>161456</v>
      </c>
      <c r="H8" s="133">
        <f t="shared" si="1"/>
        <v>5.905464073638246</v>
      </c>
      <c r="I8" s="133">
        <f>MIN(H8,'SO2 Annual Emissions'!L8,' Retirement Adjustments'!D8)</f>
        <v>0.152</v>
      </c>
      <c r="J8" s="133">
        <v>52794.004200000003</v>
      </c>
      <c r="K8" s="133">
        <f t="shared" si="2"/>
        <v>0.152</v>
      </c>
      <c r="L8" s="133">
        <v>28291.328099999999</v>
      </c>
      <c r="M8" s="133">
        <f t="shared" si="10"/>
        <v>0.152</v>
      </c>
      <c r="N8" s="133">
        <v>15160.798199999999</v>
      </c>
      <c r="O8" s="133">
        <f t="shared" si="11"/>
        <v>0.152</v>
      </c>
      <c r="P8" s="133">
        <v>8124.3906999999999</v>
      </c>
      <c r="Q8" s="133">
        <f t="shared" si="12"/>
        <v>0.152</v>
      </c>
      <c r="R8" s="133">
        <v>4353.7103999999999</v>
      </c>
      <c r="S8" s="133">
        <f t="shared" si="13"/>
        <v>0.152</v>
      </c>
      <c r="T8" s="133">
        <v>2333.0727000000002</v>
      </c>
      <c r="U8" s="133">
        <f t="shared" si="14"/>
        <v>0.152</v>
      </c>
      <c r="V8" s="133">
        <v>1250.2503999999999</v>
      </c>
      <c r="W8" s="133">
        <f t="shared" si="15"/>
        <v>0.152</v>
      </c>
      <c r="X8" s="133">
        <v>669.98599999999999</v>
      </c>
      <c r="Y8" s="133">
        <f t="shared" si="16"/>
        <v>0.152</v>
      </c>
      <c r="Z8" s="133">
        <v>359.03309999999999</v>
      </c>
      <c r="AA8" s="133">
        <f t="shared" si="17"/>
        <v>0.152</v>
      </c>
      <c r="AB8" s="133">
        <v>192.39920000000001</v>
      </c>
      <c r="AC8" s="133">
        <f t="shared" si="18"/>
        <v>0.152</v>
      </c>
      <c r="AD8" s="133">
        <v>103.1031</v>
      </c>
      <c r="AE8" s="133">
        <f t="shared" si="19"/>
        <v>0.152</v>
      </c>
      <c r="AF8" s="133">
        <v>55.251100000000001</v>
      </c>
      <c r="AG8" s="133">
        <f t="shared" si="20"/>
        <v>0.152</v>
      </c>
      <c r="AH8" s="133">
        <v>29.608000000000001</v>
      </c>
      <c r="AI8" s="133">
        <f t="shared" si="21"/>
        <v>0.152</v>
      </c>
      <c r="AJ8" s="133">
        <v>15.866400000000001</v>
      </c>
      <c r="AK8" s="133">
        <f t="shared" si="22"/>
        <v>0.152</v>
      </c>
      <c r="AL8" s="133">
        <v>8.5024999999999995</v>
      </c>
      <c r="AM8" s="133">
        <f t="shared" si="23"/>
        <v>0.152</v>
      </c>
      <c r="AN8" s="133">
        <v>4.5563000000000002</v>
      </c>
      <c r="AO8" s="133">
        <f t="shared" si="24"/>
        <v>0.152</v>
      </c>
      <c r="AP8" s="133">
        <v>2.4417</v>
      </c>
      <c r="AQ8" s="133">
        <f t="shared" si="25"/>
        <v>0.152</v>
      </c>
      <c r="AR8" s="133">
        <v>1.3084</v>
      </c>
      <c r="AS8" s="133">
        <f t="shared" si="26"/>
        <v>0.152</v>
      </c>
      <c r="AT8" s="133">
        <v>0.70120000000000005</v>
      </c>
      <c r="AU8" s="133">
        <f t="shared" si="27"/>
        <v>0.152</v>
      </c>
      <c r="AV8" s="133">
        <v>0.37569999999999998</v>
      </c>
      <c r="AW8" s="133">
        <f t="shared" si="28"/>
        <v>0.152</v>
      </c>
      <c r="AX8" s="133">
        <v>0.2014</v>
      </c>
      <c r="AY8" s="133">
        <f t="shared" si="3"/>
        <v>0.152</v>
      </c>
      <c r="AZ8" s="133">
        <v>0.1079</v>
      </c>
      <c r="BA8" s="133">
        <f t="shared" si="4"/>
        <v>0.152</v>
      </c>
      <c r="BB8" s="133">
        <v>5.7799999999999997E-2</v>
      </c>
      <c r="BC8" s="133">
        <f t="shared" si="5"/>
        <v>0.152</v>
      </c>
      <c r="BD8" s="133">
        <v>3.1E-2</v>
      </c>
      <c r="BE8" s="133">
        <f t="shared" si="6"/>
        <v>0.152</v>
      </c>
      <c r="BF8" s="133">
        <v>1.66E-2</v>
      </c>
      <c r="BG8" s="133">
        <f t="shared" si="7"/>
        <v>0.152</v>
      </c>
      <c r="BH8" s="133">
        <v>8.8999999999999999E-3</v>
      </c>
      <c r="BI8" s="133">
        <f t="shared" si="8"/>
        <v>0.152</v>
      </c>
      <c r="BJ8" s="133">
        <v>4.7999999999999996E-3</v>
      </c>
      <c r="BK8" s="133">
        <f t="shared" si="9"/>
        <v>0.152</v>
      </c>
    </row>
    <row r="9" spans="1:63" ht="15" customHeight="1" x14ac:dyDescent="0.25">
      <c r="A9" s="45" t="s">
        <v>5</v>
      </c>
      <c r="B9" s="8">
        <v>7336</v>
      </c>
      <c r="C9" s="10" t="s">
        <v>8</v>
      </c>
      <c r="D9" s="83">
        <f>(LARGE('Annual Heat Inputs'!D9:K9,1)+LARGE('Annual Heat Inputs'!D9:K9,2)+LARGE('Annual Heat Inputs'!D9:K9,3))/3</f>
        <v>119468.175</v>
      </c>
      <c r="E9" s="84">
        <v>1221855434</v>
      </c>
      <c r="F9" s="139">
        <f t="shared" si="0"/>
        <v>9.7776031169985369E-5</v>
      </c>
      <c r="G9" s="127">
        <v>161456</v>
      </c>
      <c r="H9" s="133">
        <f t="shared" si="1"/>
        <v>15.786526888581157</v>
      </c>
      <c r="I9" s="133">
        <f>MIN(H9,'SO2 Annual Emissions'!L9,' Retirement Adjustments'!D9)</f>
        <v>0.21099999999999999</v>
      </c>
      <c r="J9" s="133">
        <v>52794.004200000003</v>
      </c>
      <c r="K9" s="133">
        <f t="shared" si="2"/>
        <v>0.21099999999999999</v>
      </c>
      <c r="L9" s="133">
        <v>28291.328099999999</v>
      </c>
      <c r="M9" s="133">
        <f t="shared" si="10"/>
        <v>0.21099999999999999</v>
      </c>
      <c r="N9" s="133">
        <v>15160.798199999999</v>
      </c>
      <c r="O9" s="133">
        <f t="shared" si="11"/>
        <v>0.21099999999999999</v>
      </c>
      <c r="P9" s="133">
        <v>8124.3906999999999</v>
      </c>
      <c r="Q9" s="133">
        <f t="shared" si="12"/>
        <v>0.21099999999999999</v>
      </c>
      <c r="R9" s="133">
        <v>4353.7103999999999</v>
      </c>
      <c r="S9" s="133">
        <f t="shared" si="13"/>
        <v>0.21099999999999999</v>
      </c>
      <c r="T9" s="133">
        <v>2333.0727000000002</v>
      </c>
      <c r="U9" s="133">
        <f t="shared" si="14"/>
        <v>0.21099999999999999</v>
      </c>
      <c r="V9" s="133">
        <v>1250.2503999999999</v>
      </c>
      <c r="W9" s="133">
        <f t="shared" si="15"/>
        <v>0.21099999999999999</v>
      </c>
      <c r="X9" s="133">
        <v>669.98599999999999</v>
      </c>
      <c r="Y9" s="133">
        <f t="shared" si="16"/>
        <v>0.21099999999999999</v>
      </c>
      <c r="Z9" s="133">
        <v>359.03309999999999</v>
      </c>
      <c r="AA9" s="133">
        <f t="shared" si="17"/>
        <v>0.21099999999999999</v>
      </c>
      <c r="AB9" s="133">
        <v>192.39920000000001</v>
      </c>
      <c r="AC9" s="133">
        <f t="shared" si="18"/>
        <v>0.21099999999999999</v>
      </c>
      <c r="AD9" s="133">
        <v>103.1031</v>
      </c>
      <c r="AE9" s="133">
        <f t="shared" si="19"/>
        <v>0.21099999999999999</v>
      </c>
      <c r="AF9" s="133">
        <v>55.251100000000001</v>
      </c>
      <c r="AG9" s="133">
        <f t="shared" si="20"/>
        <v>0.21099999999999999</v>
      </c>
      <c r="AH9" s="133">
        <v>29.608000000000001</v>
      </c>
      <c r="AI9" s="133">
        <f t="shared" si="21"/>
        <v>0.21099999999999999</v>
      </c>
      <c r="AJ9" s="133">
        <v>15.866400000000001</v>
      </c>
      <c r="AK9" s="133">
        <f t="shared" si="22"/>
        <v>0.21099999999999999</v>
      </c>
      <c r="AL9" s="133">
        <v>8.5024999999999995</v>
      </c>
      <c r="AM9" s="133">
        <f t="shared" si="23"/>
        <v>0.21099999999999999</v>
      </c>
      <c r="AN9" s="133">
        <v>4.5563000000000002</v>
      </c>
      <c r="AO9" s="133">
        <f t="shared" si="24"/>
        <v>0.21099999999999999</v>
      </c>
      <c r="AP9" s="133">
        <v>2.4417</v>
      </c>
      <c r="AQ9" s="133">
        <f t="shared" si="25"/>
        <v>0.21099999999999999</v>
      </c>
      <c r="AR9" s="133">
        <v>1.3084</v>
      </c>
      <c r="AS9" s="133">
        <f t="shared" si="26"/>
        <v>0.21099999999999999</v>
      </c>
      <c r="AT9" s="133">
        <v>0.70120000000000005</v>
      </c>
      <c r="AU9" s="133">
        <f t="shared" si="27"/>
        <v>0.21099999999999999</v>
      </c>
      <c r="AV9" s="133">
        <v>0.37569999999999998</v>
      </c>
      <c r="AW9" s="133">
        <f t="shared" si="28"/>
        <v>0.21099999999999999</v>
      </c>
      <c r="AX9" s="133">
        <v>0.2014</v>
      </c>
      <c r="AY9" s="133">
        <f t="shared" si="3"/>
        <v>0.21099999999999999</v>
      </c>
      <c r="AZ9" s="133">
        <v>0.1079</v>
      </c>
      <c r="BA9" s="133">
        <f t="shared" si="4"/>
        <v>0.21099999999999999</v>
      </c>
      <c r="BB9" s="133">
        <v>5.7799999999999997E-2</v>
      </c>
      <c r="BC9" s="133">
        <f t="shared" si="5"/>
        <v>0.21099999999999999</v>
      </c>
      <c r="BD9" s="133">
        <v>3.1E-2</v>
      </c>
      <c r="BE9" s="133">
        <f t="shared" si="6"/>
        <v>0.21099999999999999</v>
      </c>
      <c r="BF9" s="133">
        <v>1.66E-2</v>
      </c>
      <c r="BG9" s="133">
        <f t="shared" si="7"/>
        <v>0.21099999999999999</v>
      </c>
      <c r="BH9" s="133">
        <v>8.8999999999999999E-3</v>
      </c>
      <c r="BI9" s="133">
        <f t="shared" si="8"/>
        <v>0.21099999999999999</v>
      </c>
      <c r="BJ9" s="133">
        <v>4.7999999999999996E-3</v>
      </c>
      <c r="BK9" s="133">
        <f t="shared" si="9"/>
        <v>0.21099999999999999</v>
      </c>
    </row>
    <row r="10" spans="1:63" ht="15" customHeight="1" x14ac:dyDescent="0.25">
      <c r="A10" s="45" t="s">
        <v>9</v>
      </c>
      <c r="B10" s="8">
        <v>995</v>
      </c>
      <c r="C10" s="8">
        <v>10</v>
      </c>
      <c r="D10" s="83">
        <f>(LARGE('Annual Heat Inputs'!D10:K10,1)+LARGE('Annual Heat Inputs'!D10:K10,2)+LARGE('Annual Heat Inputs'!D10:K10,3))/3</f>
        <v>36731.743999999999</v>
      </c>
      <c r="E10" s="84">
        <v>1221855434</v>
      </c>
      <c r="F10" s="139">
        <f t="shared" si="0"/>
        <v>3.0062266760766394E-5</v>
      </c>
      <c r="G10" s="127">
        <v>161456</v>
      </c>
      <c r="H10" s="133">
        <f t="shared" si="1"/>
        <v>4.8537333421262989</v>
      </c>
      <c r="I10" s="133">
        <f>MIN(H10,'SO2 Annual Emissions'!L10,' Retirement Adjustments'!D10)</f>
        <v>1.7000000000000001E-2</v>
      </c>
      <c r="J10" s="133">
        <v>52794.004200000003</v>
      </c>
      <c r="K10" s="133">
        <f t="shared" si="2"/>
        <v>1.7000000000000001E-2</v>
      </c>
      <c r="L10" s="133">
        <v>28291.328099999999</v>
      </c>
      <c r="M10" s="133">
        <f t="shared" si="10"/>
        <v>1.7000000000000001E-2</v>
      </c>
      <c r="N10" s="133">
        <v>15160.798199999999</v>
      </c>
      <c r="O10" s="133">
        <f t="shared" si="11"/>
        <v>1.7000000000000001E-2</v>
      </c>
      <c r="P10" s="133">
        <v>8124.3906999999999</v>
      </c>
      <c r="Q10" s="133">
        <f t="shared" si="12"/>
        <v>1.7000000000000001E-2</v>
      </c>
      <c r="R10" s="133">
        <v>4353.7103999999999</v>
      </c>
      <c r="S10" s="133">
        <f t="shared" si="13"/>
        <v>1.7000000000000001E-2</v>
      </c>
      <c r="T10" s="133">
        <v>2333.0727000000002</v>
      </c>
      <c r="U10" s="133">
        <f t="shared" si="14"/>
        <v>1.7000000000000001E-2</v>
      </c>
      <c r="V10" s="133">
        <v>1250.2503999999999</v>
      </c>
      <c r="W10" s="133">
        <f t="shared" si="15"/>
        <v>1.7000000000000001E-2</v>
      </c>
      <c r="X10" s="133">
        <v>669.98599999999999</v>
      </c>
      <c r="Y10" s="133">
        <f t="shared" si="16"/>
        <v>1.7000000000000001E-2</v>
      </c>
      <c r="Z10" s="133">
        <v>359.03309999999999</v>
      </c>
      <c r="AA10" s="133">
        <f t="shared" si="17"/>
        <v>1.7000000000000001E-2</v>
      </c>
      <c r="AB10" s="133">
        <v>192.39920000000001</v>
      </c>
      <c r="AC10" s="133">
        <f t="shared" si="18"/>
        <v>1.7000000000000001E-2</v>
      </c>
      <c r="AD10" s="133">
        <v>103.1031</v>
      </c>
      <c r="AE10" s="133">
        <f t="shared" si="19"/>
        <v>1.7000000000000001E-2</v>
      </c>
      <c r="AF10" s="133">
        <v>55.251100000000001</v>
      </c>
      <c r="AG10" s="133">
        <f t="shared" si="20"/>
        <v>1.7000000000000001E-2</v>
      </c>
      <c r="AH10" s="133">
        <v>29.608000000000001</v>
      </c>
      <c r="AI10" s="133">
        <f t="shared" si="21"/>
        <v>1.7000000000000001E-2</v>
      </c>
      <c r="AJ10" s="133">
        <v>15.866400000000001</v>
      </c>
      <c r="AK10" s="133">
        <f t="shared" si="22"/>
        <v>1.7000000000000001E-2</v>
      </c>
      <c r="AL10" s="133">
        <v>8.5024999999999995</v>
      </c>
      <c r="AM10" s="133">
        <f t="shared" si="23"/>
        <v>1.7000000000000001E-2</v>
      </c>
      <c r="AN10" s="133">
        <v>4.5563000000000002</v>
      </c>
      <c r="AO10" s="133">
        <f t="shared" si="24"/>
        <v>1.7000000000000001E-2</v>
      </c>
      <c r="AP10" s="133">
        <v>2.4417</v>
      </c>
      <c r="AQ10" s="133">
        <f t="shared" si="25"/>
        <v>1.7000000000000001E-2</v>
      </c>
      <c r="AR10" s="133">
        <v>1.3084</v>
      </c>
      <c r="AS10" s="133">
        <f t="shared" si="26"/>
        <v>1.7000000000000001E-2</v>
      </c>
      <c r="AT10" s="133">
        <v>0.70120000000000005</v>
      </c>
      <c r="AU10" s="133">
        <f t="shared" si="27"/>
        <v>1.7000000000000001E-2</v>
      </c>
      <c r="AV10" s="133">
        <v>0.37569999999999998</v>
      </c>
      <c r="AW10" s="133">
        <f t="shared" si="28"/>
        <v>1.7000000000000001E-2</v>
      </c>
      <c r="AX10" s="133">
        <v>0.2014</v>
      </c>
      <c r="AY10" s="133">
        <f t="shared" si="3"/>
        <v>1.7000000000000001E-2</v>
      </c>
      <c r="AZ10" s="133">
        <v>0.1079</v>
      </c>
      <c r="BA10" s="133">
        <f t="shared" si="4"/>
        <v>1.7000000000000001E-2</v>
      </c>
      <c r="BB10" s="133">
        <v>5.7799999999999997E-2</v>
      </c>
      <c r="BC10" s="133">
        <f t="shared" si="5"/>
        <v>1.7000000000000001E-2</v>
      </c>
      <c r="BD10" s="133">
        <v>3.1E-2</v>
      </c>
      <c r="BE10" s="133">
        <f t="shared" si="6"/>
        <v>1.7000000000000001E-2</v>
      </c>
      <c r="BF10" s="133">
        <v>1.66E-2</v>
      </c>
      <c r="BG10" s="133">
        <f t="shared" si="7"/>
        <v>1.7000000000000001E-2</v>
      </c>
      <c r="BH10" s="133">
        <v>8.8999999999999999E-3</v>
      </c>
      <c r="BI10" s="133">
        <f t="shared" si="8"/>
        <v>1.7000000000000001E-2</v>
      </c>
      <c r="BJ10" s="133">
        <v>4.7999999999999996E-3</v>
      </c>
      <c r="BK10" s="133">
        <f t="shared" si="9"/>
        <v>1.7000000000000001E-2</v>
      </c>
    </row>
    <row r="11" spans="1:63" ht="15" customHeight="1" x14ac:dyDescent="0.25">
      <c r="A11" s="45" t="s">
        <v>9</v>
      </c>
      <c r="B11" s="8">
        <v>995</v>
      </c>
      <c r="C11" s="8">
        <v>7</v>
      </c>
      <c r="D11" s="83">
        <f>(LARGE('Annual Heat Inputs'!D11:K11,1)+LARGE('Annual Heat Inputs'!D11:K11,2)+LARGE('Annual Heat Inputs'!D11:K11,3))/3</f>
        <v>10228062.207999999</v>
      </c>
      <c r="E11" s="84">
        <v>1221855434</v>
      </c>
      <c r="F11" s="139">
        <f t="shared" si="0"/>
        <v>8.370926644338186E-3</v>
      </c>
      <c r="G11" s="127">
        <v>161456</v>
      </c>
      <c r="H11" s="133">
        <f t="shared" si="1"/>
        <v>1351.5363322882661</v>
      </c>
      <c r="I11" s="133">
        <f>MIN(H11,'SO2 Annual Emissions'!L11,' Retirement Adjustments'!D11)</f>
        <v>878.00400000000002</v>
      </c>
      <c r="J11" s="133">
        <v>52794.004200000003</v>
      </c>
      <c r="K11" s="133">
        <f t="shared" si="2"/>
        <v>878.00400000000002</v>
      </c>
      <c r="L11" s="133">
        <v>28291.328099999999</v>
      </c>
      <c r="M11" s="133">
        <f t="shared" si="10"/>
        <v>878.00400000000002</v>
      </c>
      <c r="N11" s="133">
        <v>15160.798199999999</v>
      </c>
      <c r="O11" s="133">
        <f t="shared" si="11"/>
        <v>878.00400000000002</v>
      </c>
      <c r="P11" s="133">
        <v>8124.3906999999999</v>
      </c>
      <c r="Q11" s="133">
        <f t="shared" si="12"/>
        <v>878.00400000000002</v>
      </c>
      <c r="R11" s="133">
        <v>4353.7103999999999</v>
      </c>
      <c r="S11" s="133">
        <f t="shared" si="13"/>
        <v>878.00400000000002</v>
      </c>
      <c r="T11" s="133">
        <v>2333.0727000000002</v>
      </c>
      <c r="U11" s="133">
        <f t="shared" si="14"/>
        <v>878.00400000000002</v>
      </c>
      <c r="V11" s="133">
        <v>1250.2503999999999</v>
      </c>
      <c r="W11" s="133">
        <f t="shared" si="15"/>
        <v>878.00400000000002</v>
      </c>
      <c r="X11" s="133">
        <v>669.98599999999999</v>
      </c>
      <c r="Y11" s="133">
        <f t="shared" si="16"/>
        <v>878.00400000000002</v>
      </c>
      <c r="Z11" s="133">
        <v>359.03309999999999</v>
      </c>
      <c r="AA11" s="133">
        <f t="shared" si="17"/>
        <v>878.00400000000002</v>
      </c>
      <c r="AB11" s="133">
        <v>192.39920000000001</v>
      </c>
      <c r="AC11" s="133">
        <f t="shared" si="18"/>
        <v>878.00400000000002</v>
      </c>
      <c r="AD11" s="133">
        <v>103.1031</v>
      </c>
      <c r="AE11" s="133">
        <f t="shared" si="19"/>
        <v>878.00400000000002</v>
      </c>
      <c r="AF11" s="133">
        <v>55.251100000000001</v>
      </c>
      <c r="AG11" s="133">
        <f t="shared" si="20"/>
        <v>878.00400000000002</v>
      </c>
      <c r="AH11" s="133">
        <v>29.608000000000001</v>
      </c>
      <c r="AI11" s="133">
        <f t="shared" si="21"/>
        <v>878.00400000000002</v>
      </c>
      <c r="AJ11" s="133">
        <v>15.866400000000001</v>
      </c>
      <c r="AK11" s="133">
        <f t="shared" si="22"/>
        <v>878.00400000000002</v>
      </c>
      <c r="AL11" s="133">
        <v>8.5024999999999995</v>
      </c>
      <c r="AM11" s="133">
        <f t="shared" si="23"/>
        <v>878.00400000000002</v>
      </c>
      <c r="AN11" s="133">
        <v>4.5563000000000002</v>
      </c>
      <c r="AO11" s="133">
        <f t="shared" si="24"/>
        <v>878.00400000000002</v>
      </c>
      <c r="AP11" s="133">
        <v>2.4417</v>
      </c>
      <c r="AQ11" s="133">
        <f t="shared" si="25"/>
        <v>878.00400000000002</v>
      </c>
      <c r="AR11" s="133">
        <v>1.3084</v>
      </c>
      <c r="AS11" s="133">
        <f t="shared" si="26"/>
        <v>878.00400000000002</v>
      </c>
      <c r="AT11" s="133">
        <v>0.70120000000000005</v>
      </c>
      <c r="AU11" s="133">
        <f t="shared" si="27"/>
        <v>878.00400000000002</v>
      </c>
      <c r="AV11" s="133">
        <v>0.37569999999999998</v>
      </c>
      <c r="AW11" s="133">
        <f t="shared" si="28"/>
        <v>878.00400000000002</v>
      </c>
      <c r="AX11" s="133">
        <v>0.2014</v>
      </c>
      <c r="AY11" s="133">
        <f t="shared" si="3"/>
        <v>878.00400000000002</v>
      </c>
      <c r="AZ11" s="133">
        <v>0.1079</v>
      </c>
      <c r="BA11" s="133">
        <f t="shared" si="4"/>
        <v>878.00400000000002</v>
      </c>
      <c r="BB11" s="133">
        <v>5.7799999999999997E-2</v>
      </c>
      <c r="BC11" s="133">
        <f t="shared" si="5"/>
        <v>878.00400000000002</v>
      </c>
      <c r="BD11" s="133">
        <v>3.1E-2</v>
      </c>
      <c r="BE11" s="133">
        <f t="shared" si="6"/>
        <v>878.00400000000002</v>
      </c>
      <c r="BF11" s="133">
        <v>1.66E-2</v>
      </c>
      <c r="BG11" s="133">
        <f t="shared" si="7"/>
        <v>878.00400000000002</v>
      </c>
      <c r="BH11" s="133">
        <v>8.8999999999999999E-3</v>
      </c>
      <c r="BI11" s="133">
        <f t="shared" si="8"/>
        <v>878.00400000000002</v>
      </c>
      <c r="BJ11" s="133">
        <v>4.7999999999999996E-3</v>
      </c>
      <c r="BK11" s="133">
        <f t="shared" si="9"/>
        <v>878.00400000000002</v>
      </c>
    </row>
    <row r="12" spans="1:63" ht="15" customHeight="1" x14ac:dyDescent="0.25">
      <c r="A12" s="45" t="s">
        <v>9</v>
      </c>
      <c r="B12" s="8">
        <v>995</v>
      </c>
      <c r="C12" s="8">
        <v>8</v>
      </c>
      <c r="D12" s="83">
        <f>(LARGE('Annual Heat Inputs'!D12:K12,1)+LARGE('Annual Heat Inputs'!D12:K12,2)+LARGE('Annual Heat Inputs'!D12:K12,3))/3</f>
        <v>19344520.762333333</v>
      </c>
      <c r="E12" s="84">
        <v>1221855434</v>
      </c>
      <c r="F12" s="139">
        <f t="shared" si="0"/>
        <v>1.5832086369665672E-2</v>
      </c>
      <c r="G12" s="127">
        <v>161456</v>
      </c>
      <c r="H12" s="133">
        <f t="shared" si="1"/>
        <v>2556.1853369007408</v>
      </c>
      <c r="I12" s="133">
        <f>MIN(H12,'SO2 Annual Emissions'!L12,' Retirement Adjustments'!D12)</f>
        <v>1697.4680000000001</v>
      </c>
      <c r="J12" s="133">
        <v>52794.004200000003</v>
      </c>
      <c r="K12" s="133">
        <f t="shared" si="2"/>
        <v>1697.4680000000001</v>
      </c>
      <c r="L12" s="133">
        <v>28291.328099999999</v>
      </c>
      <c r="M12" s="133">
        <f t="shared" si="10"/>
        <v>1697.4680000000001</v>
      </c>
      <c r="N12" s="133">
        <v>15160.798199999999</v>
      </c>
      <c r="O12" s="133">
        <f t="shared" si="11"/>
        <v>1697.4680000000001</v>
      </c>
      <c r="P12" s="133">
        <v>8124.3906999999999</v>
      </c>
      <c r="Q12" s="133">
        <f t="shared" si="12"/>
        <v>1697.4680000000001</v>
      </c>
      <c r="R12" s="133">
        <v>4353.7103999999999</v>
      </c>
      <c r="S12" s="133">
        <f t="shared" si="13"/>
        <v>1697.4680000000001</v>
      </c>
      <c r="T12" s="133">
        <v>2333.0727000000002</v>
      </c>
      <c r="U12" s="133">
        <f t="shared" si="14"/>
        <v>1697.4680000000001</v>
      </c>
      <c r="V12" s="133">
        <v>1250.2503999999999</v>
      </c>
      <c r="W12" s="133">
        <f t="shared" si="15"/>
        <v>1697.4680000000001</v>
      </c>
      <c r="X12" s="133">
        <v>669.98599999999999</v>
      </c>
      <c r="Y12" s="133">
        <f t="shared" si="16"/>
        <v>1697.4680000000001</v>
      </c>
      <c r="Z12" s="133">
        <v>359.03309999999999</v>
      </c>
      <c r="AA12" s="133">
        <f t="shared" si="17"/>
        <v>1697.4680000000001</v>
      </c>
      <c r="AB12" s="133">
        <v>192.39920000000001</v>
      </c>
      <c r="AC12" s="133">
        <f t="shared" si="18"/>
        <v>1697.4680000000001</v>
      </c>
      <c r="AD12" s="133">
        <v>103.1031</v>
      </c>
      <c r="AE12" s="133">
        <f t="shared" si="19"/>
        <v>1697.4680000000001</v>
      </c>
      <c r="AF12" s="133">
        <v>55.251100000000001</v>
      </c>
      <c r="AG12" s="133">
        <f t="shared" si="20"/>
        <v>1697.4680000000001</v>
      </c>
      <c r="AH12" s="133">
        <v>29.608000000000001</v>
      </c>
      <c r="AI12" s="133">
        <f t="shared" si="21"/>
        <v>1697.4680000000001</v>
      </c>
      <c r="AJ12" s="133">
        <v>15.866400000000001</v>
      </c>
      <c r="AK12" s="133">
        <f t="shared" si="22"/>
        <v>1697.4680000000001</v>
      </c>
      <c r="AL12" s="133">
        <v>8.5024999999999995</v>
      </c>
      <c r="AM12" s="133">
        <f t="shared" si="23"/>
        <v>1697.4680000000001</v>
      </c>
      <c r="AN12" s="133">
        <v>4.5563000000000002</v>
      </c>
      <c r="AO12" s="133">
        <f t="shared" si="24"/>
        <v>1697.4680000000001</v>
      </c>
      <c r="AP12" s="133">
        <v>2.4417</v>
      </c>
      <c r="AQ12" s="133">
        <f t="shared" si="25"/>
        <v>1697.4680000000001</v>
      </c>
      <c r="AR12" s="133">
        <v>1.3084</v>
      </c>
      <c r="AS12" s="133">
        <f t="shared" si="26"/>
        <v>1697.4680000000001</v>
      </c>
      <c r="AT12" s="133">
        <v>0.70120000000000005</v>
      </c>
      <c r="AU12" s="133">
        <f t="shared" si="27"/>
        <v>1697.4680000000001</v>
      </c>
      <c r="AV12" s="133">
        <v>0.37569999999999998</v>
      </c>
      <c r="AW12" s="133">
        <f t="shared" si="28"/>
        <v>1697.4680000000001</v>
      </c>
      <c r="AX12" s="133">
        <v>0.2014</v>
      </c>
      <c r="AY12" s="133">
        <f t="shared" si="3"/>
        <v>1697.4680000000001</v>
      </c>
      <c r="AZ12" s="133">
        <v>0.1079</v>
      </c>
      <c r="BA12" s="133">
        <f t="shared" si="4"/>
        <v>1697.4680000000001</v>
      </c>
      <c r="BB12" s="133">
        <v>5.7799999999999997E-2</v>
      </c>
      <c r="BC12" s="133">
        <f t="shared" si="5"/>
        <v>1697.4680000000001</v>
      </c>
      <c r="BD12" s="133">
        <v>3.1E-2</v>
      </c>
      <c r="BE12" s="133">
        <f t="shared" si="6"/>
        <v>1697.4680000000001</v>
      </c>
      <c r="BF12" s="133">
        <v>1.66E-2</v>
      </c>
      <c r="BG12" s="133">
        <f t="shared" si="7"/>
        <v>1697.4680000000001</v>
      </c>
      <c r="BH12" s="133">
        <v>8.8999999999999999E-3</v>
      </c>
      <c r="BI12" s="133">
        <f t="shared" si="8"/>
        <v>1697.4680000000001</v>
      </c>
      <c r="BJ12" s="133">
        <v>4.7999999999999996E-3</v>
      </c>
      <c r="BK12" s="133">
        <f t="shared" si="9"/>
        <v>1697.4680000000001</v>
      </c>
    </row>
    <row r="13" spans="1:63" ht="15" customHeight="1" x14ac:dyDescent="0.25">
      <c r="A13" s="45" t="s">
        <v>10</v>
      </c>
      <c r="B13" s="8">
        <v>1011</v>
      </c>
      <c r="C13" s="8">
        <v>2</v>
      </c>
      <c r="D13" s="83">
        <f>(LARGE('Annual Heat Inputs'!D13:K13,1)+LARGE('Annual Heat Inputs'!D13:K13,2)+LARGE('Annual Heat Inputs'!D13:K13,3))/3</f>
        <v>134003.51433333333</v>
      </c>
      <c r="E13" s="84">
        <v>1221855434</v>
      </c>
      <c r="F13" s="139">
        <f t="shared" si="0"/>
        <v>1.0967215155285984E-4</v>
      </c>
      <c r="G13" s="127">
        <v>161456</v>
      </c>
      <c r="H13" s="133">
        <f t="shared" si="1"/>
        <v>17.707226901118538</v>
      </c>
      <c r="I13" s="133">
        <f>MIN(H13,'SO2 Annual Emissions'!L13,' Retirement Adjustments'!D13)</f>
        <v>4.5999999999999999E-2</v>
      </c>
      <c r="J13" s="133">
        <v>52794.004200000003</v>
      </c>
      <c r="K13" s="133">
        <f t="shared" si="2"/>
        <v>4.5999999999999999E-2</v>
      </c>
      <c r="L13" s="133">
        <v>28291.328099999999</v>
      </c>
      <c r="M13" s="133">
        <f t="shared" si="10"/>
        <v>4.5999999999999999E-2</v>
      </c>
      <c r="N13" s="133">
        <v>15160.798199999999</v>
      </c>
      <c r="O13" s="133">
        <f t="shared" si="11"/>
        <v>4.5999999999999999E-2</v>
      </c>
      <c r="P13" s="133">
        <v>8124.3906999999999</v>
      </c>
      <c r="Q13" s="133">
        <f t="shared" si="12"/>
        <v>4.5999999999999999E-2</v>
      </c>
      <c r="R13" s="133">
        <v>4353.7103999999999</v>
      </c>
      <c r="S13" s="133">
        <f t="shared" si="13"/>
        <v>4.5999999999999999E-2</v>
      </c>
      <c r="T13" s="133">
        <v>2333.0727000000002</v>
      </c>
      <c r="U13" s="133">
        <f t="shared" si="14"/>
        <v>4.5999999999999999E-2</v>
      </c>
      <c r="V13" s="133">
        <v>1250.2503999999999</v>
      </c>
      <c r="W13" s="133">
        <f t="shared" si="15"/>
        <v>4.5999999999999999E-2</v>
      </c>
      <c r="X13" s="133">
        <v>669.98599999999999</v>
      </c>
      <c r="Y13" s="133">
        <f t="shared" si="16"/>
        <v>4.5999999999999999E-2</v>
      </c>
      <c r="Z13" s="133">
        <v>359.03309999999999</v>
      </c>
      <c r="AA13" s="133">
        <f t="shared" si="17"/>
        <v>4.5999999999999999E-2</v>
      </c>
      <c r="AB13" s="133">
        <v>192.39920000000001</v>
      </c>
      <c r="AC13" s="133">
        <f t="shared" si="18"/>
        <v>4.5999999999999999E-2</v>
      </c>
      <c r="AD13" s="133">
        <v>103.1031</v>
      </c>
      <c r="AE13" s="133">
        <f t="shared" si="19"/>
        <v>4.5999999999999999E-2</v>
      </c>
      <c r="AF13" s="133">
        <v>55.251100000000001</v>
      </c>
      <c r="AG13" s="133">
        <f t="shared" si="20"/>
        <v>4.5999999999999999E-2</v>
      </c>
      <c r="AH13" s="133">
        <v>29.608000000000001</v>
      </c>
      <c r="AI13" s="133">
        <f t="shared" si="21"/>
        <v>4.5999999999999999E-2</v>
      </c>
      <c r="AJ13" s="133">
        <v>15.866400000000001</v>
      </c>
      <c r="AK13" s="133">
        <f t="shared" si="22"/>
        <v>4.5999999999999999E-2</v>
      </c>
      <c r="AL13" s="133">
        <v>8.5024999999999995</v>
      </c>
      <c r="AM13" s="133">
        <f t="shared" si="23"/>
        <v>4.5999999999999999E-2</v>
      </c>
      <c r="AN13" s="133">
        <v>4.5563000000000002</v>
      </c>
      <c r="AO13" s="133">
        <f t="shared" si="24"/>
        <v>4.5999999999999999E-2</v>
      </c>
      <c r="AP13" s="133">
        <v>2.4417</v>
      </c>
      <c r="AQ13" s="133">
        <f t="shared" si="25"/>
        <v>4.5999999999999999E-2</v>
      </c>
      <c r="AR13" s="133">
        <v>1.3084</v>
      </c>
      <c r="AS13" s="133">
        <f t="shared" si="26"/>
        <v>4.5999999999999999E-2</v>
      </c>
      <c r="AT13" s="133">
        <v>0.70120000000000005</v>
      </c>
      <c r="AU13" s="133">
        <f t="shared" si="27"/>
        <v>4.5999999999999999E-2</v>
      </c>
      <c r="AV13" s="133">
        <v>0.37569999999999998</v>
      </c>
      <c r="AW13" s="133">
        <f t="shared" si="28"/>
        <v>4.5999999999999999E-2</v>
      </c>
      <c r="AX13" s="133">
        <v>0.2014</v>
      </c>
      <c r="AY13" s="133">
        <f t="shared" si="3"/>
        <v>4.5999999999999999E-2</v>
      </c>
      <c r="AZ13" s="133">
        <v>0.1079</v>
      </c>
      <c r="BA13" s="133">
        <f t="shared" si="4"/>
        <v>4.5999999999999999E-2</v>
      </c>
      <c r="BB13" s="133">
        <v>5.7799999999999997E-2</v>
      </c>
      <c r="BC13" s="133">
        <f t="shared" si="5"/>
        <v>4.5999999999999999E-2</v>
      </c>
      <c r="BD13" s="133">
        <v>3.1E-2</v>
      </c>
      <c r="BE13" s="133">
        <f t="shared" si="6"/>
        <v>4.5999999999999999E-2</v>
      </c>
      <c r="BF13" s="133">
        <v>1.66E-2</v>
      </c>
      <c r="BG13" s="133">
        <f t="shared" si="7"/>
        <v>4.5999999999999999E-2</v>
      </c>
      <c r="BH13" s="133">
        <v>8.8999999999999999E-3</v>
      </c>
      <c r="BI13" s="133">
        <f t="shared" si="8"/>
        <v>4.5999999999999999E-2</v>
      </c>
      <c r="BJ13" s="133">
        <v>4.7999999999999996E-3</v>
      </c>
      <c r="BK13" s="133">
        <f t="shared" si="9"/>
        <v>4.5999999999999999E-2</v>
      </c>
    </row>
    <row r="14" spans="1:63" ht="15" customHeight="1" x14ac:dyDescent="0.25">
      <c r="A14" s="45" t="s">
        <v>11</v>
      </c>
      <c r="B14" s="8">
        <v>1001</v>
      </c>
      <c r="C14" s="8">
        <v>1</v>
      </c>
      <c r="D14" s="83">
        <f>(LARGE('Annual Heat Inputs'!D14:K14,1)+LARGE('Annual Heat Inputs'!D14:K14,2)+LARGE('Annual Heat Inputs'!D14:K14,3))/3</f>
        <v>32222167.582999993</v>
      </c>
      <c r="E14" s="84">
        <v>1221855434</v>
      </c>
      <c r="F14" s="139">
        <f t="shared" si="0"/>
        <v>2.6371505733304282E-2</v>
      </c>
      <c r="G14" s="127">
        <v>161456</v>
      </c>
      <c r="H14" s="133">
        <f t="shared" si="1"/>
        <v>4257.8378296763758</v>
      </c>
      <c r="I14" s="133">
        <f>MIN(H14,'SO2 Annual Emissions'!L14,' Retirement Adjustments'!D14)</f>
        <v>2355.4850000000001</v>
      </c>
      <c r="J14" s="133">
        <v>52794.004200000003</v>
      </c>
      <c r="K14" s="133">
        <f t="shared" si="2"/>
        <v>2355.4850000000001</v>
      </c>
      <c r="L14" s="133">
        <v>28291.328099999999</v>
      </c>
      <c r="M14" s="133">
        <f t="shared" si="10"/>
        <v>2355.4850000000001</v>
      </c>
      <c r="N14" s="133">
        <v>15160.798199999999</v>
      </c>
      <c r="O14" s="133">
        <f t="shared" si="11"/>
        <v>2355.4850000000001</v>
      </c>
      <c r="P14" s="133">
        <v>8124.3906999999999</v>
      </c>
      <c r="Q14" s="133">
        <f t="shared" si="12"/>
        <v>2355.4850000000001</v>
      </c>
      <c r="R14" s="133">
        <v>4353.7103999999999</v>
      </c>
      <c r="S14" s="133">
        <f t="shared" si="13"/>
        <v>2355.4850000000001</v>
      </c>
      <c r="T14" s="133">
        <v>2333.0727000000002</v>
      </c>
      <c r="U14" s="133">
        <f t="shared" si="14"/>
        <v>2355.4850000000001</v>
      </c>
      <c r="V14" s="133">
        <v>1250.2503999999999</v>
      </c>
      <c r="W14" s="133">
        <f t="shared" si="15"/>
        <v>2355.4850000000001</v>
      </c>
      <c r="X14" s="133">
        <v>669.98599999999999</v>
      </c>
      <c r="Y14" s="133">
        <f t="shared" si="16"/>
        <v>2355.4850000000001</v>
      </c>
      <c r="Z14" s="133">
        <v>359.03309999999999</v>
      </c>
      <c r="AA14" s="133">
        <f t="shared" si="17"/>
        <v>2355.4850000000001</v>
      </c>
      <c r="AB14" s="133">
        <v>192.39920000000001</v>
      </c>
      <c r="AC14" s="133">
        <f t="shared" si="18"/>
        <v>2355.4850000000001</v>
      </c>
      <c r="AD14" s="133">
        <v>103.1031</v>
      </c>
      <c r="AE14" s="133">
        <f t="shared" si="19"/>
        <v>2355.4850000000001</v>
      </c>
      <c r="AF14" s="133">
        <v>55.251100000000001</v>
      </c>
      <c r="AG14" s="133">
        <f t="shared" si="20"/>
        <v>2355.4850000000001</v>
      </c>
      <c r="AH14" s="133">
        <v>29.608000000000001</v>
      </c>
      <c r="AI14" s="133">
        <f t="shared" si="21"/>
        <v>2355.4850000000001</v>
      </c>
      <c r="AJ14" s="133">
        <v>15.866400000000001</v>
      </c>
      <c r="AK14" s="133">
        <f t="shared" si="22"/>
        <v>2355.4850000000001</v>
      </c>
      <c r="AL14" s="133">
        <v>8.5024999999999995</v>
      </c>
      <c r="AM14" s="133">
        <f t="shared" si="23"/>
        <v>2355.4850000000001</v>
      </c>
      <c r="AN14" s="133">
        <v>4.5563000000000002</v>
      </c>
      <c r="AO14" s="133">
        <f t="shared" si="24"/>
        <v>2355.4850000000001</v>
      </c>
      <c r="AP14" s="133">
        <v>2.4417</v>
      </c>
      <c r="AQ14" s="133">
        <f t="shared" si="25"/>
        <v>2355.4850000000001</v>
      </c>
      <c r="AR14" s="133">
        <v>1.3084</v>
      </c>
      <c r="AS14" s="133">
        <f t="shared" si="26"/>
        <v>2355.4850000000001</v>
      </c>
      <c r="AT14" s="133">
        <v>0.70120000000000005</v>
      </c>
      <c r="AU14" s="133">
        <f t="shared" si="27"/>
        <v>2355.4850000000001</v>
      </c>
      <c r="AV14" s="133">
        <v>0.37569999999999998</v>
      </c>
      <c r="AW14" s="133">
        <f t="shared" si="28"/>
        <v>2355.4850000000001</v>
      </c>
      <c r="AX14" s="133">
        <v>0.2014</v>
      </c>
      <c r="AY14" s="133">
        <f t="shared" si="3"/>
        <v>2355.4850000000001</v>
      </c>
      <c r="AZ14" s="133">
        <v>0.1079</v>
      </c>
      <c r="BA14" s="133">
        <f t="shared" si="4"/>
        <v>2355.4850000000001</v>
      </c>
      <c r="BB14" s="133">
        <v>5.7799999999999997E-2</v>
      </c>
      <c r="BC14" s="133">
        <f t="shared" si="5"/>
        <v>2355.4850000000001</v>
      </c>
      <c r="BD14" s="133">
        <v>3.1E-2</v>
      </c>
      <c r="BE14" s="133">
        <f t="shared" si="6"/>
        <v>2355.4850000000001</v>
      </c>
      <c r="BF14" s="133">
        <v>1.66E-2</v>
      </c>
      <c r="BG14" s="133">
        <f t="shared" si="7"/>
        <v>2355.4850000000001</v>
      </c>
      <c r="BH14" s="133">
        <v>8.8999999999999999E-3</v>
      </c>
      <c r="BI14" s="133">
        <f t="shared" si="8"/>
        <v>2355.4850000000001</v>
      </c>
      <c r="BJ14" s="133">
        <v>4.7999999999999996E-3</v>
      </c>
      <c r="BK14" s="133">
        <f t="shared" si="9"/>
        <v>2355.4850000000001</v>
      </c>
    </row>
    <row r="15" spans="1:63" ht="15" customHeight="1" x14ac:dyDescent="0.25">
      <c r="A15" s="45" t="s">
        <v>11</v>
      </c>
      <c r="B15" s="8">
        <v>1001</v>
      </c>
      <c r="C15" s="8">
        <v>2</v>
      </c>
      <c r="D15" s="83">
        <f>(LARGE('Annual Heat Inputs'!D15:K15,1)+LARGE('Annual Heat Inputs'!D15:K15,2)+LARGE('Annual Heat Inputs'!D15:K15,3))/3</f>
        <v>33941197.560666665</v>
      </c>
      <c r="E15" s="84">
        <v>1221855434</v>
      </c>
      <c r="F15" s="139">
        <f t="shared" si="0"/>
        <v>2.7778407016248261E-2</v>
      </c>
      <c r="G15" s="127">
        <v>161456</v>
      </c>
      <c r="H15" s="133">
        <f t="shared" si="1"/>
        <v>4484.9904832153788</v>
      </c>
      <c r="I15" s="133">
        <f>MIN(H15,'SO2 Annual Emissions'!L15,' Retirement Adjustments'!D15)</f>
        <v>2272.1979999999999</v>
      </c>
      <c r="J15" s="133">
        <v>52794.004200000003</v>
      </c>
      <c r="K15" s="133">
        <f t="shared" si="2"/>
        <v>2272.1979999999999</v>
      </c>
      <c r="L15" s="133">
        <v>28291.328099999999</v>
      </c>
      <c r="M15" s="133">
        <f t="shared" si="10"/>
        <v>2272.1979999999999</v>
      </c>
      <c r="N15" s="133">
        <v>15160.798199999999</v>
      </c>
      <c r="O15" s="133">
        <f t="shared" si="11"/>
        <v>2272.1979999999999</v>
      </c>
      <c r="P15" s="133">
        <v>8124.3906999999999</v>
      </c>
      <c r="Q15" s="133">
        <f t="shared" si="12"/>
        <v>2272.1979999999999</v>
      </c>
      <c r="R15" s="133">
        <v>4353.7103999999999</v>
      </c>
      <c r="S15" s="133">
        <f t="shared" si="13"/>
        <v>2272.1979999999999</v>
      </c>
      <c r="T15" s="133">
        <v>2333.0727000000002</v>
      </c>
      <c r="U15" s="133">
        <f t="shared" si="14"/>
        <v>2272.1979999999999</v>
      </c>
      <c r="V15" s="133">
        <v>1250.2503999999999</v>
      </c>
      <c r="W15" s="133">
        <f t="shared" si="15"/>
        <v>2272.1979999999999</v>
      </c>
      <c r="X15" s="133">
        <v>669.98599999999999</v>
      </c>
      <c r="Y15" s="133">
        <f t="shared" si="16"/>
        <v>2272.1979999999999</v>
      </c>
      <c r="Z15" s="133">
        <v>359.03309999999999</v>
      </c>
      <c r="AA15" s="133">
        <f t="shared" si="17"/>
        <v>2272.1979999999999</v>
      </c>
      <c r="AB15" s="133">
        <v>192.39920000000001</v>
      </c>
      <c r="AC15" s="133">
        <f t="shared" si="18"/>
        <v>2272.1979999999999</v>
      </c>
      <c r="AD15" s="133">
        <v>103.1031</v>
      </c>
      <c r="AE15" s="133">
        <f t="shared" si="19"/>
        <v>2272.1979999999999</v>
      </c>
      <c r="AF15" s="133">
        <v>55.251100000000001</v>
      </c>
      <c r="AG15" s="133">
        <f t="shared" si="20"/>
        <v>2272.1979999999999</v>
      </c>
      <c r="AH15" s="133">
        <v>29.608000000000001</v>
      </c>
      <c r="AI15" s="133">
        <f t="shared" si="21"/>
        <v>2272.1979999999999</v>
      </c>
      <c r="AJ15" s="133">
        <v>15.866400000000001</v>
      </c>
      <c r="AK15" s="133">
        <f t="shared" si="22"/>
        <v>2272.1979999999999</v>
      </c>
      <c r="AL15" s="133">
        <v>8.5024999999999995</v>
      </c>
      <c r="AM15" s="133">
        <f t="shared" si="23"/>
        <v>2272.1979999999999</v>
      </c>
      <c r="AN15" s="133">
        <v>4.5563000000000002</v>
      </c>
      <c r="AO15" s="133">
        <f t="shared" si="24"/>
        <v>2272.1979999999999</v>
      </c>
      <c r="AP15" s="133">
        <v>2.4417</v>
      </c>
      <c r="AQ15" s="133">
        <f t="shared" si="25"/>
        <v>2272.1979999999999</v>
      </c>
      <c r="AR15" s="133">
        <v>1.3084</v>
      </c>
      <c r="AS15" s="133">
        <f t="shared" si="26"/>
        <v>2272.1979999999999</v>
      </c>
      <c r="AT15" s="133">
        <v>0.70120000000000005</v>
      </c>
      <c r="AU15" s="133">
        <f t="shared" si="27"/>
        <v>2272.1979999999999</v>
      </c>
      <c r="AV15" s="133">
        <v>0.37569999999999998</v>
      </c>
      <c r="AW15" s="133">
        <f t="shared" si="28"/>
        <v>2272.1979999999999</v>
      </c>
      <c r="AX15" s="133">
        <v>0.2014</v>
      </c>
      <c r="AY15" s="133">
        <f t="shared" si="3"/>
        <v>2272.1979999999999</v>
      </c>
      <c r="AZ15" s="133">
        <v>0.1079</v>
      </c>
      <c r="BA15" s="133">
        <f t="shared" si="4"/>
        <v>2272.1979999999999</v>
      </c>
      <c r="BB15" s="133">
        <v>5.7799999999999997E-2</v>
      </c>
      <c r="BC15" s="133">
        <f t="shared" si="5"/>
        <v>2272.1979999999999</v>
      </c>
      <c r="BD15" s="133">
        <v>3.1E-2</v>
      </c>
      <c r="BE15" s="133">
        <f t="shared" si="6"/>
        <v>2272.1979999999999</v>
      </c>
      <c r="BF15" s="133">
        <v>1.66E-2</v>
      </c>
      <c r="BG15" s="133">
        <f t="shared" si="7"/>
        <v>2272.1979999999999</v>
      </c>
      <c r="BH15" s="133">
        <v>8.8999999999999999E-3</v>
      </c>
      <c r="BI15" s="133">
        <f t="shared" si="8"/>
        <v>2272.1979999999999</v>
      </c>
      <c r="BJ15" s="133">
        <v>4.7999999999999996E-3</v>
      </c>
      <c r="BK15" s="133">
        <f t="shared" si="9"/>
        <v>2272.1979999999999</v>
      </c>
    </row>
    <row r="16" spans="1:63" ht="15" customHeight="1" x14ac:dyDescent="0.25">
      <c r="A16" s="45" t="s">
        <v>11</v>
      </c>
      <c r="B16" s="8">
        <v>1001</v>
      </c>
      <c r="C16" s="8">
        <v>4</v>
      </c>
      <c r="D16" s="83">
        <f>(LARGE('Annual Heat Inputs'!D16:K16,1)+LARGE('Annual Heat Inputs'!D16:K16,2)+LARGE('Annual Heat Inputs'!D16:K16,3))/3</f>
        <v>316036.86433333339</v>
      </c>
      <c r="E16" s="84">
        <v>1221855434</v>
      </c>
      <c r="F16" s="139">
        <f t="shared" si="0"/>
        <v>2.5865323796835804E-4</v>
      </c>
      <c r="G16" s="127">
        <v>161456</v>
      </c>
      <c r="H16" s="133">
        <f t="shared" si="1"/>
        <v>41.761117189419217</v>
      </c>
      <c r="I16" s="133">
        <f>MIN(H16,'SO2 Annual Emissions'!L16,' Retirement Adjustments'!D16)</f>
        <v>0.13900000000000001</v>
      </c>
      <c r="J16" s="133">
        <v>52794.004200000003</v>
      </c>
      <c r="K16" s="133">
        <f t="shared" si="2"/>
        <v>0.13900000000000001</v>
      </c>
      <c r="L16" s="133">
        <v>28291.328099999999</v>
      </c>
      <c r="M16" s="133">
        <f t="shared" si="10"/>
        <v>0.13900000000000001</v>
      </c>
      <c r="N16" s="133">
        <v>15160.798199999999</v>
      </c>
      <c r="O16" s="133">
        <f t="shared" si="11"/>
        <v>0.13900000000000001</v>
      </c>
      <c r="P16" s="133">
        <v>8124.3906999999999</v>
      </c>
      <c r="Q16" s="133">
        <f t="shared" si="12"/>
        <v>0.13900000000000001</v>
      </c>
      <c r="R16" s="133">
        <v>4353.7103999999999</v>
      </c>
      <c r="S16" s="133">
        <f t="shared" si="13"/>
        <v>0.13900000000000001</v>
      </c>
      <c r="T16" s="133">
        <v>2333.0727000000002</v>
      </c>
      <c r="U16" s="133">
        <f t="shared" si="14"/>
        <v>0.13900000000000001</v>
      </c>
      <c r="V16" s="133">
        <v>1250.2503999999999</v>
      </c>
      <c r="W16" s="133">
        <f t="shared" si="15"/>
        <v>0.13900000000000001</v>
      </c>
      <c r="X16" s="133">
        <v>669.98599999999999</v>
      </c>
      <c r="Y16" s="133">
        <f t="shared" si="16"/>
        <v>0.13900000000000001</v>
      </c>
      <c r="Z16" s="133">
        <v>359.03309999999999</v>
      </c>
      <c r="AA16" s="133">
        <f t="shared" si="17"/>
        <v>0.13900000000000001</v>
      </c>
      <c r="AB16" s="133">
        <v>192.39920000000001</v>
      </c>
      <c r="AC16" s="133">
        <f t="shared" si="18"/>
        <v>0.13900000000000001</v>
      </c>
      <c r="AD16" s="133">
        <v>103.1031</v>
      </c>
      <c r="AE16" s="133">
        <f t="shared" si="19"/>
        <v>0.13900000000000001</v>
      </c>
      <c r="AF16" s="133">
        <v>55.251100000000001</v>
      </c>
      <c r="AG16" s="133">
        <f t="shared" si="20"/>
        <v>0.13900000000000001</v>
      </c>
      <c r="AH16" s="133">
        <v>29.608000000000001</v>
      </c>
      <c r="AI16" s="133">
        <f t="shared" si="21"/>
        <v>0.13900000000000001</v>
      </c>
      <c r="AJ16" s="133">
        <v>15.866400000000001</v>
      </c>
      <c r="AK16" s="133">
        <f t="shared" si="22"/>
        <v>0.13900000000000001</v>
      </c>
      <c r="AL16" s="133">
        <v>8.5024999999999995</v>
      </c>
      <c r="AM16" s="133">
        <f t="shared" si="23"/>
        <v>0.13900000000000001</v>
      </c>
      <c r="AN16" s="133">
        <v>4.5563000000000002</v>
      </c>
      <c r="AO16" s="133">
        <f t="shared" si="24"/>
        <v>0.13900000000000001</v>
      </c>
      <c r="AP16" s="133">
        <v>2.4417</v>
      </c>
      <c r="AQ16" s="133">
        <f t="shared" si="25"/>
        <v>0.13900000000000001</v>
      </c>
      <c r="AR16" s="133">
        <v>1.3084</v>
      </c>
      <c r="AS16" s="133">
        <f t="shared" si="26"/>
        <v>0.13900000000000001</v>
      </c>
      <c r="AT16" s="133">
        <v>0.70120000000000005</v>
      </c>
      <c r="AU16" s="133">
        <f t="shared" si="27"/>
        <v>0.13900000000000001</v>
      </c>
      <c r="AV16" s="133">
        <v>0.37569999999999998</v>
      </c>
      <c r="AW16" s="133">
        <f t="shared" si="28"/>
        <v>0.13900000000000001</v>
      </c>
      <c r="AX16" s="133">
        <v>0.2014</v>
      </c>
      <c r="AY16" s="133">
        <f t="shared" si="3"/>
        <v>0.13900000000000001</v>
      </c>
      <c r="AZ16" s="133">
        <v>0.1079</v>
      </c>
      <c r="BA16" s="133">
        <f t="shared" si="4"/>
        <v>0.13900000000000001</v>
      </c>
      <c r="BB16" s="133">
        <v>5.7799999999999997E-2</v>
      </c>
      <c r="BC16" s="133">
        <f t="shared" si="5"/>
        <v>0.13900000000000001</v>
      </c>
      <c r="BD16" s="133">
        <v>3.1E-2</v>
      </c>
      <c r="BE16" s="133">
        <f t="shared" si="6"/>
        <v>0.13900000000000001</v>
      </c>
      <c r="BF16" s="133">
        <v>1.66E-2</v>
      </c>
      <c r="BG16" s="133">
        <f t="shared" si="7"/>
        <v>0.13900000000000001</v>
      </c>
      <c r="BH16" s="133">
        <v>8.8999999999999999E-3</v>
      </c>
      <c r="BI16" s="133">
        <f t="shared" si="8"/>
        <v>0.13900000000000001</v>
      </c>
      <c r="BJ16" s="133">
        <v>4.7999999999999996E-3</v>
      </c>
      <c r="BK16" s="133">
        <f t="shared" si="9"/>
        <v>0.13900000000000001</v>
      </c>
    </row>
    <row r="17" spans="1:63" ht="15" customHeight="1" x14ac:dyDescent="0.25">
      <c r="A17" s="45" t="s">
        <v>12</v>
      </c>
      <c r="B17" s="8">
        <v>983</v>
      </c>
      <c r="C17" s="8">
        <v>1</v>
      </c>
      <c r="D17" s="83">
        <f>(LARGE('Annual Heat Inputs'!D17:K17,1)+LARGE('Annual Heat Inputs'!D17:K17,2)+LARGE('Annual Heat Inputs'!D17:K17,3))/3</f>
        <v>12820445.808333332</v>
      </c>
      <c r="E17" s="84">
        <v>1221855434</v>
      </c>
      <c r="F17" s="139">
        <f t="shared" si="0"/>
        <v>1.0492604486246719E-2</v>
      </c>
      <c r="G17" s="127">
        <v>161456</v>
      </c>
      <c r="H17" s="133">
        <f t="shared" si="1"/>
        <v>1694.0939499314502</v>
      </c>
      <c r="I17" s="133">
        <f>MIN(H17,'SO2 Annual Emissions'!L17,' Retirement Adjustments'!D17)</f>
        <v>1694.0939499314502</v>
      </c>
      <c r="J17" s="133">
        <v>52794.004200000003</v>
      </c>
      <c r="K17" s="133">
        <f t="shared" ref="K17:K22" si="29">PRODUCT(F17,J17)+H17</f>
        <v>2248.0405552472985</v>
      </c>
      <c r="L17" s="133">
        <v>28291.328099999999</v>
      </c>
      <c r="M17" s="133">
        <f t="shared" ref="M17:M22" si="30">PRODUCT(F17,L17)+K17</f>
        <v>2544.8902713912362</v>
      </c>
      <c r="N17" s="133">
        <v>15160.798199999999</v>
      </c>
      <c r="O17" s="133">
        <f t="shared" ref="O17:O22" si="31">PRODUCT(F17,N17)+M17</f>
        <v>2703.9665305996373</v>
      </c>
      <c r="P17" s="133">
        <v>8124.3906999999999</v>
      </c>
      <c r="Q17" s="133">
        <f t="shared" ref="Q17:Q22" si="32">PRODUCT(F17,P17)+O17</f>
        <v>2789.2125489064783</v>
      </c>
      <c r="R17" s="133">
        <v>4353.7103999999999</v>
      </c>
      <c r="S17" s="133">
        <f t="shared" ref="S17:S22" si="33">PRODUCT(F17,R17)+Q17</f>
        <v>2834.8943101813375</v>
      </c>
      <c r="T17" s="133">
        <v>2333.0727000000002</v>
      </c>
      <c r="U17" s="133">
        <f t="shared" ref="U17:U22" si="34">PRODUCT(F17,T17)+S17</f>
        <v>2859.3743192600973</v>
      </c>
      <c r="V17" s="133">
        <v>1250.2503999999999</v>
      </c>
      <c r="W17" s="133">
        <f t="shared" ref="W17:W22" si="35">PRODUCT(F17,V17)+U17</f>
        <v>2872.4927022160691</v>
      </c>
      <c r="X17" s="133">
        <v>669.98599999999999</v>
      </c>
      <c r="Y17" s="133">
        <f t="shared" ref="Y17:Y22" si="36">PRODUCT(F17,X17)+W17</f>
        <v>2879.5226003253915</v>
      </c>
      <c r="Z17" s="133">
        <v>359.03309999999999</v>
      </c>
      <c r="AA17" s="133">
        <f t="shared" ref="AA17:AA22" si="37">PRODUCT(F17,Z17)+Y17</f>
        <v>2883.2897926411624</v>
      </c>
      <c r="AB17" s="133">
        <v>192.39920000000001</v>
      </c>
      <c r="AC17" s="133">
        <f t="shared" ref="AC17:AC22" si="38">PRODUCT(F17,AB17)+AA17</f>
        <v>2885.3085613502326</v>
      </c>
      <c r="AD17" s="133">
        <v>103.1031</v>
      </c>
      <c r="AE17" s="133">
        <f t="shared" ref="AE17:AE22" si="39">PRODUCT(F17,AD17)+AC17</f>
        <v>2886.3903813998386</v>
      </c>
      <c r="AF17" s="133">
        <v>55.251100000000001</v>
      </c>
      <c r="AG17" s="133">
        <f t="shared" ref="AG17:AG22" si="40">PRODUCT(F17,AF17)+AE17</f>
        <v>2886.9701093395688</v>
      </c>
      <c r="AH17" s="133">
        <v>29.608000000000001</v>
      </c>
      <c r="AI17" s="133">
        <f t="shared" ref="AI17:AI22" si="41">PRODUCT(F17,AH17)+AG17</f>
        <v>2887.2807743731978</v>
      </c>
      <c r="AJ17" s="133">
        <v>15.866400000000001</v>
      </c>
      <c r="AK17" s="133">
        <f t="shared" ref="AK17:AK22" si="42">PRODUCT(F17,AJ17)+AI17</f>
        <v>2887.4472542330186</v>
      </c>
      <c r="AL17" s="133">
        <v>8.5024999999999995</v>
      </c>
      <c r="AM17" s="133">
        <f t="shared" ref="AM17:AM22" si="43">PRODUCT(F17,AL17)+AK17</f>
        <v>2887.5364676026629</v>
      </c>
      <c r="AN17" s="133">
        <v>4.5563000000000002</v>
      </c>
      <c r="AO17" s="133">
        <f t="shared" ref="AO17:AO22" si="44">PRODUCT(F17,AN17)+AM17</f>
        <v>2887.5842750564834</v>
      </c>
      <c r="AP17" s="133">
        <v>2.4417</v>
      </c>
      <c r="AQ17" s="133">
        <f t="shared" ref="AQ17:AQ22" si="45">PRODUCT(F17,AP17)+AO17</f>
        <v>2887.6098948488575</v>
      </c>
      <c r="AR17" s="133">
        <v>1.3084</v>
      </c>
      <c r="AS17" s="133">
        <f t="shared" ref="AS17:AS22" si="46">PRODUCT(F17,AR17)+AQ17</f>
        <v>2887.6236233725672</v>
      </c>
      <c r="AT17" s="133">
        <v>0.70120000000000005</v>
      </c>
      <c r="AU17" s="133">
        <f t="shared" ref="AU17:AU22" si="47">PRODUCT(F17,AT17)+AS17</f>
        <v>2887.6309807868329</v>
      </c>
      <c r="AV17" s="133">
        <v>0.37569999999999998</v>
      </c>
      <c r="AW17" s="133">
        <f t="shared" ref="AW17:AW22" si="48">PRODUCT(F17,AV17)+AU17</f>
        <v>2887.6349228583385</v>
      </c>
      <c r="AX17" s="133">
        <v>0.2014</v>
      </c>
      <c r="AY17" s="133">
        <f t="shared" ref="AY17:AY22" si="49">PRODUCT(F17,AX17)+AW17</f>
        <v>2887.637036068882</v>
      </c>
      <c r="AZ17" s="133">
        <v>0.1079</v>
      </c>
      <c r="BA17" s="133">
        <f t="shared" ref="BA17:BA22" si="50">PRODUCT(F17,AZ17)+AY17</f>
        <v>2887.6381682209062</v>
      </c>
      <c r="BB17" s="133">
        <v>5.7799999999999997E-2</v>
      </c>
      <c r="BC17" s="133">
        <f t="shared" ref="BC17:BC22" si="51">PRODUCT(F17,BB17)+BA17</f>
        <v>2887.6387746934456</v>
      </c>
      <c r="BD17" s="133">
        <v>3.1E-2</v>
      </c>
      <c r="BE17" s="133">
        <f t="shared" ref="BE17:BE22" si="52">PRODUCT(F17,BD17)+BC17</f>
        <v>2887.6390999641849</v>
      </c>
      <c r="BF17" s="133">
        <v>1.66E-2</v>
      </c>
      <c r="BG17" s="133">
        <f t="shared" ref="BG17:BG22" si="53">PRODUCT(F17,BF17)+BE17</f>
        <v>2887.6392741414193</v>
      </c>
      <c r="BH17" s="133">
        <v>8.8999999999999999E-3</v>
      </c>
      <c r="BI17" s="133">
        <f t="shared" ref="BI17:BI22" si="54">PRODUCT(F17,BH17)+BG17</f>
        <v>2887.639367525599</v>
      </c>
      <c r="BJ17" s="133">
        <v>4.7999999999999996E-3</v>
      </c>
      <c r="BK17" s="133">
        <f t="shared" ref="BK17:BK22" si="55">PRODUCT(F17,BJ17)+BI17</f>
        <v>2887.6394178901005</v>
      </c>
    </row>
    <row r="18" spans="1:63" ht="15" customHeight="1" x14ac:dyDescent="0.25">
      <c r="A18" s="45" t="s">
        <v>12</v>
      </c>
      <c r="B18" s="8">
        <v>983</v>
      </c>
      <c r="C18" s="8">
        <v>2</v>
      </c>
      <c r="D18" s="83">
        <f>(LARGE('Annual Heat Inputs'!D18:K18,1)+LARGE('Annual Heat Inputs'!D18:K18,2)+LARGE('Annual Heat Inputs'!D18:K18,3))/3</f>
        <v>12800762.325999999</v>
      </c>
      <c r="E18" s="84">
        <v>1221855434</v>
      </c>
      <c r="F18" s="139">
        <f t="shared" si="0"/>
        <v>1.0476494984430375E-2</v>
      </c>
      <c r="G18" s="127">
        <v>161456</v>
      </c>
      <c r="H18" s="133">
        <f t="shared" si="1"/>
        <v>1691.4929742061906</v>
      </c>
      <c r="I18" s="133">
        <f>MIN(H18,'SO2 Annual Emissions'!L18,' Retirement Adjustments'!D18)</f>
        <v>1691.4929742061906</v>
      </c>
      <c r="J18" s="133">
        <v>52794.004200000003</v>
      </c>
      <c r="K18" s="133">
        <f t="shared" si="29"/>
        <v>2244.5890944154867</v>
      </c>
      <c r="L18" s="133">
        <v>28291.328099999999</v>
      </c>
      <c r="M18" s="133">
        <f t="shared" si="30"/>
        <v>2540.9830513580109</v>
      </c>
      <c r="N18" s="133">
        <v>15160.798199999999</v>
      </c>
      <c r="O18" s="133">
        <f t="shared" si="31"/>
        <v>2699.815077660272</v>
      </c>
      <c r="P18" s="133">
        <v>8124.3906999999999</v>
      </c>
      <c r="Q18" s="133">
        <f t="shared" si="32"/>
        <v>2784.930216080375</v>
      </c>
      <c r="R18" s="133">
        <v>4353.7103999999999</v>
      </c>
      <c r="S18" s="133">
        <f t="shared" si="33"/>
        <v>2830.5418412496374</v>
      </c>
      <c r="T18" s="133">
        <v>2333.0727000000002</v>
      </c>
      <c r="U18" s="133">
        <f t="shared" si="34"/>
        <v>2854.9842656894989</v>
      </c>
      <c r="V18" s="133">
        <v>1250.2503999999999</v>
      </c>
      <c r="W18" s="133">
        <f t="shared" si="35"/>
        <v>2868.0825077343811</v>
      </c>
      <c r="X18" s="133">
        <v>669.98599999999999</v>
      </c>
      <c r="Y18" s="133">
        <f t="shared" si="36"/>
        <v>2875.1016127030198</v>
      </c>
      <c r="Z18" s="133">
        <v>359.03309999999999</v>
      </c>
      <c r="AA18" s="133">
        <f t="shared" si="37"/>
        <v>2878.8630211744144</v>
      </c>
      <c r="AB18" s="133">
        <v>192.39920000000001</v>
      </c>
      <c r="AC18" s="133">
        <f t="shared" si="38"/>
        <v>2880.8786904282229</v>
      </c>
      <c r="AD18" s="133">
        <v>103.1031</v>
      </c>
      <c r="AE18" s="133">
        <f t="shared" si="39"/>
        <v>2881.9588495382523</v>
      </c>
      <c r="AF18" s="133">
        <v>55.251100000000001</v>
      </c>
      <c r="AG18" s="133">
        <f t="shared" si="40"/>
        <v>2882.5376874102867</v>
      </c>
      <c r="AH18" s="133">
        <v>29.608000000000001</v>
      </c>
      <c r="AI18" s="133">
        <f t="shared" si="41"/>
        <v>2882.8478754737857</v>
      </c>
      <c r="AJ18" s="133">
        <v>15.866400000000001</v>
      </c>
      <c r="AK18" s="133">
        <f t="shared" si="42"/>
        <v>2883.0140997338067</v>
      </c>
      <c r="AL18" s="133">
        <v>8.5024999999999995</v>
      </c>
      <c r="AM18" s="133">
        <f t="shared" si="43"/>
        <v>2883.1031761324116</v>
      </c>
      <c r="AN18" s="133">
        <v>4.5563000000000002</v>
      </c>
      <c r="AO18" s="133">
        <f t="shared" si="44"/>
        <v>2883.150910186509</v>
      </c>
      <c r="AP18" s="133">
        <v>2.4417</v>
      </c>
      <c r="AQ18" s="133">
        <f t="shared" si="45"/>
        <v>2883.1764906443127</v>
      </c>
      <c r="AR18" s="133">
        <v>1.3084</v>
      </c>
      <c r="AS18" s="133">
        <f t="shared" si="46"/>
        <v>2883.1901980903503</v>
      </c>
      <c r="AT18" s="133">
        <v>0.70120000000000005</v>
      </c>
      <c r="AU18" s="133">
        <f t="shared" si="47"/>
        <v>2883.1975442086336</v>
      </c>
      <c r="AV18" s="133">
        <v>0.37569999999999998</v>
      </c>
      <c r="AW18" s="133">
        <f t="shared" si="48"/>
        <v>2883.2014802277995</v>
      </c>
      <c r="AX18" s="133">
        <v>0.2014</v>
      </c>
      <c r="AY18" s="133">
        <f t="shared" si="49"/>
        <v>2883.2035901938893</v>
      </c>
      <c r="AZ18" s="133">
        <v>0.1079</v>
      </c>
      <c r="BA18" s="133">
        <f t="shared" si="50"/>
        <v>2883.2047206076982</v>
      </c>
      <c r="BB18" s="133">
        <v>5.7799999999999997E-2</v>
      </c>
      <c r="BC18" s="133">
        <f t="shared" si="51"/>
        <v>2883.2053261491083</v>
      </c>
      <c r="BD18" s="133">
        <v>3.1E-2</v>
      </c>
      <c r="BE18" s="133">
        <f t="shared" si="52"/>
        <v>2883.2056509204526</v>
      </c>
      <c r="BF18" s="133">
        <v>1.66E-2</v>
      </c>
      <c r="BG18" s="133">
        <f t="shared" si="53"/>
        <v>2883.2058248302692</v>
      </c>
      <c r="BH18" s="133">
        <v>8.8999999999999999E-3</v>
      </c>
      <c r="BI18" s="133">
        <f t="shared" si="54"/>
        <v>2883.2059180710744</v>
      </c>
      <c r="BJ18" s="133">
        <v>4.7999999999999996E-3</v>
      </c>
      <c r="BK18" s="133">
        <f t="shared" si="55"/>
        <v>2883.2059683582502</v>
      </c>
    </row>
    <row r="19" spans="1:63" ht="15" customHeight="1" x14ac:dyDescent="0.25">
      <c r="A19" s="45" t="s">
        <v>12</v>
      </c>
      <c r="B19" s="8">
        <v>983</v>
      </c>
      <c r="C19" s="8">
        <v>3</v>
      </c>
      <c r="D19" s="83">
        <f>(LARGE('Annual Heat Inputs'!D19:K19,1)+LARGE('Annual Heat Inputs'!D19:K19,2)+LARGE('Annual Heat Inputs'!D19:K19,3))/3</f>
        <v>12346878.730666667</v>
      </c>
      <c r="E19" s="84">
        <v>1221855434</v>
      </c>
      <c r="F19" s="139">
        <f t="shared" si="0"/>
        <v>1.0105024200978155E-2</v>
      </c>
      <c r="G19" s="127">
        <v>161456</v>
      </c>
      <c r="H19" s="133">
        <f t="shared" si="1"/>
        <v>1631.5167873931289</v>
      </c>
      <c r="I19" s="133">
        <f>MIN(H19,'SO2 Annual Emissions'!L19,' Retirement Adjustments'!D19)</f>
        <v>1631.5167873931289</v>
      </c>
      <c r="J19" s="133">
        <v>52794.004200000003</v>
      </c>
      <c r="K19" s="133">
        <f t="shared" si="29"/>
        <v>2165.0014775006712</v>
      </c>
      <c r="L19" s="133">
        <v>28291.328099999999</v>
      </c>
      <c r="M19" s="133">
        <f t="shared" si="30"/>
        <v>2450.8860326289846</v>
      </c>
      <c r="N19" s="133">
        <v>15160.798199999999</v>
      </c>
      <c r="O19" s="133">
        <f t="shared" si="31"/>
        <v>2604.0862653461309</v>
      </c>
      <c r="P19" s="133">
        <v>8124.3906999999999</v>
      </c>
      <c r="Q19" s="133">
        <f t="shared" si="32"/>
        <v>2686.1834299878328</v>
      </c>
      <c r="R19" s="133">
        <v>4353.7103999999999</v>
      </c>
      <c r="S19" s="133">
        <f t="shared" si="33"/>
        <v>2730.1777789438829</v>
      </c>
      <c r="T19" s="133">
        <v>2333.0727000000002</v>
      </c>
      <c r="U19" s="133">
        <f t="shared" si="34"/>
        <v>2753.7535350400244</v>
      </c>
      <c r="V19" s="133">
        <v>1250.2503999999999</v>
      </c>
      <c r="W19" s="133">
        <f t="shared" si="35"/>
        <v>2766.3873455893072</v>
      </c>
      <c r="X19" s="133">
        <v>669.98599999999999</v>
      </c>
      <c r="Y19" s="133">
        <f t="shared" si="36"/>
        <v>2773.1575703336239</v>
      </c>
      <c r="Z19" s="133">
        <v>359.03309999999999</v>
      </c>
      <c r="AA19" s="133">
        <f t="shared" si="37"/>
        <v>2776.7856084980763</v>
      </c>
      <c r="AB19" s="133">
        <v>192.39920000000001</v>
      </c>
      <c r="AC19" s="133">
        <f t="shared" si="38"/>
        <v>2778.729807070325</v>
      </c>
      <c r="AD19" s="133">
        <v>103.1031</v>
      </c>
      <c r="AE19" s="133">
        <f t="shared" si="39"/>
        <v>2779.771666391021</v>
      </c>
      <c r="AF19" s="133">
        <v>55.251100000000001</v>
      </c>
      <c r="AG19" s="133">
        <f t="shared" si="40"/>
        <v>2780.3299800936516</v>
      </c>
      <c r="AH19" s="133">
        <v>29.608000000000001</v>
      </c>
      <c r="AI19" s="133">
        <f t="shared" si="41"/>
        <v>2780.6291696501939</v>
      </c>
      <c r="AJ19" s="133">
        <v>15.866400000000001</v>
      </c>
      <c r="AK19" s="133">
        <f t="shared" si="42"/>
        <v>2780.7895000061762</v>
      </c>
      <c r="AL19" s="133">
        <v>8.5024999999999995</v>
      </c>
      <c r="AM19" s="133">
        <f t="shared" si="43"/>
        <v>2780.8754179744451</v>
      </c>
      <c r="AN19" s="133">
        <v>4.5563000000000002</v>
      </c>
      <c r="AO19" s="133">
        <f t="shared" si="44"/>
        <v>2780.9214594962118</v>
      </c>
      <c r="AP19" s="133">
        <v>2.4417</v>
      </c>
      <c r="AQ19" s="133">
        <f t="shared" si="45"/>
        <v>2780.9461329338033</v>
      </c>
      <c r="AR19" s="133">
        <v>1.3084</v>
      </c>
      <c r="AS19" s="133">
        <f t="shared" si="46"/>
        <v>2780.959354347468</v>
      </c>
      <c r="AT19" s="133">
        <v>0.70120000000000005</v>
      </c>
      <c r="AU19" s="133">
        <f t="shared" si="47"/>
        <v>2780.9664399904377</v>
      </c>
      <c r="AV19" s="133">
        <v>0.37569999999999998</v>
      </c>
      <c r="AW19" s="133">
        <f t="shared" si="48"/>
        <v>2780.9702364480299</v>
      </c>
      <c r="AX19" s="133">
        <v>0.2014</v>
      </c>
      <c r="AY19" s="133">
        <f t="shared" si="49"/>
        <v>2780.9722715999042</v>
      </c>
      <c r="AZ19" s="133">
        <v>0.1079</v>
      </c>
      <c r="BA19" s="133">
        <f t="shared" si="50"/>
        <v>2780.9733619320155</v>
      </c>
      <c r="BB19" s="133">
        <v>5.7799999999999997E-2</v>
      </c>
      <c r="BC19" s="133">
        <f t="shared" si="51"/>
        <v>2780.9739460024143</v>
      </c>
      <c r="BD19" s="133">
        <v>3.1E-2</v>
      </c>
      <c r="BE19" s="133">
        <f t="shared" si="52"/>
        <v>2780.9742592581647</v>
      </c>
      <c r="BF19" s="133">
        <v>1.66E-2</v>
      </c>
      <c r="BG19" s="133">
        <f t="shared" si="53"/>
        <v>2780.9744270015663</v>
      </c>
      <c r="BH19" s="133">
        <v>8.8999999999999999E-3</v>
      </c>
      <c r="BI19" s="133">
        <f t="shared" si="54"/>
        <v>2780.9745169362818</v>
      </c>
      <c r="BJ19" s="133">
        <v>4.7999999999999996E-3</v>
      </c>
      <c r="BK19" s="133">
        <f t="shared" si="55"/>
        <v>2780.9745654403978</v>
      </c>
    </row>
    <row r="20" spans="1:63" ht="15" customHeight="1" x14ac:dyDescent="0.25">
      <c r="A20" s="45" t="s">
        <v>12</v>
      </c>
      <c r="B20" s="8">
        <v>983</v>
      </c>
      <c r="C20" s="8">
        <v>4</v>
      </c>
      <c r="D20" s="83">
        <f>(LARGE('Annual Heat Inputs'!D20:K20,1)+LARGE('Annual Heat Inputs'!D20:K20,2)+LARGE('Annual Heat Inputs'!D20:K20,3))/3</f>
        <v>12715869.210666666</v>
      </c>
      <c r="E20" s="84">
        <v>1221855434</v>
      </c>
      <c r="F20" s="139">
        <f t="shared" si="0"/>
        <v>1.0407016130409636E-2</v>
      </c>
      <c r="G20" s="127">
        <v>161456</v>
      </c>
      <c r="H20" s="133">
        <f t="shared" si="1"/>
        <v>1680.2751963514181</v>
      </c>
      <c r="I20" s="133">
        <f>MIN(H20,'SO2 Annual Emissions'!L20,' Retirement Adjustments'!D20)</f>
        <v>1680.2751963514181</v>
      </c>
      <c r="J20" s="133">
        <v>52794.004200000003</v>
      </c>
      <c r="K20" s="133">
        <f t="shared" si="29"/>
        <v>2229.7032496497322</v>
      </c>
      <c r="L20" s="133">
        <v>28291.328099999999</v>
      </c>
      <c r="M20" s="133">
        <f t="shared" si="30"/>
        <v>2524.1315575371436</v>
      </c>
      <c r="N20" s="133">
        <v>15160.798199999999</v>
      </c>
      <c r="O20" s="133">
        <f t="shared" si="31"/>
        <v>2681.9102289544289</v>
      </c>
      <c r="P20" s="133">
        <v>8124.3906999999999</v>
      </c>
      <c r="Q20" s="133">
        <f t="shared" si="32"/>
        <v>2766.4608940190788</v>
      </c>
      <c r="R20" s="133">
        <v>4353.7103999999999</v>
      </c>
      <c r="S20" s="133">
        <f t="shared" si="33"/>
        <v>2811.7700283790109</v>
      </c>
      <c r="T20" s="133">
        <v>2333.0727000000002</v>
      </c>
      <c r="U20" s="133">
        <f t="shared" si="34"/>
        <v>2836.0503536013293</v>
      </c>
      <c r="V20" s="133">
        <v>1250.2503999999999</v>
      </c>
      <c r="W20" s="133">
        <f t="shared" si="35"/>
        <v>2849.0617296811806</v>
      </c>
      <c r="X20" s="133">
        <v>669.98599999999999</v>
      </c>
      <c r="Y20" s="133">
        <f t="shared" si="36"/>
        <v>2856.0342847903294</v>
      </c>
      <c r="Z20" s="133">
        <v>359.03309999999999</v>
      </c>
      <c r="AA20" s="133">
        <f t="shared" si="37"/>
        <v>2859.7707480533804</v>
      </c>
      <c r="AB20" s="133">
        <v>192.39920000000001</v>
      </c>
      <c r="AC20" s="133">
        <f t="shared" si="38"/>
        <v>2861.7730496312583</v>
      </c>
      <c r="AD20" s="133">
        <v>103.1031</v>
      </c>
      <c r="AE20" s="133">
        <f t="shared" si="39"/>
        <v>2862.8460452560535</v>
      </c>
      <c r="AF20" s="133">
        <v>55.251100000000001</v>
      </c>
      <c r="AG20" s="133">
        <f t="shared" si="40"/>
        <v>2863.4210443449765</v>
      </c>
      <c r="AH20" s="133">
        <v>29.608000000000001</v>
      </c>
      <c r="AI20" s="133">
        <f t="shared" si="41"/>
        <v>2863.7291752785659</v>
      </c>
      <c r="AJ20" s="133">
        <v>15.866400000000001</v>
      </c>
      <c r="AK20" s="133">
        <f t="shared" si="42"/>
        <v>2863.8942971592974</v>
      </c>
      <c r="AL20" s="133">
        <v>8.5024999999999995</v>
      </c>
      <c r="AM20" s="133">
        <f t="shared" si="43"/>
        <v>2863.982782813946</v>
      </c>
      <c r="AN20" s="133">
        <v>4.5563000000000002</v>
      </c>
      <c r="AO20" s="133">
        <f t="shared" si="44"/>
        <v>2864.0302003015408</v>
      </c>
      <c r="AP20" s="133">
        <v>2.4417</v>
      </c>
      <c r="AQ20" s="133">
        <f t="shared" si="45"/>
        <v>2864.0556111128267</v>
      </c>
      <c r="AR20" s="133">
        <v>1.3084</v>
      </c>
      <c r="AS20" s="133">
        <f t="shared" si="46"/>
        <v>2864.0692276527316</v>
      </c>
      <c r="AT20" s="133">
        <v>0.70120000000000005</v>
      </c>
      <c r="AU20" s="133">
        <f t="shared" si="47"/>
        <v>2864.0765250524423</v>
      </c>
      <c r="AV20" s="133">
        <v>0.37569999999999998</v>
      </c>
      <c r="AW20" s="133">
        <f t="shared" si="48"/>
        <v>2864.0804349684026</v>
      </c>
      <c r="AX20" s="133">
        <v>0.2014</v>
      </c>
      <c r="AY20" s="133">
        <f t="shared" si="49"/>
        <v>2864.0825309414513</v>
      </c>
      <c r="AZ20" s="133">
        <v>0.1079</v>
      </c>
      <c r="BA20" s="133">
        <f t="shared" si="50"/>
        <v>2864.0836538584917</v>
      </c>
      <c r="BB20" s="133">
        <v>5.7799999999999997E-2</v>
      </c>
      <c r="BC20" s="133">
        <f t="shared" si="51"/>
        <v>2864.0842553840239</v>
      </c>
      <c r="BD20" s="133">
        <v>3.1E-2</v>
      </c>
      <c r="BE20" s="133">
        <f t="shared" si="52"/>
        <v>2864.0845780015238</v>
      </c>
      <c r="BF20" s="133">
        <v>1.66E-2</v>
      </c>
      <c r="BG20" s="133">
        <f t="shared" si="53"/>
        <v>2864.0847507579915</v>
      </c>
      <c r="BH20" s="133">
        <v>8.8999999999999999E-3</v>
      </c>
      <c r="BI20" s="133">
        <f t="shared" si="54"/>
        <v>2864.0848433804349</v>
      </c>
      <c r="BJ20" s="133">
        <v>4.7999999999999996E-3</v>
      </c>
      <c r="BK20" s="133">
        <f t="shared" si="55"/>
        <v>2864.0848933341122</v>
      </c>
    </row>
    <row r="21" spans="1:63" ht="15" customHeight="1" x14ac:dyDescent="0.25">
      <c r="A21" s="45" t="s">
        <v>12</v>
      </c>
      <c r="B21" s="8">
        <v>983</v>
      </c>
      <c r="C21" s="8">
        <v>5</v>
      </c>
      <c r="D21" s="83">
        <f>(LARGE('Annual Heat Inputs'!D21:K21,1)+LARGE('Annual Heat Inputs'!D21:K21,2)+LARGE('Annual Heat Inputs'!D21:K21,3))/3</f>
        <v>12414865.631666666</v>
      </c>
      <c r="E21" s="84">
        <v>1221855434</v>
      </c>
      <c r="F21" s="139">
        <f t="shared" si="0"/>
        <v>1.0160666545488119E-2</v>
      </c>
      <c r="G21" s="127">
        <v>161456</v>
      </c>
      <c r="H21" s="133">
        <f t="shared" si="1"/>
        <v>1640.5005777683298</v>
      </c>
      <c r="I21" s="133">
        <f>MIN(H21,'SO2 Annual Emissions'!L21,' Retirement Adjustments'!D21)</f>
        <v>1640.5005777683298</v>
      </c>
      <c r="J21" s="133">
        <v>52794.004200000003</v>
      </c>
      <c r="K21" s="133">
        <f t="shared" si="29"/>
        <v>2176.9228500456293</v>
      </c>
      <c r="L21" s="133">
        <v>28291.328099999999</v>
      </c>
      <c r="M21" s="133">
        <f t="shared" si="30"/>
        <v>2464.3816009987272</v>
      </c>
      <c r="N21" s="133">
        <v>15160.798199999999</v>
      </c>
      <c r="O21" s="133">
        <f t="shared" si="31"/>
        <v>2618.4254160723635</v>
      </c>
      <c r="P21" s="133">
        <v>8124.3906999999999</v>
      </c>
      <c r="Q21" s="133">
        <f t="shared" si="32"/>
        <v>2700.9746408603282</v>
      </c>
      <c r="R21" s="133">
        <v>4353.7103999999999</v>
      </c>
      <c r="S21" s="133">
        <f t="shared" si="33"/>
        <v>2745.2112404703521</v>
      </c>
      <c r="T21" s="133">
        <v>2333.0727000000002</v>
      </c>
      <c r="U21" s="133">
        <f t="shared" si="34"/>
        <v>2768.9168142014337</v>
      </c>
      <c r="V21" s="133">
        <v>1250.2503999999999</v>
      </c>
      <c r="W21" s="133">
        <f t="shared" si="35"/>
        <v>2781.6201916141968</v>
      </c>
      <c r="X21" s="133">
        <v>669.98599999999999</v>
      </c>
      <c r="Y21" s="133">
        <f t="shared" si="36"/>
        <v>2788.4276959503422</v>
      </c>
      <c r="Z21" s="133">
        <v>359.03309999999999</v>
      </c>
      <c r="AA21" s="133">
        <f t="shared" si="37"/>
        <v>2792.0757115582351</v>
      </c>
      <c r="AB21" s="133">
        <v>192.39920000000001</v>
      </c>
      <c r="AC21" s="133">
        <f t="shared" si="38"/>
        <v>2794.0306156730539</v>
      </c>
      <c r="AD21" s="133">
        <v>103.1031</v>
      </c>
      <c r="AE21" s="133">
        <f t="shared" si="39"/>
        <v>2795.0782118919601</v>
      </c>
      <c r="AF21" s="133">
        <v>55.251100000000001</v>
      </c>
      <c r="AG21" s="133">
        <f t="shared" si="40"/>
        <v>2795.6395998953317</v>
      </c>
      <c r="AH21" s="133">
        <v>29.608000000000001</v>
      </c>
      <c r="AI21" s="133">
        <f t="shared" si="41"/>
        <v>2795.9404369104104</v>
      </c>
      <c r="AJ21" s="133">
        <v>15.866400000000001</v>
      </c>
      <c r="AK21" s="133">
        <f t="shared" si="42"/>
        <v>2796.1016501100876</v>
      </c>
      <c r="AL21" s="133">
        <v>8.5024999999999995</v>
      </c>
      <c r="AM21" s="133">
        <f t="shared" si="43"/>
        <v>2796.1880411773905</v>
      </c>
      <c r="AN21" s="133">
        <v>4.5563000000000002</v>
      </c>
      <c r="AO21" s="133">
        <f t="shared" si="44"/>
        <v>2796.2343362223719</v>
      </c>
      <c r="AP21" s="133">
        <v>2.4417</v>
      </c>
      <c r="AQ21" s="133">
        <f t="shared" si="45"/>
        <v>2796.2591455218762</v>
      </c>
      <c r="AR21" s="133">
        <v>1.3084</v>
      </c>
      <c r="AS21" s="133">
        <f t="shared" si="46"/>
        <v>2796.2724397379843</v>
      </c>
      <c r="AT21" s="133">
        <v>0.70120000000000005</v>
      </c>
      <c r="AU21" s="133">
        <f t="shared" si="47"/>
        <v>2796.2795643973659</v>
      </c>
      <c r="AV21" s="133">
        <v>0.37569999999999998</v>
      </c>
      <c r="AW21" s="133">
        <f t="shared" si="48"/>
        <v>2796.2833817597871</v>
      </c>
      <c r="AX21" s="133">
        <v>0.2014</v>
      </c>
      <c r="AY21" s="133">
        <f t="shared" si="49"/>
        <v>2796.2854281180294</v>
      </c>
      <c r="AZ21" s="133">
        <v>0.1079</v>
      </c>
      <c r="BA21" s="133">
        <f t="shared" si="50"/>
        <v>2796.2865244539498</v>
      </c>
      <c r="BB21" s="133">
        <v>5.7799999999999997E-2</v>
      </c>
      <c r="BC21" s="133">
        <f t="shared" si="51"/>
        <v>2796.2871117404761</v>
      </c>
      <c r="BD21" s="133">
        <v>3.1E-2</v>
      </c>
      <c r="BE21" s="133">
        <f t="shared" si="52"/>
        <v>2796.2874267211391</v>
      </c>
      <c r="BF21" s="133">
        <v>1.66E-2</v>
      </c>
      <c r="BG21" s="133">
        <f t="shared" si="53"/>
        <v>2796.287595388204</v>
      </c>
      <c r="BH21" s="133">
        <v>8.8999999999999999E-3</v>
      </c>
      <c r="BI21" s="133">
        <f t="shared" si="54"/>
        <v>2796.2876858181362</v>
      </c>
      <c r="BJ21" s="133">
        <v>4.7999999999999996E-3</v>
      </c>
      <c r="BK21" s="133">
        <f t="shared" si="55"/>
        <v>2796.2877345893357</v>
      </c>
    </row>
    <row r="22" spans="1:63" ht="15" customHeight="1" x14ac:dyDescent="0.25">
      <c r="A22" s="45" t="s">
        <v>12</v>
      </c>
      <c r="B22" s="8">
        <v>983</v>
      </c>
      <c r="C22" s="8">
        <v>6</v>
      </c>
      <c r="D22" s="83">
        <f>(LARGE('Annual Heat Inputs'!D22:K22,1)+LARGE('Annual Heat Inputs'!D22:K22,2)+LARGE('Annual Heat Inputs'!D22:K22,3))/3</f>
        <v>10635934.461333333</v>
      </c>
      <c r="E22" s="84">
        <v>1221855434</v>
      </c>
      <c r="F22" s="139">
        <f t="shared" si="0"/>
        <v>8.7047404835074241E-3</v>
      </c>
      <c r="G22" s="127">
        <v>161456</v>
      </c>
      <c r="H22" s="133">
        <f t="shared" si="1"/>
        <v>1405.4325795051748</v>
      </c>
      <c r="I22" s="133">
        <f>MIN(H22,'SO2 Annual Emissions'!L22,' Retirement Adjustments'!D22)</f>
        <v>1405.4325795051748</v>
      </c>
      <c r="J22" s="133">
        <v>52794.004200000003</v>
      </c>
      <c r="K22" s="133">
        <f t="shared" si="29"/>
        <v>1864.9906851513758</v>
      </c>
      <c r="L22" s="133">
        <v>28291.328099999999</v>
      </c>
      <c r="M22" s="133">
        <f t="shared" si="30"/>
        <v>2111.2593541956371</v>
      </c>
      <c r="N22" s="133">
        <v>15160.798199999999</v>
      </c>
      <c r="O22" s="133">
        <f t="shared" si="31"/>
        <v>2243.2301680494638</v>
      </c>
      <c r="P22" s="133">
        <v>8124.3906999999999</v>
      </c>
      <c r="Q22" s="133">
        <f t="shared" si="32"/>
        <v>2313.9508806795852</v>
      </c>
      <c r="R22" s="133">
        <v>4353.7103999999999</v>
      </c>
      <c r="S22" s="133">
        <f t="shared" si="33"/>
        <v>2351.8487998519327</v>
      </c>
      <c r="T22" s="133">
        <v>2333.0727000000002</v>
      </c>
      <c r="U22" s="133">
        <f t="shared" si="34"/>
        <v>2372.1575922345887</v>
      </c>
      <c r="V22" s="133">
        <v>1250.2503999999999</v>
      </c>
      <c r="W22" s="133">
        <f t="shared" si="35"/>
        <v>2383.04069750599</v>
      </c>
      <c r="X22" s="133">
        <v>669.98599999999999</v>
      </c>
      <c r="Y22" s="133">
        <f t="shared" si="36"/>
        <v>2388.8727517635734</v>
      </c>
      <c r="Z22" s="133">
        <v>359.03309999999999</v>
      </c>
      <c r="AA22" s="133">
        <f t="shared" si="37"/>
        <v>2391.9980417240627</v>
      </c>
      <c r="AB22" s="133">
        <v>192.39920000000001</v>
      </c>
      <c r="AC22" s="133">
        <f t="shared" si="38"/>
        <v>2393.6728268292973</v>
      </c>
      <c r="AD22" s="133">
        <v>103.1031</v>
      </c>
      <c r="AE22" s="133">
        <f t="shared" si="39"/>
        <v>2394.5703125578425</v>
      </c>
      <c r="AF22" s="133">
        <v>55.251100000000001</v>
      </c>
      <c r="AG22" s="133">
        <f t="shared" si="40"/>
        <v>2395.0512590447706</v>
      </c>
      <c r="AH22" s="133">
        <v>29.608000000000001</v>
      </c>
      <c r="AI22" s="133">
        <f t="shared" si="41"/>
        <v>2395.3089890010065</v>
      </c>
      <c r="AJ22" s="133">
        <v>15.866400000000001</v>
      </c>
      <c r="AK22" s="133">
        <f t="shared" si="42"/>
        <v>2395.4471018954141</v>
      </c>
      <c r="AL22" s="133">
        <v>8.5024999999999995</v>
      </c>
      <c r="AM22" s="133">
        <f t="shared" si="43"/>
        <v>2395.5211139513754</v>
      </c>
      <c r="AN22" s="133">
        <v>4.5563000000000002</v>
      </c>
      <c r="AO22" s="133">
        <f t="shared" si="44"/>
        <v>2395.5607753604404</v>
      </c>
      <c r="AP22" s="133">
        <v>2.4417</v>
      </c>
      <c r="AQ22" s="133">
        <f t="shared" si="45"/>
        <v>2395.582029725279</v>
      </c>
      <c r="AR22" s="133">
        <v>1.3084</v>
      </c>
      <c r="AS22" s="133">
        <f t="shared" si="46"/>
        <v>2395.5934190077278</v>
      </c>
      <c r="AT22" s="133">
        <v>0.70120000000000005</v>
      </c>
      <c r="AU22" s="133">
        <f t="shared" si="47"/>
        <v>2395.5995227717549</v>
      </c>
      <c r="AV22" s="133">
        <v>0.37569999999999998</v>
      </c>
      <c r="AW22" s="133">
        <f t="shared" si="48"/>
        <v>2395.6027931427548</v>
      </c>
      <c r="AX22" s="133">
        <v>0.2014</v>
      </c>
      <c r="AY22" s="133">
        <f t="shared" si="49"/>
        <v>2395.6045462774882</v>
      </c>
      <c r="AZ22" s="133">
        <v>0.1079</v>
      </c>
      <c r="BA22" s="133">
        <f t="shared" si="50"/>
        <v>2395.6054855189864</v>
      </c>
      <c r="BB22" s="133">
        <v>5.7799999999999997E-2</v>
      </c>
      <c r="BC22" s="133">
        <f t="shared" si="51"/>
        <v>2395.6059886529865</v>
      </c>
      <c r="BD22" s="133">
        <v>3.1E-2</v>
      </c>
      <c r="BE22" s="133">
        <f t="shared" si="52"/>
        <v>2395.6062584999413</v>
      </c>
      <c r="BF22" s="133">
        <v>1.66E-2</v>
      </c>
      <c r="BG22" s="133">
        <f t="shared" si="53"/>
        <v>2395.6064029986333</v>
      </c>
      <c r="BH22" s="133">
        <v>8.8999999999999999E-3</v>
      </c>
      <c r="BI22" s="133">
        <f t="shared" si="54"/>
        <v>2395.6064804708235</v>
      </c>
      <c r="BJ22" s="133">
        <v>4.7999999999999996E-3</v>
      </c>
      <c r="BK22" s="133">
        <f t="shared" si="55"/>
        <v>2395.6065222535776</v>
      </c>
    </row>
    <row r="23" spans="1:63" ht="15" customHeight="1" x14ac:dyDescent="0.25">
      <c r="A23" s="45" t="s">
        <v>13</v>
      </c>
      <c r="B23" s="8">
        <v>1002</v>
      </c>
      <c r="C23" s="10" t="s">
        <v>14</v>
      </c>
      <c r="D23" s="83">
        <f>(LARGE('Annual Heat Inputs'!D23:K23,1)+LARGE('Annual Heat Inputs'!D23:K23,2)+LARGE('Annual Heat Inputs'!D23:K23,3))/3</f>
        <v>1219.0269999999998</v>
      </c>
      <c r="E23" s="84">
        <v>1221855434</v>
      </c>
      <c r="F23" s="139">
        <f t="shared" si="0"/>
        <v>9.9768513203665943E-7</v>
      </c>
      <c r="G23" s="127">
        <v>161456</v>
      </c>
      <c r="H23" s="133">
        <f t="shared" si="1"/>
        <v>0.16108225067811088</v>
      </c>
      <c r="I23" s="133">
        <f>MIN(H23,'SO2 Annual Emissions'!L23,' Retirement Adjustments'!D23)</f>
        <v>0</v>
      </c>
      <c r="J23" s="133">
        <v>52794.004200000003</v>
      </c>
      <c r="K23" s="133">
        <f t="shared" ref="K23:K30" si="56">I23</f>
        <v>0</v>
      </c>
      <c r="L23" s="133">
        <v>28291.328099999999</v>
      </c>
      <c r="M23" s="133">
        <f t="shared" ref="M23:M40" si="57">K23</f>
        <v>0</v>
      </c>
      <c r="N23" s="133">
        <v>15160.798199999999</v>
      </c>
      <c r="O23" s="133">
        <f t="shared" ref="O23:O40" si="58">M23</f>
        <v>0</v>
      </c>
      <c r="P23" s="133">
        <v>8124.3906999999999</v>
      </c>
      <c r="Q23" s="133">
        <f t="shared" ref="Q23:Q40" si="59">O23</f>
        <v>0</v>
      </c>
      <c r="R23" s="133">
        <v>4353.7103999999999</v>
      </c>
      <c r="S23" s="133">
        <f t="shared" ref="S23:S40" si="60">Q23</f>
        <v>0</v>
      </c>
      <c r="T23" s="133">
        <v>2333.0727000000002</v>
      </c>
      <c r="U23" s="133">
        <f t="shared" ref="U23:U40" si="61">S23</f>
        <v>0</v>
      </c>
      <c r="V23" s="133">
        <v>1250.2503999999999</v>
      </c>
      <c r="W23" s="133">
        <f t="shared" ref="W23:W40" si="62">U23</f>
        <v>0</v>
      </c>
      <c r="X23" s="133">
        <v>669.98599999999999</v>
      </c>
      <c r="Y23" s="133">
        <f t="shared" ref="Y23:Y40" si="63">W23</f>
        <v>0</v>
      </c>
      <c r="Z23" s="133">
        <v>359.03309999999999</v>
      </c>
      <c r="AA23" s="133">
        <f t="shared" ref="AA23:AA40" si="64">Y23</f>
        <v>0</v>
      </c>
      <c r="AB23" s="133">
        <v>192.39920000000001</v>
      </c>
      <c r="AC23" s="133">
        <f t="shared" ref="AC23:AC40" si="65">AA23</f>
        <v>0</v>
      </c>
      <c r="AD23" s="133">
        <v>103.1031</v>
      </c>
      <c r="AE23" s="133">
        <f t="shared" ref="AE23:AE40" si="66">AC23</f>
        <v>0</v>
      </c>
      <c r="AF23" s="133">
        <v>55.251100000000001</v>
      </c>
      <c r="AG23" s="133">
        <f t="shared" ref="AG23:AG40" si="67">AE23</f>
        <v>0</v>
      </c>
      <c r="AH23" s="133">
        <v>29.608000000000001</v>
      </c>
      <c r="AI23" s="133">
        <f t="shared" ref="AI23:AI40" si="68">AG23</f>
        <v>0</v>
      </c>
      <c r="AJ23" s="133">
        <v>15.866400000000001</v>
      </c>
      <c r="AK23" s="133">
        <f t="shared" ref="AK23:AK40" si="69">AI23</f>
        <v>0</v>
      </c>
      <c r="AL23" s="133">
        <v>8.5024999999999995</v>
      </c>
      <c r="AM23" s="133">
        <f t="shared" ref="AM23:AM40" si="70">AK23</f>
        <v>0</v>
      </c>
      <c r="AN23" s="133">
        <v>4.5563000000000002</v>
      </c>
      <c r="AO23" s="133">
        <f t="shared" ref="AO23:AO40" si="71">AM23</f>
        <v>0</v>
      </c>
      <c r="AP23" s="133">
        <v>2.4417</v>
      </c>
      <c r="AQ23" s="133">
        <f t="shared" ref="AQ23:AQ40" si="72">AO23</f>
        <v>0</v>
      </c>
      <c r="AR23" s="133">
        <v>1.3084</v>
      </c>
      <c r="AS23" s="133">
        <f t="shared" ref="AS23:AS40" si="73">AQ23</f>
        <v>0</v>
      </c>
      <c r="AT23" s="133">
        <v>0.70120000000000005</v>
      </c>
      <c r="AU23" s="133">
        <f t="shared" ref="AU23:AU40" si="74">AS23</f>
        <v>0</v>
      </c>
      <c r="AV23" s="133">
        <v>0.37569999999999998</v>
      </c>
      <c r="AW23" s="133">
        <f t="shared" ref="AW23:AW40" si="75">AU23</f>
        <v>0</v>
      </c>
      <c r="AX23" s="133">
        <v>0.2014</v>
      </c>
      <c r="AY23" s="133">
        <f t="shared" ref="AY23:AY40" si="76">AW23</f>
        <v>0</v>
      </c>
      <c r="AZ23" s="133">
        <v>0.1079</v>
      </c>
      <c r="BA23" s="133">
        <f t="shared" ref="BA23:BA40" si="77">AY23</f>
        <v>0</v>
      </c>
      <c r="BB23" s="133">
        <v>5.7799999999999997E-2</v>
      </c>
      <c r="BC23" s="133">
        <f t="shared" ref="BC23:BC40" si="78">BA23</f>
        <v>0</v>
      </c>
      <c r="BD23" s="133">
        <v>3.1E-2</v>
      </c>
      <c r="BE23" s="133">
        <f t="shared" ref="BE23:BE40" si="79">BC23</f>
        <v>0</v>
      </c>
      <c r="BF23" s="133">
        <v>1.66E-2</v>
      </c>
      <c r="BG23" s="133">
        <f t="shared" ref="BG23:BG40" si="80">BE23</f>
        <v>0</v>
      </c>
      <c r="BH23" s="133">
        <v>8.8999999999999999E-3</v>
      </c>
      <c r="BI23" s="133">
        <f t="shared" ref="BI23:BI40" si="81">BG23</f>
        <v>0</v>
      </c>
      <c r="BJ23" s="133">
        <v>4.7999999999999996E-3</v>
      </c>
      <c r="BK23" s="133">
        <f t="shared" ref="BK23:BK40" si="82">BI23</f>
        <v>0</v>
      </c>
    </row>
    <row r="24" spans="1:63" ht="15" customHeight="1" x14ac:dyDescent="0.25">
      <c r="A24" s="45" t="s">
        <v>13</v>
      </c>
      <c r="B24" s="8">
        <v>1002</v>
      </c>
      <c r="C24" s="10" t="s">
        <v>15</v>
      </c>
      <c r="D24" s="83">
        <f>(LARGE('Annual Heat Inputs'!D24:K24,1)+LARGE('Annual Heat Inputs'!D24:K24,2)+LARGE('Annual Heat Inputs'!D24:K24,3))/3</f>
        <v>1218.3999999999999</v>
      </c>
      <c r="E24" s="84">
        <v>1221855434</v>
      </c>
      <c r="F24" s="139">
        <f t="shared" si="0"/>
        <v>9.9717197803942489E-7</v>
      </c>
      <c r="G24" s="127">
        <v>161456</v>
      </c>
      <c r="H24" s="133">
        <f t="shared" si="1"/>
        <v>0.16099939888633338</v>
      </c>
      <c r="I24" s="133">
        <f>MIN(H24,'SO2 Annual Emissions'!L24,' Retirement Adjustments'!D24)</f>
        <v>0</v>
      </c>
      <c r="J24" s="133">
        <v>52794.004200000003</v>
      </c>
      <c r="K24" s="133">
        <f t="shared" si="56"/>
        <v>0</v>
      </c>
      <c r="L24" s="133">
        <v>28291.328099999999</v>
      </c>
      <c r="M24" s="133">
        <f t="shared" si="57"/>
        <v>0</v>
      </c>
      <c r="N24" s="133">
        <v>15160.798199999999</v>
      </c>
      <c r="O24" s="133">
        <f t="shared" si="58"/>
        <v>0</v>
      </c>
      <c r="P24" s="133">
        <v>8124.3906999999999</v>
      </c>
      <c r="Q24" s="133">
        <f t="shared" si="59"/>
        <v>0</v>
      </c>
      <c r="R24" s="133">
        <v>4353.7103999999999</v>
      </c>
      <c r="S24" s="133">
        <f t="shared" si="60"/>
        <v>0</v>
      </c>
      <c r="T24" s="133">
        <v>2333.0727000000002</v>
      </c>
      <c r="U24" s="133">
        <f t="shared" si="61"/>
        <v>0</v>
      </c>
      <c r="V24" s="133">
        <v>1250.2503999999999</v>
      </c>
      <c r="W24" s="133">
        <f t="shared" si="62"/>
        <v>0</v>
      </c>
      <c r="X24" s="133">
        <v>669.98599999999999</v>
      </c>
      <c r="Y24" s="133">
        <f t="shared" si="63"/>
        <v>0</v>
      </c>
      <c r="Z24" s="133">
        <v>359.03309999999999</v>
      </c>
      <c r="AA24" s="133">
        <f t="shared" si="64"/>
        <v>0</v>
      </c>
      <c r="AB24" s="133">
        <v>192.39920000000001</v>
      </c>
      <c r="AC24" s="133">
        <f t="shared" si="65"/>
        <v>0</v>
      </c>
      <c r="AD24" s="133">
        <v>103.1031</v>
      </c>
      <c r="AE24" s="133">
        <f t="shared" si="66"/>
        <v>0</v>
      </c>
      <c r="AF24" s="133">
        <v>55.251100000000001</v>
      </c>
      <c r="AG24" s="133">
        <f t="shared" si="67"/>
        <v>0</v>
      </c>
      <c r="AH24" s="133">
        <v>29.608000000000001</v>
      </c>
      <c r="AI24" s="133">
        <f t="shared" si="68"/>
        <v>0</v>
      </c>
      <c r="AJ24" s="133">
        <v>15.866400000000001</v>
      </c>
      <c r="AK24" s="133">
        <f t="shared" si="69"/>
        <v>0</v>
      </c>
      <c r="AL24" s="133">
        <v>8.5024999999999995</v>
      </c>
      <c r="AM24" s="133">
        <f t="shared" si="70"/>
        <v>0</v>
      </c>
      <c r="AN24" s="133">
        <v>4.5563000000000002</v>
      </c>
      <c r="AO24" s="133">
        <f t="shared" si="71"/>
        <v>0</v>
      </c>
      <c r="AP24" s="133">
        <v>2.4417</v>
      </c>
      <c r="AQ24" s="133">
        <f t="shared" si="72"/>
        <v>0</v>
      </c>
      <c r="AR24" s="133">
        <v>1.3084</v>
      </c>
      <c r="AS24" s="133">
        <f t="shared" si="73"/>
        <v>0</v>
      </c>
      <c r="AT24" s="133">
        <v>0.70120000000000005</v>
      </c>
      <c r="AU24" s="133">
        <f t="shared" si="74"/>
        <v>0</v>
      </c>
      <c r="AV24" s="133">
        <v>0.37569999999999998</v>
      </c>
      <c r="AW24" s="133">
        <f t="shared" si="75"/>
        <v>0</v>
      </c>
      <c r="AX24" s="133">
        <v>0.2014</v>
      </c>
      <c r="AY24" s="133">
        <f t="shared" si="76"/>
        <v>0</v>
      </c>
      <c r="AZ24" s="133">
        <v>0.1079</v>
      </c>
      <c r="BA24" s="133">
        <f t="shared" si="77"/>
        <v>0</v>
      </c>
      <c r="BB24" s="133">
        <v>5.7799999999999997E-2</v>
      </c>
      <c r="BC24" s="133">
        <f t="shared" si="78"/>
        <v>0</v>
      </c>
      <c r="BD24" s="133">
        <v>3.1E-2</v>
      </c>
      <c r="BE24" s="133">
        <f t="shared" si="79"/>
        <v>0</v>
      </c>
      <c r="BF24" s="133">
        <v>1.66E-2</v>
      </c>
      <c r="BG24" s="133">
        <f t="shared" si="80"/>
        <v>0</v>
      </c>
      <c r="BH24" s="133">
        <v>8.8999999999999999E-3</v>
      </c>
      <c r="BI24" s="133">
        <f t="shared" si="81"/>
        <v>0</v>
      </c>
      <c r="BJ24" s="133">
        <v>4.7999999999999996E-3</v>
      </c>
      <c r="BK24" s="133">
        <f t="shared" si="82"/>
        <v>0</v>
      </c>
    </row>
    <row r="25" spans="1:63" ht="15" customHeight="1" x14ac:dyDescent="0.25">
      <c r="A25" s="45" t="s">
        <v>13</v>
      </c>
      <c r="B25" s="8">
        <v>1002</v>
      </c>
      <c r="C25" s="10" t="s">
        <v>16</v>
      </c>
      <c r="D25" s="83">
        <f>(LARGE('Annual Heat Inputs'!D25:K25,1)+LARGE('Annual Heat Inputs'!D25:K25,2)+LARGE('Annual Heat Inputs'!D25:K25,3))/3</f>
        <v>1734.9473333333333</v>
      </c>
      <c r="E25" s="84">
        <v>1221855434</v>
      </c>
      <c r="F25" s="139">
        <f t="shared" si="0"/>
        <v>1.4199284833997255E-6</v>
      </c>
      <c r="G25" s="127">
        <v>161456</v>
      </c>
      <c r="H25" s="133">
        <f t="shared" si="1"/>
        <v>0.22925597321578609</v>
      </c>
      <c r="I25" s="133">
        <f>MIN(H25,'SO2 Annual Emissions'!L25,' Retirement Adjustments'!D25)</f>
        <v>0</v>
      </c>
      <c r="J25" s="133">
        <v>52794.004200000003</v>
      </c>
      <c r="K25" s="133">
        <f t="shared" si="56"/>
        <v>0</v>
      </c>
      <c r="L25" s="133">
        <v>28291.328099999999</v>
      </c>
      <c r="M25" s="133">
        <f t="shared" si="57"/>
        <v>0</v>
      </c>
      <c r="N25" s="133">
        <v>15160.798199999999</v>
      </c>
      <c r="O25" s="133">
        <f t="shared" si="58"/>
        <v>0</v>
      </c>
      <c r="P25" s="133">
        <v>8124.3906999999999</v>
      </c>
      <c r="Q25" s="133">
        <f t="shared" si="59"/>
        <v>0</v>
      </c>
      <c r="R25" s="133">
        <v>4353.7103999999999</v>
      </c>
      <c r="S25" s="133">
        <f t="shared" si="60"/>
        <v>0</v>
      </c>
      <c r="T25" s="133">
        <v>2333.0727000000002</v>
      </c>
      <c r="U25" s="133">
        <f t="shared" si="61"/>
        <v>0</v>
      </c>
      <c r="V25" s="133">
        <v>1250.2503999999999</v>
      </c>
      <c r="W25" s="133">
        <f t="shared" si="62"/>
        <v>0</v>
      </c>
      <c r="X25" s="133">
        <v>669.98599999999999</v>
      </c>
      <c r="Y25" s="133">
        <f t="shared" si="63"/>
        <v>0</v>
      </c>
      <c r="Z25" s="133">
        <v>359.03309999999999</v>
      </c>
      <c r="AA25" s="133">
        <f t="shared" si="64"/>
        <v>0</v>
      </c>
      <c r="AB25" s="133">
        <v>192.39920000000001</v>
      </c>
      <c r="AC25" s="133">
        <f t="shared" si="65"/>
        <v>0</v>
      </c>
      <c r="AD25" s="133">
        <v>103.1031</v>
      </c>
      <c r="AE25" s="133">
        <f t="shared" si="66"/>
        <v>0</v>
      </c>
      <c r="AF25" s="133">
        <v>55.251100000000001</v>
      </c>
      <c r="AG25" s="133">
        <f t="shared" si="67"/>
        <v>0</v>
      </c>
      <c r="AH25" s="133">
        <v>29.608000000000001</v>
      </c>
      <c r="AI25" s="133">
        <f t="shared" si="68"/>
        <v>0</v>
      </c>
      <c r="AJ25" s="133">
        <v>15.866400000000001</v>
      </c>
      <c r="AK25" s="133">
        <f t="shared" si="69"/>
        <v>0</v>
      </c>
      <c r="AL25" s="133">
        <v>8.5024999999999995</v>
      </c>
      <c r="AM25" s="133">
        <f t="shared" si="70"/>
        <v>0</v>
      </c>
      <c r="AN25" s="133">
        <v>4.5563000000000002</v>
      </c>
      <c r="AO25" s="133">
        <f t="shared" si="71"/>
        <v>0</v>
      </c>
      <c r="AP25" s="133">
        <v>2.4417</v>
      </c>
      <c r="AQ25" s="133">
        <f t="shared" si="72"/>
        <v>0</v>
      </c>
      <c r="AR25" s="133">
        <v>1.3084</v>
      </c>
      <c r="AS25" s="133">
        <f t="shared" si="73"/>
        <v>0</v>
      </c>
      <c r="AT25" s="133">
        <v>0.70120000000000005</v>
      </c>
      <c r="AU25" s="133">
        <f t="shared" si="74"/>
        <v>0</v>
      </c>
      <c r="AV25" s="133">
        <v>0.37569999999999998</v>
      </c>
      <c r="AW25" s="133">
        <f t="shared" si="75"/>
        <v>0</v>
      </c>
      <c r="AX25" s="133">
        <v>0.2014</v>
      </c>
      <c r="AY25" s="133">
        <f t="shared" si="76"/>
        <v>0</v>
      </c>
      <c r="AZ25" s="133">
        <v>0.1079</v>
      </c>
      <c r="BA25" s="133">
        <f t="shared" si="77"/>
        <v>0</v>
      </c>
      <c r="BB25" s="133">
        <v>5.7799999999999997E-2</v>
      </c>
      <c r="BC25" s="133">
        <f t="shared" si="78"/>
        <v>0</v>
      </c>
      <c r="BD25" s="133">
        <v>3.1E-2</v>
      </c>
      <c r="BE25" s="133">
        <f t="shared" si="79"/>
        <v>0</v>
      </c>
      <c r="BF25" s="133">
        <v>1.66E-2</v>
      </c>
      <c r="BG25" s="133">
        <f t="shared" si="80"/>
        <v>0</v>
      </c>
      <c r="BH25" s="133">
        <v>8.8999999999999999E-3</v>
      </c>
      <c r="BI25" s="133">
        <f t="shared" si="81"/>
        <v>0</v>
      </c>
      <c r="BJ25" s="133">
        <v>4.7999999999999996E-3</v>
      </c>
      <c r="BK25" s="133">
        <f t="shared" si="82"/>
        <v>0</v>
      </c>
    </row>
    <row r="26" spans="1:63" ht="15" customHeight="1" x14ac:dyDescent="0.25">
      <c r="A26" s="45" t="s">
        <v>13</v>
      </c>
      <c r="B26" s="8">
        <v>1002</v>
      </c>
      <c r="C26" s="10" t="s">
        <v>17</v>
      </c>
      <c r="D26" s="83">
        <f>(LARGE('Annual Heat Inputs'!D26:K26,1)+LARGE('Annual Heat Inputs'!D26:K26,2)+LARGE('Annual Heat Inputs'!D26:K26,3))/3</f>
        <v>1729.9089999999999</v>
      </c>
      <c r="E26" s="84">
        <v>1221855434</v>
      </c>
      <c r="F26" s="139">
        <f t="shared" si="0"/>
        <v>1.4158049732092936E-6</v>
      </c>
      <c r="G26" s="127">
        <v>161456</v>
      </c>
      <c r="H26" s="133">
        <f t="shared" si="1"/>
        <v>0.22859020775447972</v>
      </c>
      <c r="I26" s="133">
        <f>MIN(H26,'SO2 Annual Emissions'!L26,' Retirement Adjustments'!D26)</f>
        <v>0</v>
      </c>
      <c r="J26" s="133">
        <v>52794.004200000003</v>
      </c>
      <c r="K26" s="133">
        <f t="shared" si="56"/>
        <v>0</v>
      </c>
      <c r="L26" s="133">
        <v>28291.328099999999</v>
      </c>
      <c r="M26" s="133">
        <f t="shared" si="57"/>
        <v>0</v>
      </c>
      <c r="N26" s="133">
        <v>15160.798199999999</v>
      </c>
      <c r="O26" s="133">
        <f t="shared" si="58"/>
        <v>0</v>
      </c>
      <c r="P26" s="133">
        <v>8124.3906999999999</v>
      </c>
      <c r="Q26" s="133">
        <f t="shared" si="59"/>
        <v>0</v>
      </c>
      <c r="R26" s="133">
        <v>4353.7103999999999</v>
      </c>
      <c r="S26" s="133">
        <f t="shared" si="60"/>
        <v>0</v>
      </c>
      <c r="T26" s="133">
        <v>2333.0727000000002</v>
      </c>
      <c r="U26" s="133">
        <f t="shared" si="61"/>
        <v>0</v>
      </c>
      <c r="V26" s="133">
        <v>1250.2503999999999</v>
      </c>
      <c r="W26" s="133">
        <f t="shared" si="62"/>
        <v>0</v>
      </c>
      <c r="X26" s="133">
        <v>669.98599999999999</v>
      </c>
      <c r="Y26" s="133">
        <f t="shared" si="63"/>
        <v>0</v>
      </c>
      <c r="Z26" s="133">
        <v>359.03309999999999</v>
      </c>
      <c r="AA26" s="133">
        <f t="shared" si="64"/>
        <v>0</v>
      </c>
      <c r="AB26" s="133">
        <v>192.39920000000001</v>
      </c>
      <c r="AC26" s="133">
        <f t="shared" si="65"/>
        <v>0</v>
      </c>
      <c r="AD26" s="133">
        <v>103.1031</v>
      </c>
      <c r="AE26" s="133">
        <f t="shared" si="66"/>
        <v>0</v>
      </c>
      <c r="AF26" s="133">
        <v>55.251100000000001</v>
      </c>
      <c r="AG26" s="133">
        <f t="shared" si="67"/>
        <v>0</v>
      </c>
      <c r="AH26" s="133">
        <v>29.608000000000001</v>
      </c>
      <c r="AI26" s="133">
        <f t="shared" si="68"/>
        <v>0</v>
      </c>
      <c r="AJ26" s="133">
        <v>15.866400000000001</v>
      </c>
      <c r="AK26" s="133">
        <f t="shared" si="69"/>
        <v>0</v>
      </c>
      <c r="AL26" s="133">
        <v>8.5024999999999995</v>
      </c>
      <c r="AM26" s="133">
        <f t="shared" si="70"/>
        <v>0</v>
      </c>
      <c r="AN26" s="133">
        <v>4.5563000000000002</v>
      </c>
      <c r="AO26" s="133">
        <f t="shared" si="71"/>
        <v>0</v>
      </c>
      <c r="AP26" s="133">
        <v>2.4417</v>
      </c>
      <c r="AQ26" s="133">
        <f t="shared" si="72"/>
        <v>0</v>
      </c>
      <c r="AR26" s="133">
        <v>1.3084</v>
      </c>
      <c r="AS26" s="133">
        <f t="shared" si="73"/>
        <v>0</v>
      </c>
      <c r="AT26" s="133">
        <v>0.70120000000000005</v>
      </c>
      <c r="AU26" s="133">
        <f t="shared" si="74"/>
        <v>0</v>
      </c>
      <c r="AV26" s="133">
        <v>0.37569999999999998</v>
      </c>
      <c r="AW26" s="133">
        <f t="shared" si="75"/>
        <v>0</v>
      </c>
      <c r="AX26" s="133">
        <v>0.2014</v>
      </c>
      <c r="AY26" s="133">
        <f t="shared" si="76"/>
        <v>0</v>
      </c>
      <c r="AZ26" s="133">
        <v>0.1079</v>
      </c>
      <c r="BA26" s="133">
        <f t="shared" si="77"/>
        <v>0</v>
      </c>
      <c r="BB26" s="133">
        <v>5.7799999999999997E-2</v>
      </c>
      <c r="BC26" s="133">
        <f t="shared" si="78"/>
        <v>0</v>
      </c>
      <c r="BD26" s="133">
        <v>3.1E-2</v>
      </c>
      <c r="BE26" s="133">
        <f t="shared" si="79"/>
        <v>0</v>
      </c>
      <c r="BF26" s="133">
        <v>1.66E-2</v>
      </c>
      <c r="BG26" s="133">
        <f t="shared" si="80"/>
        <v>0</v>
      </c>
      <c r="BH26" s="133">
        <v>8.8999999999999999E-3</v>
      </c>
      <c r="BI26" s="133">
        <f t="shared" si="81"/>
        <v>0</v>
      </c>
      <c r="BJ26" s="133">
        <v>4.7999999999999996E-3</v>
      </c>
      <c r="BK26" s="133">
        <f t="shared" si="82"/>
        <v>0</v>
      </c>
    </row>
    <row r="27" spans="1:63" s="77" customFormat="1" ht="15" customHeight="1" x14ac:dyDescent="0.25">
      <c r="A27" s="104" t="s">
        <v>18</v>
      </c>
      <c r="B27" s="104">
        <v>1004</v>
      </c>
      <c r="C27" s="106" t="s">
        <v>110</v>
      </c>
      <c r="D27" s="83">
        <f>(LARGE('Annual Heat Inputs'!D27:K27,1)+LARGE('Annual Heat Inputs'!D27:K27,2)+LARGE('Annual Heat Inputs'!D27:K27,3))/3</f>
        <v>14072287.445333332</v>
      </c>
      <c r="E27" s="84">
        <v>1221855434</v>
      </c>
      <c r="F27" s="139">
        <f t="shared" si="0"/>
        <v>1.1517146017237693E-2</v>
      </c>
      <c r="G27" s="127">
        <v>161456</v>
      </c>
      <c r="H27" s="133">
        <f t="shared" si="1"/>
        <v>1859.5123273591289</v>
      </c>
      <c r="I27" s="133">
        <f>MIN(H27,'SO2 Annual Emissions'!L27,' Retirement Adjustments'!D27)</f>
        <v>90.108999999999995</v>
      </c>
      <c r="J27" s="133">
        <v>52794.004200000003</v>
      </c>
      <c r="K27" s="133">
        <f t="shared" si="56"/>
        <v>90.108999999999995</v>
      </c>
      <c r="L27" s="133">
        <v>28291.328099999999</v>
      </c>
      <c r="M27" s="133">
        <f t="shared" si="57"/>
        <v>90.108999999999995</v>
      </c>
      <c r="N27" s="133">
        <v>15160.798199999999</v>
      </c>
      <c r="O27" s="133">
        <f t="shared" si="58"/>
        <v>90.108999999999995</v>
      </c>
      <c r="P27" s="133">
        <v>8124.3906999999999</v>
      </c>
      <c r="Q27" s="133">
        <f t="shared" si="59"/>
        <v>90.108999999999995</v>
      </c>
      <c r="R27" s="133">
        <v>4353.7103999999999</v>
      </c>
      <c r="S27" s="133">
        <f t="shared" si="60"/>
        <v>90.108999999999995</v>
      </c>
      <c r="T27" s="133">
        <v>2333.0727000000002</v>
      </c>
      <c r="U27" s="133">
        <f t="shared" si="61"/>
        <v>90.108999999999995</v>
      </c>
      <c r="V27" s="133">
        <v>1250.2503999999999</v>
      </c>
      <c r="W27" s="133">
        <f t="shared" si="62"/>
        <v>90.108999999999995</v>
      </c>
      <c r="X27" s="133">
        <v>669.98599999999999</v>
      </c>
      <c r="Y27" s="133">
        <f t="shared" si="63"/>
        <v>90.108999999999995</v>
      </c>
      <c r="Z27" s="133">
        <v>359.03309999999999</v>
      </c>
      <c r="AA27" s="133">
        <f t="shared" si="64"/>
        <v>90.108999999999995</v>
      </c>
      <c r="AB27" s="133">
        <v>192.39920000000001</v>
      </c>
      <c r="AC27" s="133">
        <f t="shared" si="65"/>
        <v>90.108999999999995</v>
      </c>
      <c r="AD27" s="133">
        <v>103.1031</v>
      </c>
      <c r="AE27" s="133">
        <f t="shared" si="66"/>
        <v>90.108999999999995</v>
      </c>
      <c r="AF27" s="133">
        <v>55.251100000000001</v>
      </c>
      <c r="AG27" s="133">
        <f t="shared" si="67"/>
        <v>90.108999999999995</v>
      </c>
      <c r="AH27" s="133">
        <v>29.608000000000001</v>
      </c>
      <c r="AI27" s="133">
        <f t="shared" si="68"/>
        <v>90.108999999999995</v>
      </c>
      <c r="AJ27" s="133">
        <v>15.866400000000001</v>
      </c>
      <c r="AK27" s="133">
        <f t="shared" si="69"/>
        <v>90.108999999999995</v>
      </c>
      <c r="AL27" s="133">
        <v>8.5024999999999995</v>
      </c>
      <c r="AM27" s="133">
        <f t="shared" si="70"/>
        <v>90.108999999999995</v>
      </c>
      <c r="AN27" s="133">
        <v>4.5563000000000002</v>
      </c>
      <c r="AO27" s="133">
        <f t="shared" si="71"/>
        <v>90.108999999999995</v>
      </c>
      <c r="AP27" s="133">
        <v>2.4417</v>
      </c>
      <c r="AQ27" s="133">
        <f t="shared" si="72"/>
        <v>90.108999999999995</v>
      </c>
      <c r="AR27" s="133">
        <v>1.3084</v>
      </c>
      <c r="AS27" s="133">
        <f t="shared" si="73"/>
        <v>90.108999999999995</v>
      </c>
      <c r="AT27" s="133">
        <v>0.70120000000000005</v>
      </c>
      <c r="AU27" s="133">
        <f t="shared" si="74"/>
        <v>90.108999999999995</v>
      </c>
      <c r="AV27" s="133">
        <v>0.37569999999999998</v>
      </c>
      <c r="AW27" s="133">
        <f t="shared" si="75"/>
        <v>90.108999999999995</v>
      </c>
      <c r="AX27" s="133">
        <v>0.2014</v>
      </c>
      <c r="AY27" s="133">
        <f t="shared" si="76"/>
        <v>90.108999999999995</v>
      </c>
      <c r="AZ27" s="133">
        <v>0.1079</v>
      </c>
      <c r="BA27" s="133">
        <f t="shared" si="77"/>
        <v>90.108999999999995</v>
      </c>
      <c r="BB27" s="133">
        <v>5.7799999999999997E-2</v>
      </c>
      <c r="BC27" s="133">
        <f t="shared" si="78"/>
        <v>90.108999999999995</v>
      </c>
      <c r="BD27" s="133">
        <v>3.1E-2</v>
      </c>
      <c r="BE27" s="133">
        <f t="shared" si="79"/>
        <v>90.108999999999995</v>
      </c>
      <c r="BF27" s="133">
        <v>1.66E-2</v>
      </c>
      <c r="BG27" s="133">
        <f t="shared" si="80"/>
        <v>90.108999999999995</v>
      </c>
      <c r="BH27" s="133">
        <v>8.8999999999999999E-3</v>
      </c>
      <c r="BI27" s="133">
        <f t="shared" si="81"/>
        <v>90.108999999999995</v>
      </c>
      <c r="BJ27" s="133">
        <v>4.7999999999999996E-3</v>
      </c>
      <c r="BK27" s="133">
        <f t="shared" si="82"/>
        <v>90.108999999999995</v>
      </c>
    </row>
    <row r="28" spans="1:63" s="77" customFormat="1" ht="15" customHeight="1" x14ac:dyDescent="0.25">
      <c r="A28" s="104" t="s">
        <v>18</v>
      </c>
      <c r="B28" s="104">
        <v>1004</v>
      </c>
      <c r="C28" s="106" t="s">
        <v>111</v>
      </c>
      <c r="D28" s="83">
        <f>(LARGE('Annual Heat Inputs'!D28:K28,1)+LARGE('Annual Heat Inputs'!D28:K28,2)+LARGE('Annual Heat Inputs'!D28:K28,3))/3</f>
        <v>14124595.686666667</v>
      </c>
      <c r="E28" s="84">
        <v>1221855434</v>
      </c>
      <c r="F28" s="139">
        <f t="shared" si="0"/>
        <v>1.1559956516645216E-2</v>
      </c>
      <c r="G28" s="127">
        <v>161456</v>
      </c>
      <c r="H28" s="133">
        <f t="shared" si="1"/>
        <v>1866.4243393514701</v>
      </c>
      <c r="I28" s="133">
        <f>MIN(H28,'SO2 Annual Emissions'!L28,' Retirement Adjustments'!D28)</f>
        <v>94.436000000000007</v>
      </c>
      <c r="J28" s="133">
        <v>52794.004200000003</v>
      </c>
      <c r="K28" s="133">
        <f t="shared" si="56"/>
        <v>94.436000000000007</v>
      </c>
      <c r="L28" s="133">
        <v>28291.328099999999</v>
      </c>
      <c r="M28" s="133">
        <f t="shared" si="57"/>
        <v>94.436000000000007</v>
      </c>
      <c r="N28" s="133">
        <v>15160.798199999999</v>
      </c>
      <c r="O28" s="133">
        <f t="shared" si="58"/>
        <v>94.436000000000007</v>
      </c>
      <c r="P28" s="133">
        <v>8124.3906999999999</v>
      </c>
      <c r="Q28" s="133">
        <f t="shared" si="59"/>
        <v>94.436000000000007</v>
      </c>
      <c r="R28" s="133">
        <v>4353.7103999999999</v>
      </c>
      <c r="S28" s="133">
        <f t="shared" si="60"/>
        <v>94.436000000000007</v>
      </c>
      <c r="T28" s="133">
        <v>2333.0727000000002</v>
      </c>
      <c r="U28" s="133">
        <f t="shared" si="61"/>
        <v>94.436000000000007</v>
      </c>
      <c r="V28" s="133">
        <v>1250.2503999999999</v>
      </c>
      <c r="W28" s="133">
        <f t="shared" si="62"/>
        <v>94.436000000000007</v>
      </c>
      <c r="X28" s="133">
        <v>669.98599999999999</v>
      </c>
      <c r="Y28" s="133">
        <f t="shared" si="63"/>
        <v>94.436000000000007</v>
      </c>
      <c r="Z28" s="133">
        <v>359.03309999999999</v>
      </c>
      <c r="AA28" s="133">
        <f t="shared" si="64"/>
        <v>94.436000000000007</v>
      </c>
      <c r="AB28" s="133">
        <v>192.39920000000001</v>
      </c>
      <c r="AC28" s="133">
        <f t="shared" si="65"/>
        <v>94.436000000000007</v>
      </c>
      <c r="AD28" s="133">
        <v>103.1031</v>
      </c>
      <c r="AE28" s="133">
        <f t="shared" si="66"/>
        <v>94.436000000000007</v>
      </c>
      <c r="AF28" s="133">
        <v>55.251100000000001</v>
      </c>
      <c r="AG28" s="133">
        <f t="shared" si="67"/>
        <v>94.436000000000007</v>
      </c>
      <c r="AH28" s="133">
        <v>29.608000000000001</v>
      </c>
      <c r="AI28" s="133">
        <f t="shared" si="68"/>
        <v>94.436000000000007</v>
      </c>
      <c r="AJ28" s="133">
        <v>15.866400000000001</v>
      </c>
      <c r="AK28" s="133">
        <f t="shared" si="69"/>
        <v>94.436000000000007</v>
      </c>
      <c r="AL28" s="133">
        <v>8.5024999999999995</v>
      </c>
      <c r="AM28" s="133">
        <f t="shared" si="70"/>
        <v>94.436000000000007</v>
      </c>
      <c r="AN28" s="133">
        <v>4.5563000000000002</v>
      </c>
      <c r="AO28" s="133">
        <f t="shared" si="71"/>
        <v>94.436000000000007</v>
      </c>
      <c r="AP28" s="133">
        <v>2.4417</v>
      </c>
      <c r="AQ28" s="133">
        <f t="shared" si="72"/>
        <v>94.436000000000007</v>
      </c>
      <c r="AR28" s="133">
        <v>1.3084</v>
      </c>
      <c r="AS28" s="133">
        <f t="shared" si="73"/>
        <v>94.436000000000007</v>
      </c>
      <c r="AT28" s="133">
        <v>0.70120000000000005</v>
      </c>
      <c r="AU28" s="133">
        <f t="shared" si="74"/>
        <v>94.436000000000007</v>
      </c>
      <c r="AV28" s="133">
        <v>0.37569999999999998</v>
      </c>
      <c r="AW28" s="133">
        <f t="shared" si="75"/>
        <v>94.436000000000007</v>
      </c>
      <c r="AX28" s="133">
        <v>0.2014</v>
      </c>
      <c r="AY28" s="133">
        <f t="shared" si="76"/>
        <v>94.436000000000007</v>
      </c>
      <c r="AZ28" s="133">
        <v>0.1079</v>
      </c>
      <c r="BA28" s="133">
        <f t="shared" si="77"/>
        <v>94.436000000000007</v>
      </c>
      <c r="BB28" s="133">
        <v>5.7799999999999997E-2</v>
      </c>
      <c r="BC28" s="133">
        <f t="shared" si="78"/>
        <v>94.436000000000007</v>
      </c>
      <c r="BD28" s="133">
        <v>3.1E-2</v>
      </c>
      <c r="BE28" s="133">
        <f t="shared" si="79"/>
        <v>94.436000000000007</v>
      </c>
      <c r="BF28" s="133">
        <v>1.66E-2</v>
      </c>
      <c r="BG28" s="133">
        <f t="shared" si="80"/>
        <v>94.436000000000007</v>
      </c>
      <c r="BH28" s="133">
        <v>8.8999999999999999E-3</v>
      </c>
      <c r="BI28" s="133">
        <f t="shared" si="81"/>
        <v>94.436000000000007</v>
      </c>
      <c r="BJ28" s="133">
        <v>4.7999999999999996E-3</v>
      </c>
      <c r="BK28" s="133">
        <f t="shared" si="82"/>
        <v>94.436000000000007</v>
      </c>
    </row>
    <row r="29" spans="1:63" ht="15" customHeight="1" x14ac:dyDescent="0.25">
      <c r="A29" s="45" t="s">
        <v>19</v>
      </c>
      <c r="B29" s="8">
        <v>1012</v>
      </c>
      <c r="C29" s="8">
        <v>2</v>
      </c>
      <c r="D29" s="83">
        <f>(LARGE('Annual Heat Inputs'!D29:K29,1)+LARGE('Annual Heat Inputs'!D29:K29,2)+LARGE('Annual Heat Inputs'!D29:K29,3))/3</f>
        <v>3409652.5449999999</v>
      </c>
      <c r="E29" s="84">
        <v>1221855434</v>
      </c>
      <c r="F29" s="139">
        <f t="shared" si="0"/>
        <v>2.7905531621181955E-3</v>
      </c>
      <c r="G29" s="127">
        <v>161456</v>
      </c>
      <c r="H29" s="133">
        <f t="shared" si="1"/>
        <v>450.55155134295535</v>
      </c>
      <c r="I29" s="133">
        <f>MIN(H29,'SO2 Annual Emissions'!L29,' Retirement Adjustments'!D29)</f>
        <v>348.74599999999998</v>
      </c>
      <c r="J29" s="133">
        <v>52794.004200000003</v>
      </c>
      <c r="K29" s="133">
        <f t="shared" si="56"/>
        <v>348.74599999999998</v>
      </c>
      <c r="L29" s="133">
        <v>28291.328099999999</v>
      </c>
      <c r="M29" s="133">
        <f t="shared" si="57"/>
        <v>348.74599999999998</v>
      </c>
      <c r="N29" s="133">
        <v>15160.798199999999</v>
      </c>
      <c r="O29" s="133">
        <f t="shared" si="58"/>
        <v>348.74599999999998</v>
      </c>
      <c r="P29" s="133">
        <v>8124.3906999999999</v>
      </c>
      <c r="Q29" s="133">
        <f t="shared" si="59"/>
        <v>348.74599999999998</v>
      </c>
      <c r="R29" s="133">
        <v>4353.7103999999999</v>
      </c>
      <c r="S29" s="133">
        <f t="shared" si="60"/>
        <v>348.74599999999998</v>
      </c>
      <c r="T29" s="133">
        <v>2333.0727000000002</v>
      </c>
      <c r="U29" s="133">
        <f t="shared" si="61"/>
        <v>348.74599999999998</v>
      </c>
      <c r="V29" s="133">
        <v>1250.2503999999999</v>
      </c>
      <c r="W29" s="133">
        <f t="shared" si="62"/>
        <v>348.74599999999998</v>
      </c>
      <c r="X29" s="133">
        <v>669.98599999999999</v>
      </c>
      <c r="Y29" s="133">
        <f t="shared" si="63"/>
        <v>348.74599999999998</v>
      </c>
      <c r="Z29" s="133">
        <v>359.03309999999999</v>
      </c>
      <c r="AA29" s="133">
        <f t="shared" si="64"/>
        <v>348.74599999999998</v>
      </c>
      <c r="AB29" s="133">
        <v>192.39920000000001</v>
      </c>
      <c r="AC29" s="133">
        <f t="shared" si="65"/>
        <v>348.74599999999998</v>
      </c>
      <c r="AD29" s="133">
        <v>103.1031</v>
      </c>
      <c r="AE29" s="133">
        <f t="shared" si="66"/>
        <v>348.74599999999998</v>
      </c>
      <c r="AF29" s="133">
        <v>55.251100000000001</v>
      </c>
      <c r="AG29" s="133">
        <f t="shared" si="67"/>
        <v>348.74599999999998</v>
      </c>
      <c r="AH29" s="133">
        <v>29.608000000000001</v>
      </c>
      <c r="AI29" s="133">
        <f t="shared" si="68"/>
        <v>348.74599999999998</v>
      </c>
      <c r="AJ29" s="133">
        <v>15.866400000000001</v>
      </c>
      <c r="AK29" s="133">
        <f t="shared" si="69"/>
        <v>348.74599999999998</v>
      </c>
      <c r="AL29" s="133">
        <v>8.5024999999999995</v>
      </c>
      <c r="AM29" s="133">
        <f t="shared" si="70"/>
        <v>348.74599999999998</v>
      </c>
      <c r="AN29" s="133">
        <v>4.5563000000000002</v>
      </c>
      <c r="AO29" s="133">
        <f t="shared" si="71"/>
        <v>348.74599999999998</v>
      </c>
      <c r="AP29" s="133">
        <v>2.4417</v>
      </c>
      <c r="AQ29" s="133">
        <f t="shared" si="72"/>
        <v>348.74599999999998</v>
      </c>
      <c r="AR29" s="133">
        <v>1.3084</v>
      </c>
      <c r="AS29" s="133">
        <f t="shared" si="73"/>
        <v>348.74599999999998</v>
      </c>
      <c r="AT29" s="133">
        <v>0.70120000000000005</v>
      </c>
      <c r="AU29" s="133">
        <f t="shared" si="74"/>
        <v>348.74599999999998</v>
      </c>
      <c r="AV29" s="133">
        <v>0.37569999999999998</v>
      </c>
      <c r="AW29" s="133">
        <f t="shared" si="75"/>
        <v>348.74599999999998</v>
      </c>
      <c r="AX29" s="133">
        <v>0.2014</v>
      </c>
      <c r="AY29" s="133">
        <f t="shared" si="76"/>
        <v>348.74599999999998</v>
      </c>
      <c r="AZ29" s="133">
        <v>0.1079</v>
      </c>
      <c r="BA29" s="133">
        <f t="shared" si="77"/>
        <v>348.74599999999998</v>
      </c>
      <c r="BB29" s="133">
        <v>5.7799999999999997E-2</v>
      </c>
      <c r="BC29" s="133">
        <f t="shared" si="78"/>
        <v>348.74599999999998</v>
      </c>
      <c r="BD29" s="133">
        <v>3.1E-2</v>
      </c>
      <c r="BE29" s="133">
        <f t="shared" si="79"/>
        <v>348.74599999999998</v>
      </c>
      <c r="BF29" s="133">
        <v>1.66E-2</v>
      </c>
      <c r="BG29" s="133">
        <f t="shared" si="80"/>
        <v>348.74599999999998</v>
      </c>
      <c r="BH29" s="133">
        <v>8.8999999999999999E-3</v>
      </c>
      <c r="BI29" s="133">
        <f t="shared" si="81"/>
        <v>348.74599999999998</v>
      </c>
      <c r="BJ29" s="133">
        <v>4.7999999999999996E-3</v>
      </c>
      <c r="BK29" s="133">
        <f t="shared" si="82"/>
        <v>348.74599999999998</v>
      </c>
    </row>
    <row r="30" spans="1:63" ht="15" customHeight="1" x14ac:dyDescent="0.25">
      <c r="A30" s="45" t="s">
        <v>19</v>
      </c>
      <c r="B30" s="8">
        <v>1012</v>
      </c>
      <c r="C30" s="8">
        <v>3</v>
      </c>
      <c r="D30" s="83">
        <f>(LARGE('Annual Heat Inputs'!D30:K30,1)+LARGE('Annual Heat Inputs'!D30:K30,2)+LARGE('Annual Heat Inputs'!D30:K30,3))/3</f>
        <v>20378601.035666663</v>
      </c>
      <c r="E30" s="84">
        <v>1221855434</v>
      </c>
      <c r="F30" s="139">
        <f t="shared" si="0"/>
        <v>1.6678406027915298E-2</v>
      </c>
      <c r="G30" s="127">
        <v>161456</v>
      </c>
      <c r="H30" s="133">
        <f t="shared" si="1"/>
        <v>2692.8287236430924</v>
      </c>
      <c r="I30" s="133">
        <f>MIN(H30,'SO2 Annual Emissions'!L30,' Retirement Adjustments'!D30)</f>
        <v>1767.239</v>
      </c>
      <c r="J30" s="133">
        <v>52794.004200000003</v>
      </c>
      <c r="K30" s="133">
        <f t="shared" si="56"/>
        <v>1767.239</v>
      </c>
      <c r="L30" s="133">
        <v>28291.328099999999</v>
      </c>
      <c r="M30" s="133">
        <f t="shared" si="57"/>
        <v>1767.239</v>
      </c>
      <c r="N30" s="133">
        <v>15160.798199999999</v>
      </c>
      <c r="O30" s="133">
        <f t="shared" si="58"/>
        <v>1767.239</v>
      </c>
      <c r="P30" s="133">
        <v>8124.3906999999999</v>
      </c>
      <c r="Q30" s="133">
        <f t="shared" si="59"/>
        <v>1767.239</v>
      </c>
      <c r="R30" s="133">
        <v>4353.7103999999999</v>
      </c>
      <c r="S30" s="133">
        <f t="shared" si="60"/>
        <v>1767.239</v>
      </c>
      <c r="T30" s="133">
        <v>2333.0727000000002</v>
      </c>
      <c r="U30" s="133">
        <f t="shared" si="61"/>
        <v>1767.239</v>
      </c>
      <c r="V30" s="133">
        <v>1250.2503999999999</v>
      </c>
      <c r="W30" s="133">
        <f t="shared" si="62"/>
        <v>1767.239</v>
      </c>
      <c r="X30" s="133">
        <v>669.98599999999999</v>
      </c>
      <c r="Y30" s="133">
        <f t="shared" si="63"/>
        <v>1767.239</v>
      </c>
      <c r="Z30" s="133">
        <v>359.03309999999999</v>
      </c>
      <c r="AA30" s="133">
        <f t="shared" si="64"/>
        <v>1767.239</v>
      </c>
      <c r="AB30" s="133">
        <v>192.39920000000001</v>
      </c>
      <c r="AC30" s="133">
        <f t="shared" si="65"/>
        <v>1767.239</v>
      </c>
      <c r="AD30" s="133">
        <v>103.1031</v>
      </c>
      <c r="AE30" s="133">
        <f t="shared" si="66"/>
        <v>1767.239</v>
      </c>
      <c r="AF30" s="133">
        <v>55.251100000000001</v>
      </c>
      <c r="AG30" s="133">
        <f t="shared" si="67"/>
        <v>1767.239</v>
      </c>
      <c r="AH30" s="133">
        <v>29.608000000000001</v>
      </c>
      <c r="AI30" s="133">
        <f t="shared" si="68"/>
        <v>1767.239</v>
      </c>
      <c r="AJ30" s="133">
        <v>15.866400000000001</v>
      </c>
      <c r="AK30" s="133">
        <f t="shared" si="69"/>
        <v>1767.239</v>
      </c>
      <c r="AL30" s="133">
        <v>8.5024999999999995</v>
      </c>
      <c r="AM30" s="133">
        <f t="shared" si="70"/>
        <v>1767.239</v>
      </c>
      <c r="AN30" s="133">
        <v>4.5563000000000002</v>
      </c>
      <c r="AO30" s="133">
        <f t="shared" si="71"/>
        <v>1767.239</v>
      </c>
      <c r="AP30" s="133">
        <v>2.4417</v>
      </c>
      <c r="AQ30" s="133">
        <f t="shared" si="72"/>
        <v>1767.239</v>
      </c>
      <c r="AR30" s="133">
        <v>1.3084</v>
      </c>
      <c r="AS30" s="133">
        <f t="shared" si="73"/>
        <v>1767.239</v>
      </c>
      <c r="AT30" s="133">
        <v>0.70120000000000005</v>
      </c>
      <c r="AU30" s="133">
        <f t="shared" si="74"/>
        <v>1767.239</v>
      </c>
      <c r="AV30" s="133">
        <v>0.37569999999999998</v>
      </c>
      <c r="AW30" s="133">
        <f t="shared" si="75"/>
        <v>1767.239</v>
      </c>
      <c r="AX30" s="133">
        <v>0.2014</v>
      </c>
      <c r="AY30" s="133">
        <f t="shared" si="76"/>
        <v>1767.239</v>
      </c>
      <c r="AZ30" s="133">
        <v>0.1079</v>
      </c>
      <c r="BA30" s="133">
        <f t="shared" si="77"/>
        <v>1767.239</v>
      </c>
      <c r="BB30" s="133">
        <v>5.7799999999999997E-2</v>
      </c>
      <c r="BC30" s="133">
        <f t="shared" si="78"/>
        <v>1767.239</v>
      </c>
      <c r="BD30" s="133">
        <v>3.1E-2</v>
      </c>
      <c r="BE30" s="133">
        <f t="shared" si="79"/>
        <v>1767.239</v>
      </c>
      <c r="BF30" s="133">
        <v>1.66E-2</v>
      </c>
      <c r="BG30" s="133">
        <f t="shared" si="80"/>
        <v>1767.239</v>
      </c>
      <c r="BH30" s="133">
        <v>8.8999999999999999E-3</v>
      </c>
      <c r="BI30" s="133">
        <f t="shared" si="81"/>
        <v>1767.239</v>
      </c>
      <c r="BJ30" s="133">
        <v>4.7999999999999996E-3</v>
      </c>
      <c r="BK30" s="133">
        <f t="shared" si="82"/>
        <v>1767.239</v>
      </c>
    </row>
    <row r="31" spans="1:63" ht="15" customHeight="1" x14ac:dyDescent="0.25">
      <c r="A31" s="45" t="s">
        <v>20</v>
      </c>
      <c r="B31" s="8">
        <v>1043</v>
      </c>
      <c r="C31" s="10" t="s">
        <v>21</v>
      </c>
      <c r="D31" s="83">
        <f>(LARGE('Annual Heat Inputs'!D31:K31,1)+LARGE('Annual Heat Inputs'!D31:K31,2)+LARGE('Annual Heat Inputs'!D31:K31,3))/3</f>
        <v>3585603.3136666664</v>
      </c>
      <c r="E31" s="84">
        <v>1221855434</v>
      </c>
      <c r="F31" s="139">
        <f t="shared" si="0"/>
        <v>2.9345560971386297E-3</v>
      </c>
      <c r="G31" s="127">
        <v>161456</v>
      </c>
      <c r="H31" s="133">
        <f t="shared" si="1"/>
        <v>473.80168921961462</v>
      </c>
      <c r="I31" s="133">
        <f>MIN(H31,'SO2 Annual Emissions'!L31,' Retirement Adjustments'!D31)</f>
        <v>0</v>
      </c>
      <c r="J31" s="133">
        <v>52794.004200000003</v>
      </c>
      <c r="K31" s="133">
        <f>I31</f>
        <v>0</v>
      </c>
      <c r="L31" s="133">
        <v>28291.328099999999</v>
      </c>
      <c r="M31" s="133">
        <f t="shared" si="57"/>
        <v>0</v>
      </c>
      <c r="N31" s="133">
        <v>15160.798199999999</v>
      </c>
      <c r="O31" s="133">
        <f t="shared" si="58"/>
        <v>0</v>
      </c>
      <c r="P31" s="133">
        <v>8124.3906999999999</v>
      </c>
      <c r="Q31" s="133">
        <f t="shared" si="59"/>
        <v>0</v>
      </c>
      <c r="R31" s="133">
        <v>4353.7103999999999</v>
      </c>
      <c r="S31" s="133">
        <f t="shared" si="60"/>
        <v>0</v>
      </c>
      <c r="T31" s="133">
        <v>2333.0727000000002</v>
      </c>
      <c r="U31" s="133">
        <f t="shared" si="61"/>
        <v>0</v>
      </c>
      <c r="V31" s="133">
        <v>1250.2503999999999</v>
      </c>
      <c r="W31" s="133">
        <f t="shared" si="62"/>
        <v>0</v>
      </c>
      <c r="X31" s="133">
        <v>669.98599999999999</v>
      </c>
      <c r="Y31" s="133">
        <f t="shared" si="63"/>
        <v>0</v>
      </c>
      <c r="Z31" s="133">
        <v>359.03309999999999</v>
      </c>
      <c r="AA31" s="133">
        <f t="shared" si="64"/>
        <v>0</v>
      </c>
      <c r="AB31" s="133">
        <v>192.39920000000001</v>
      </c>
      <c r="AC31" s="133">
        <f t="shared" si="65"/>
        <v>0</v>
      </c>
      <c r="AD31" s="133">
        <v>103.1031</v>
      </c>
      <c r="AE31" s="133">
        <f t="shared" si="66"/>
        <v>0</v>
      </c>
      <c r="AF31" s="133">
        <v>55.251100000000001</v>
      </c>
      <c r="AG31" s="133">
        <f t="shared" si="67"/>
        <v>0</v>
      </c>
      <c r="AH31" s="133">
        <v>29.608000000000001</v>
      </c>
      <c r="AI31" s="133">
        <f t="shared" si="68"/>
        <v>0</v>
      </c>
      <c r="AJ31" s="133">
        <v>15.866400000000001</v>
      </c>
      <c r="AK31" s="133">
        <f t="shared" si="69"/>
        <v>0</v>
      </c>
      <c r="AL31" s="133">
        <v>8.5024999999999995</v>
      </c>
      <c r="AM31" s="133">
        <f t="shared" si="70"/>
        <v>0</v>
      </c>
      <c r="AN31" s="133">
        <v>4.5563000000000002</v>
      </c>
      <c r="AO31" s="133">
        <f t="shared" si="71"/>
        <v>0</v>
      </c>
      <c r="AP31" s="133">
        <v>2.4417</v>
      </c>
      <c r="AQ31" s="133">
        <f t="shared" si="72"/>
        <v>0</v>
      </c>
      <c r="AR31" s="133">
        <v>1.3084</v>
      </c>
      <c r="AS31" s="133">
        <f t="shared" si="73"/>
        <v>0</v>
      </c>
      <c r="AT31" s="133">
        <v>0.70120000000000005</v>
      </c>
      <c r="AU31" s="133">
        <f t="shared" si="74"/>
        <v>0</v>
      </c>
      <c r="AV31" s="133">
        <v>0.37569999999999998</v>
      </c>
      <c r="AW31" s="133">
        <f t="shared" si="75"/>
        <v>0</v>
      </c>
      <c r="AX31" s="133">
        <v>0.2014</v>
      </c>
      <c r="AY31" s="133">
        <f t="shared" si="76"/>
        <v>0</v>
      </c>
      <c r="AZ31" s="133">
        <v>0.1079</v>
      </c>
      <c r="BA31" s="133">
        <f t="shared" si="77"/>
        <v>0</v>
      </c>
      <c r="BB31" s="133">
        <v>5.7799999999999997E-2</v>
      </c>
      <c r="BC31" s="133">
        <f t="shared" si="78"/>
        <v>0</v>
      </c>
      <c r="BD31" s="133">
        <v>3.1E-2</v>
      </c>
      <c r="BE31" s="133">
        <f t="shared" si="79"/>
        <v>0</v>
      </c>
      <c r="BF31" s="133">
        <v>1.66E-2</v>
      </c>
      <c r="BG31" s="133">
        <f t="shared" si="80"/>
        <v>0</v>
      </c>
      <c r="BH31" s="133">
        <v>8.8999999999999999E-3</v>
      </c>
      <c r="BI31" s="133">
        <f t="shared" si="81"/>
        <v>0</v>
      </c>
      <c r="BJ31" s="133">
        <v>4.7999999999999996E-3</v>
      </c>
      <c r="BK31" s="133">
        <f t="shared" si="82"/>
        <v>0</v>
      </c>
    </row>
    <row r="32" spans="1:63" ht="15" customHeight="1" x14ac:dyDescent="0.25">
      <c r="A32" s="45" t="s">
        <v>20</v>
      </c>
      <c r="B32" s="8">
        <v>1043</v>
      </c>
      <c r="C32" s="10" t="s">
        <v>22</v>
      </c>
      <c r="D32" s="83">
        <f>(LARGE('Annual Heat Inputs'!D32:K32,1)+LARGE('Annual Heat Inputs'!D32:K32,2)+LARGE('Annual Heat Inputs'!D32:K32,3))/3</f>
        <v>3878821.5076666665</v>
      </c>
      <c r="E32" s="84">
        <v>1221855434</v>
      </c>
      <c r="F32" s="139">
        <f t="shared" si="0"/>
        <v>3.1745339094401133E-3</v>
      </c>
      <c r="G32" s="127">
        <v>161456</v>
      </c>
      <c r="H32" s="133">
        <f t="shared" si="1"/>
        <v>512.54754688256298</v>
      </c>
      <c r="I32" s="133">
        <f>MIN(H32,'SO2 Annual Emissions'!L32,' Retirement Adjustments'!D32)</f>
        <v>0</v>
      </c>
      <c r="J32" s="133">
        <v>52794.004200000003</v>
      </c>
      <c r="K32" s="133">
        <f>I32</f>
        <v>0</v>
      </c>
      <c r="L32" s="133">
        <v>28291.328099999999</v>
      </c>
      <c r="M32" s="133">
        <f t="shared" si="57"/>
        <v>0</v>
      </c>
      <c r="N32" s="133">
        <v>15160.798199999999</v>
      </c>
      <c r="O32" s="133">
        <f t="shared" si="58"/>
        <v>0</v>
      </c>
      <c r="P32" s="133">
        <v>8124.3906999999999</v>
      </c>
      <c r="Q32" s="133">
        <f t="shared" si="59"/>
        <v>0</v>
      </c>
      <c r="R32" s="133">
        <v>4353.7103999999999</v>
      </c>
      <c r="S32" s="133">
        <f t="shared" si="60"/>
        <v>0</v>
      </c>
      <c r="T32" s="133">
        <v>2333.0727000000002</v>
      </c>
      <c r="U32" s="133">
        <f t="shared" si="61"/>
        <v>0</v>
      </c>
      <c r="V32" s="133">
        <v>1250.2503999999999</v>
      </c>
      <c r="W32" s="133">
        <f t="shared" si="62"/>
        <v>0</v>
      </c>
      <c r="X32" s="133">
        <v>669.98599999999999</v>
      </c>
      <c r="Y32" s="133">
        <f t="shared" si="63"/>
        <v>0</v>
      </c>
      <c r="Z32" s="133">
        <v>359.03309999999999</v>
      </c>
      <c r="AA32" s="133">
        <f t="shared" si="64"/>
        <v>0</v>
      </c>
      <c r="AB32" s="133">
        <v>192.39920000000001</v>
      </c>
      <c r="AC32" s="133">
        <f t="shared" si="65"/>
        <v>0</v>
      </c>
      <c r="AD32" s="133">
        <v>103.1031</v>
      </c>
      <c r="AE32" s="133">
        <f t="shared" si="66"/>
        <v>0</v>
      </c>
      <c r="AF32" s="133">
        <v>55.251100000000001</v>
      </c>
      <c r="AG32" s="133">
        <f t="shared" si="67"/>
        <v>0</v>
      </c>
      <c r="AH32" s="133">
        <v>29.608000000000001</v>
      </c>
      <c r="AI32" s="133">
        <f t="shared" si="68"/>
        <v>0</v>
      </c>
      <c r="AJ32" s="133">
        <v>15.866400000000001</v>
      </c>
      <c r="AK32" s="133">
        <f t="shared" si="69"/>
        <v>0</v>
      </c>
      <c r="AL32" s="133">
        <v>8.5024999999999995</v>
      </c>
      <c r="AM32" s="133">
        <f t="shared" si="70"/>
        <v>0</v>
      </c>
      <c r="AN32" s="133">
        <v>4.5563000000000002</v>
      </c>
      <c r="AO32" s="133">
        <f t="shared" si="71"/>
        <v>0</v>
      </c>
      <c r="AP32" s="133">
        <v>2.4417</v>
      </c>
      <c r="AQ32" s="133">
        <f t="shared" si="72"/>
        <v>0</v>
      </c>
      <c r="AR32" s="133">
        <v>1.3084</v>
      </c>
      <c r="AS32" s="133">
        <f t="shared" si="73"/>
        <v>0</v>
      </c>
      <c r="AT32" s="133">
        <v>0.70120000000000005</v>
      </c>
      <c r="AU32" s="133">
        <f t="shared" si="74"/>
        <v>0</v>
      </c>
      <c r="AV32" s="133">
        <v>0.37569999999999998</v>
      </c>
      <c r="AW32" s="133">
        <f t="shared" si="75"/>
        <v>0</v>
      </c>
      <c r="AX32" s="133">
        <v>0.2014</v>
      </c>
      <c r="AY32" s="133">
        <f t="shared" si="76"/>
        <v>0</v>
      </c>
      <c r="AZ32" s="133">
        <v>0.1079</v>
      </c>
      <c r="BA32" s="133">
        <f t="shared" si="77"/>
        <v>0</v>
      </c>
      <c r="BB32" s="133">
        <v>5.7799999999999997E-2</v>
      </c>
      <c r="BC32" s="133">
        <f t="shared" si="78"/>
        <v>0</v>
      </c>
      <c r="BD32" s="133">
        <v>3.1E-2</v>
      </c>
      <c r="BE32" s="133">
        <f t="shared" si="79"/>
        <v>0</v>
      </c>
      <c r="BF32" s="133">
        <v>1.66E-2</v>
      </c>
      <c r="BG32" s="133">
        <f t="shared" si="80"/>
        <v>0</v>
      </c>
      <c r="BH32" s="133">
        <v>8.8999999999999999E-3</v>
      </c>
      <c r="BI32" s="133">
        <f t="shared" si="81"/>
        <v>0</v>
      </c>
      <c r="BJ32" s="133">
        <v>4.7999999999999996E-3</v>
      </c>
      <c r="BK32" s="133">
        <f t="shared" si="82"/>
        <v>0</v>
      </c>
    </row>
    <row r="33" spans="1:63" ht="15" customHeight="1" x14ac:dyDescent="0.25">
      <c r="A33" s="45" t="s">
        <v>23</v>
      </c>
      <c r="B33" s="8">
        <v>7759</v>
      </c>
      <c r="C33" s="10" t="s">
        <v>24</v>
      </c>
      <c r="D33" s="83">
        <f>(LARGE('Annual Heat Inputs'!D33:K33,1)+LARGE('Annual Heat Inputs'!D33:K33,2)+LARGE('Annual Heat Inputs'!D33:K33,3))/3</f>
        <v>632268.23433333333</v>
      </c>
      <c r="E33" s="84">
        <v>1221855434</v>
      </c>
      <c r="F33" s="139">
        <f t="shared" si="0"/>
        <v>5.1746566470917978E-4</v>
      </c>
      <c r="G33" s="127">
        <v>161456</v>
      </c>
      <c r="H33" s="133">
        <f t="shared" si="1"/>
        <v>83.547936361285338</v>
      </c>
      <c r="I33" s="133">
        <f>MIN(H33,'SO2 Annual Emissions'!L33,' Retirement Adjustments'!D33)</f>
        <v>0.248</v>
      </c>
      <c r="J33" s="133">
        <v>52794.004200000003</v>
      </c>
      <c r="K33" s="133">
        <f t="shared" ref="K33:K40" si="83">I33</f>
        <v>0.248</v>
      </c>
      <c r="L33" s="133">
        <v>28291.328099999999</v>
      </c>
      <c r="M33" s="133">
        <f t="shared" si="57"/>
        <v>0.248</v>
      </c>
      <c r="N33" s="133">
        <v>15160.798199999999</v>
      </c>
      <c r="O33" s="133">
        <f t="shared" si="58"/>
        <v>0.248</v>
      </c>
      <c r="P33" s="133">
        <v>8124.3906999999999</v>
      </c>
      <c r="Q33" s="133">
        <f t="shared" si="59"/>
        <v>0.248</v>
      </c>
      <c r="R33" s="133">
        <v>4353.7103999999999</v>
      </c>
      <c r="S33" s="133">
        <f t="shared" si="60"/>
        <v>0.248</v>
      </c>
      <c r="T33" s="133">
        <v>2333.0727000000002</v>
      </c>
      <c r="U33" s="133">
        <f t="shared" si="61"/>
        <v>0.248</v>
      </c>
      <c r="V33" s="133">
        <v>1250.2503999999999</v>
      </c>
      <c r="W33" s="133">
        <f t="shared" si="62"/>
        <v>0.248</v>
      </c>
      <c r="X33" s="133">
        <v>669.98599999999999</v>
      </c>
      <c r="Y33" s="133">
        <f t="shared" si="63"/>
        <v>0.248</v>
      </c>
      <c r="Z33" s="133">
        <v>359.03309999999999</v>
      </c>
      <c r="AA33" s="133">
        <f t="shared" si="64"/>
        <v>0.248</v>
      </c>
      <c r="AB33" s="133">
        <v>192.39920000000001</v>
      </c>
      <c r="AC33" s="133">
        <f t="shared" si="65"/>
        <v>0.248</v>
      </c>
      <c r="AD33" s="133">
        <v>103.1031</v>
      </c>
      <c r="AE33" s="133">
        <f t="shared" si="66"/>
        <v>0.248</v>
      </c>
      <c r="AF33" s="133">
        <v>55.251100000000001</v>
      </c>
      <c r="AG33" s="133">
        <f t="shared" si="67"/>
        <v>0.248</v>
      </c>
      <c r="AH33" s="133">
        <v>29.608000000000001</v>
      </c>
      <c r="AI33" s="133">
        <f t="shared" si="68"/>
        <v>0.248</v>
      </c>
      <c r="AJ33" s="133">
        <v>15.866400000000001</v>
      </c>
      <c r="AK33" s="133">
        <f t="shared" si="69"/>
        <v>0.248</v>
      </c>
      <c r="AL33" s="133">
        <v>8.5024999999999995</v>
      </c>
      <c r="AM33" s="133">
        <f t="shared" si="70"/>
        <v>0.248</v>
      </c>
      <c r="AN33" s="133">
        <v>4.5563000000000002</v>
      </c>
      <c r="AO33" s="133">
        <f t="shared" si="71"/>
        <v>0.248</v>
      </c>
      <c r="AP33" s="133">
        <v>2.4417</v>
      </c>
      <c r="AQ33" s="133">
        <f t="shared" si="72"/>
        <v>0.248</v>
      </c>
      <c r="AR33" s="133">
        <v>1.3084</v>
      </c>
      <c r="AS33" s="133">
        <f t="shared" si="73"/>
        <v>0.248</v>
      </c>
      <c r="AT33" s="133">
        <v>0.70120000000000005</v>
      </c>
      <c r="AU33" s="133">
        <f t="shared" si="74"/>
        <v>0.248</v>
      </c>
      <c r="AV33" s="133">
        <v>0.37569999999999998</v>
      </c>
      <c r="AW33" s="133">
        <f t="shared" si="75"/>
        <v>0.248</v>
      </c>
      <c r="AX33" s="133">
        <v>0.2014</v>
      </c>
      <c r="AY33" s="133">
        <f t="shared" si="76"/>
        <v>0.248</v>
      </c>
      <c r="AZ33" s="133">
        <v>0.1079</v>
      </c>
      <c r="BA33" s="133">
        <f t="shared" si="77"/>
        <v>0.248</v>
      </c>
      <c r="BB33" s="133">
        <v>5.7799999999999997E-2</v>
      </c>
      <c r="BC33" s="133">
        <f t="shared" si="78"/>
        <v>0.248</v>
      </c>
      <c r="BD33" s="133">
        <v>3.1E-2</v>
      </c>
      <c r="BE33" s="133">
        <f t="shared" si="79"/>
        <v>0.248</v>
      </c>
      <c r="BF33" s="133">
        <v>1.66E-2</v>
      </c>
      <c r="BG33" s="133">
        <f t="shared" si="80"/>
        <v>0.248</v>
      </c>
      <c r="BH33" s="133">
        <v>8.8999999999999999E-3</v>
      </c>
      <c r="BI33" s="133">
        <f t="shared" si="81"/>
        <v>0.248</v>
      </c>
      <c r="BJ33" s="133">
        <v>4.7999999999999996E-3</v>
      </c>
      <c r="BK33" s="133">
        <f t="shared" si="82"/>
        <v>0.248</v>
      </c>
    </row>
    <row r="34" spans="1:63" ht="15" customHeight="1" x14ac:dyDescent="0.25">
      <c r="A34" s="45" t="s">
        <v>23</v>
      </c>
      <c r="B34" s="8">
        <v>7759</v>
      </c>
      <c r="C34" s="10" t="s">
        <v>25</v>
      </c>
      <c r="D34" s="83">
        <f>(LARGE('Annual Heat Inputs'!D34:K34,1)+LARGE('Annual Heat Inputs'!D34:K34,2)+LARGE('Annual Heat Inputs'!D34:K34,3))/3</f>
        <v>705174.88533333351</v>
      </c>
      <c r="E34" s="84">
        <v>1221855434</v>
      </c>
      <c r="F34" s="139">
        <f t="shared" si="0"/>
        <v>5.7713446755709523E-4</v>
      </c>
      <c r="G34" s="127">
        <v>161456</v>
      </c>
      <c r="H34" s="133">
        <f t="shared" si="1"/>
        <v>93.181822593898374</v>
      </c>
      <c r="I34" s="133">
        <f>MIN(H34,'SO2 Annual Emissions'!L34,' Retirement Adjustments'!D34)</f>
        <v>0.23799999999999999</v>
      </c>
      <c r="J34" s="133">
        <v>52794.004200000003</v>
      </c>
      <c r="K34" s="133">
        <f t="shared" si="83"/>
        <v>0.23799999999999999</v>
      </c>
      <c r="L34" s="133">
        <v>28291.328099999999</v>
      </c>
      <c r="M34" s="133">
        <f t="shared" si="57"/>
        <v>0.23799999999999999</v>
      </c>
      <c r="N34" s="133">
        <v>15160.798199999999</v>
      </c>
      <c r="O34" s="133">
        <f t="shared" si="58"/>
        <v>0.23799999999999999</v>
      </c>
      <c r="P34" s="133">
        <v>8124.3906999999999</v>
      </c>
      <c r="Q34" s="133">
        <f t="shared" si="59"/>
        <v>0.23799999999999999</v>
      </c>
      <c r="R34" s="133">
        <v>4353.7103999999999</v>
      </c>
      <c r="S34" s="133">
        <f t="shared" si="60"/>
        <v>0.23799999999999999</v>
      </c>
      <c r="T34" s="133">
        <v>2333.0727000000002</v>
      </c>
      <c r="U34" s="133">
        <f t="shared" si="61"/>
        <v>0.23799999999999999</v>
      </c>
      <c r="V34" s="133">
        <v>1250.2503999999999</v>
      </c>
      <c r="W34" s="133">
        <f t="shared" si="62"/>
        <v>0.23799999999999999</v>
      </c>
      <c r="X34" s="133">
        <v>669.98599999999999</v>
      </c>
      <c r="Y34" s="133">
        <f t="shared" si="63"/>
        <v>0.23799999999999999</v>
      </c>
      <c r="Z34" s="133">
        <v>359.03309999999999</v>
      </c>
      <c r="AA34" s="133">
        <f t="shared" si="64"/>
        <v>0.23799999999999999</v>
      </c>
      <c r="AB34" s="133">
        <v>192.39920000000001</v>
      </c>
      <c r="AC34" s="133">
        <f t="shared" si="65"/>
        <v>0.23799999999999999</v>
      </c>
      <c r="AD34" s="133">
        <v>103.1031</v>
      </c>
      <c r="AE34" s="133">
        <f t="shared" si="66"/>
        <v>0.23799999999999999</v>
      </c>
      <c r="AF34" s="133">
        <v>55.251100000000001</v>
      </c>
      <c r="AG34" s="133">
        <f t="shared" si="67"/>
        <v>0.23799999999999999</v>
      </c>
      <c r="AH34" s="133">
        <v>29.608000000000001</v>
      </c>
      <c r="AI34" s="133">
        <f t="shared" si="68"/>
        <v>0.23799999999999999</v>
      </c>
      <c r="AJ34" s="133">
        <v>15.866400000000001</v>
      </c>
      <c r="AK34" s="133">
        <f t="shared" si="69"/>
        <v>0.23799999999999999</v>
      </c>
      <c r="AL34" s="133">
        <v>8.5024999999999995</v>
      </c>
      <c r="AM34" s="133">
        <f t="shared" si="70"/>
        <v>0.23799999999999999</v>
      </c>
      <c r="AN34" s="133">
        <v>4.5563000000000002</v>
      </c>
      <c r="AO34" s="133">
        <f t="shared" si="71"/>
        <v>0.23799999999999999</v>
      </c>
      <c r="AP34" s="133">
        <v>2.4417</v>
      </c>
      <c r="AQ34" s="133">
        <f t="shared" si="72"/>
        <v>0.23799999999999999</v>
      </c>
      <c r="AR34" s="133">
        <v>1.3084</v>
      </c>
      <c r="AS34" s="133">
        <f t="shared" si="73"/>
        <v>0.23799999999999999</v>
      </c>
      <c r="AT34" s="133">
        <v>0.70120000000000005</v>
      </c>
      <c r="AU34" s="133">
        <f t="shared" si="74"/>
        <v>0.23799999999999999</v>
      </c>
      <c r="AV34" s="133">
        <v>0.37569999999999998</v>
      </c>
      <c r="AW34" s="133">
        <f t="shared" si="75"/>
        <v>0.23799999999999999</v>
      </c>
      <c r="AX34" s="133">
        <v>0.2014</v>
      </c>
      <c r="AY34" s="133">
        <f t="shared" si="76"/>
        <v>0.23799999999999999</v>
      </c>
      <c r="AZ34" s="133">
        <v>0.1079</v>
      </c>
      <c r="BA34" s="133">
        <f t="shared" si="77"/>
        <v>0.23799999999999999</v>
      </c>
      <c r="BB34" s="133">
        <v>5.7799999999999997E-2</v>
      </c>
      <c r="BC34" s="133">
        <f t="shared" si="78"/>
        <v>0.23799999999999999</v>
      </c>
      <c r="BD34" s="133">
        <v>3.1E-2</v>
      </c>
      <c r="BE34" s="133">
        <f t="shared" si="79"/>
        <v>0.23799999999999999</v>
      </c>
      <c r="BF34" s="133">
        <v>1.66E-2</v>
      </c>
      <c r="BG34" s="133">
        <f t="shared" si="80"/>
        <v>0.23799999999999999</v>
      </c>
      <c r="BH34" s="133">
        <v>8.8999999999999999E-3</v>
      </c>
      <c r="BI34" s="133">
        <f t="shared" si="81"/>
        <v>0.23799999999999999</v>
      </c>
      <c r="BJ34" s="133">
        <v>4.7999999999999996E-3</v>
      </c>
      <c r="BK34" s="133">
        <f t="shared" si="82"/>
        <v>0.23799999999999999</v>
      </c>
    </row>
    <row r="35" spans="1:63" ht="15" customHeight="1" x14ac:dyDescent="0.25">
      <c r="A35" s="45" t="s">
        <v>23</v>
      </c>
      <c r="B35" s="8">
        <v>7759</v>
      </c>
      <c r="C35" s="10" t="s">
        <v>26</v>
      </c>
      <c r="D35" s="83">
        <f>(LARGE('Annual Heat Inputs'!D35:K35,1)+LARGE('Annual Heat Inputs'!D35:K35,2)+LARGE('Annual Heat Inputs'!D35:K35,3))/3</f>
        <v>636059.36066666665</v>
      </c>
      <c r="E35" s="84">
        <v>1221855434</v>
      </c>
      <c r="F35" s="139">
        <f t="shared" si="0"/>
        <v>5.205684264826592E-4</v>
      </c>
      <c r="G35" s="127">
        <v>161456</v>
      </c>
      <c r="H35" s="133">
        <f t="shared" si="1"/>
        <v>84.048895866184225</v>
      </c>
      <c r="I35" s="133">
        <f>MIN(H35,'SO2 Annual Emissions'!L35,' Retirement Adjustments'!D35)</f>
        <v>0.22800000000000001</v>
      </c>
      <c r="J35" s="133">
        <v>52794.004200000003</v>
      </c>
      <c r="K35" s="133">
        <f t="shared" si="83"/>
        <v>0.22800000000000001</v>
      </c>
      <c r="L35" s="133">
        <v>28291.328099999999</v>
      </c>
      <c r="M35" s="133">
        <f t="shared" si="57"/>
        <v>0.22800000000000001</v>
      </c>
      <c r="N35" s="133">
        <v>15160.798199999999</v>
      </c>
      <c r="O35" s="133">
        <f t="shared" si="58"/>
        <v>0.22800000000000001</v>
      </c>
      <c r="P35" s="133">
        <v>8124.3906999999999</v>
      </c>
      <c r="Q35" s="133">
        <f t="shared" si="59"/>
        <v>0.22800000000000001</v>
      </c>
      <c r="R35" s="133">
        <v>4353.7103999999999</v>
      </c>
      <c r="S35" s="133">
        <f t="shared" si="60"/>
        <v>0.22800000000000001</v>
      </c>
      <c r="T35" s="133">
        <v>2333.0727000000002</v>
      </c>
      <c r="U35" s="133">
        <f t="shared" si="61"/>
        <v>0.22800000000000001</v>
      </c>
      <c r="V35" s="133">
        <v>1250.2503999999999</v>
      </c>
      <c r="W35" s="133">
        <f t="shared" si="62"/>
        <v>0.22800000000000001</v>
      </c>
      <c r="X35" s="133">
        <v>669.98599999999999</v>
      </c>
      <c r="Y35" s="133">
        <f t="shared" si="63"/>
        <v>0.22800000000000001</v>
      </c>
      <c r="Z35" s="133">
        <v>359.03309999999999</v>
      </c>
      <c r="AA35" s="133">
        <f t="shared" si="64"/>
        <v>0.22800000000000001</v>
      </c>
      <c r="AB35" s="133">
        <v>192.39920000000001</v>
      </c>
      <c r="AC35" s="133">
        <f t="shared" si="65"/>
        <v>0.22800000000000001</v>
      </c>
      <c r="AD35" s="133">
        <v>103.1031</v>
      </c>
      <c r="AE35" s="133">
        <f t="shared" si="66"/>
        <v>0.22800000000000001</v>
      </c>
      <c r="AF35" s="133">
        <v>55.251100000000001</v>
      </c>
      <c r="AG35" s="133">
        <f t="shared" si="67"/>
        <v>0.22800000000000001</v>
      </c>
      <c r="AH35" s="133">
        <v>29.608000000000001</v>
      </c>
      <c r="AI35" s="133">
        <f t="shared" si="68"/>
        <v>0.22800000000000001</v>
      </c>
      <c r="AJ35" s="133">
        <v>15.866400000000001</v>
      </c>
      <c r="AK35" s="133">
        <f t="shared" si="69"/>
        <v>0.22800000000000001</v>
      </c>
      <c r="AL35" s="133">
        <v>8.5024999999999995</v>
      </c>
      <c r="AM35" s="133">
        <f t="shared" si="70"/>
        <v>0.22800000000000001</v>
      </c>
      <c r="AN35" s="133">
        <v>4.5563000000000002</v>
      </c>
      <c r="AO35" s="133">
        <f t="shared" si="71"/>
        <v>0.22800000000000001</v>
      </c>
      <c r="AP35" s="133">
        <v>2.4417</v>
      </c>
      <c r="AQ35" s="133">
        <f t="shared" si="72"/>
        <v>0.22800000000000001</v>
      </c>
      <c r="AR35" s="133">
        <v>1.3084</v>
      </c>
      <c r="AS35" s="133">
        <f t="shared" si="73"/>
        <v>0.22800000000000001</v>
      </c>
      <c r="AT35" s="133">
        <v>0.70120000000000005</v>
      </c>
      <c r="AU35" s="133">
        <f t="shared" si="74"/>
        <v>0.22800000000000001</v>
      </c>
      <c r="AV35" s="133">
        <v>0.37569999999999998</v>
      </c>
      <c r="AW35" s="133">
        <f t="shared" si="75"/>
        <v>0.22800000000000001</v>
      </c>
      <c r="AX35" s="133">
        <v>0.2014</v>
      </c>
      <c r="AY35" s="133">
        <f t="shared" si="76"/>
        <v>0.22800000000000001</v>
      </c>
      <c r="AZ35" s="133">
        <v>0.1079</v>
      </c>
      <c r="BA35" s="133">
        <f t="shared" si="77"/>
        <v>0.22800000000000001</v>
      </c>
      <c r="BB35" s="133">
        <v>5.7799999999999997E-2</v>
      </c>
      <c r="BC35" s="133">
        <f t="shared" si="78"/>
        <v>0.22800000000000001</v>
      </c>
      <c r="BD35" s="133">
        <v>3.1E-2</v>
      </c>
      <c r="BE35" s="133">
        <f t="shared" si="79"/>
        <v>0.22800000000000001</v>
      </c>
      <c r="BF35" s="133">
        <v>1.66E-2</v>
      </c>
      <c r="BG35" s="133">
        <f t="shared" si="80"/>
        <v>0.22800000000000001</v>
      </c>
      <c r="BH35" s="133">
        <v>8.8999999999999999E-3</v>
      </c>
      <c r="BI35" s="133">
        <f t="shared" si="81"/>
        <v>0.22800000000000001</v>
      </c>
      <c r="BJ35" s="133">
        <v>4.7999999999999996E-3</v>
      </c>
      <c r="BK35" s="133">
        <f t="shared" si="82"/>
        <v>0.22800000000000001</v>
      </c>
    </row>
    <row r="36" spans="1:63" ht="15" customHeight="1" x14ac:dyDescent="0.25">
      <c r="A36" s="45" t="s">
        <v>23</v>
      </c>
      <c r="B36" s="8">
        <v>7759</v>
      </c>
      <c r="C36" s="10" t="s">
        <v>27</v>
      </c>
      <c r="D36" s="83">
        <f>(LARGE('Annual Heat Inputs'!D36:K36,1)+LARGE('Annual Heat Inputs'!D36:K36,2)+LARGE('Annual Heat Inputs'!D36:K36,3))/3</f>
        <v>671689.69866666663</v>
      </c>
      <c r="E36" s="84">
        <v>1221855434</v>
      </c>
      <c r="F36" s="139">
        <f t="shared" si="0"/>
        <v>5.4972927236387494E-4</v>
      </c>
      <c r="G36" s="127">
        <v>161456</v>
      </c>
      <c r="H36" s="133">
        <f t="shared" si="1"/>
        <v>88.757089398781787</v>
      </c>
      <c r="I36" s="133">
        <f>MIN(H36,'SO2 Annual Emissions'!L36,' Retirement Adjustments'!D36)</f>
        <v>0.25800000000000001</v>
      </c>
      <c r="J36" s="133">
        <v>52794.004200000003</v>
      </c>
      <c r="K36" s="133">
        <f t="shared" si="83"/>
        <v>0.25800000000000001</v>
      </c>
      <c r="L36" s="133">
        <v>28291.328099999999</v>
      </c>
      <c r="M36" s="133">
        <f t="shared" si="57"/>
        <v>0.25800000000000001</v>
      </c>
      <c r="N36" s="133">
        <v>15160.798199999999</v>
      </c>
      <c r="O36" s="133">
        <f t="shared" si="58"/>
        <v>0.25800000000000001</v>
      </c>
      <c r="P36" s="133">
        <v>8124.3906999999999</v>
      </c>
      <c r="Q36" s="133">
        <f t="shared" si="59"/>
        <v>0.25800000000000001</v>
      </c>
      <c r="R36" s="133">
        <v>4353.7103999999999</v>
      </c>
      <c r="S36" s="133">
        <f t="shared" si="60"/>
        <v>0.25800000000000001</v>
      </c>
      <c r="T36" s="133">
        <v>2333.0727000000002</v>
      </c>
      <c r="U36" s="133">
        <f t="shared" si="61"/>
        <v>0.25800000000000001</v>
      </c>
      <c r="V36" s="133">
        <v>1250.2503999999999</v>
      </c>
      <c r="W36" s="133">
        <f t="shared" si="62"/>
        <v>0.25800000000000001</v>
      </c>
      <c r="X36" s="133">
        <v>669.98599999999999</v>
      </c>
      <c r="Y36" s="133">
        <f t="shared" si="63"/>
        <v>0.25800000000000001</v>
      </c>
      <c r="Z36" s="133">
        <v>359.03309999999999</v>
      </c>
      <c r="AA36" s="133">
        <f t="shared" si="64"/>
        <v>0.25800000000000001</v>
      </c>
      <c r="AB36" s="133">
        <v>192.39920000000001</v>
      </c>
      <c r="AC36" s="133">
        <f t="shared" si="65"/>
        <v>0.25800000000000001</v>
      </c>
      <c r="AD36" s="133">
        <v>103.1031</v>
      </c>
      <c r="AE36" s="133">
        <f t="shared" si="66"/>
        <v>0.25800000000000001</v>
      </c>
      <c r="AF36" s="133">
        <v>55.251100000000001</v>
      </c>
      <c r="AG36" s="133">
        <f t="shared" si="67"/>
        <v>0.25800000000000001</v>
      </c>
      <c r="AH36" s="133">
        <v>29.608000000000001</v>
      </c>
      <c r="AI36" s="133">
        <f t="shared" si="68"/>
        <v>0.25800000000000001</v>
      </c>
      <c r="AJ36" s="133">
        <v>15.866400000000001</v>
      </c>
      <c r="AK36" s="133">
        <f t="shared" si="69"/>
        <v>0.25800000000000001</v>
      </c>
      <c r="AL36" s="133">
        <v>8.5024999999999995</v>
      </c>
      <c r="AM36" s="133">
        <f t="shared" si="70"/>
        <v>0.25800000000000001</v>
      </c>
      <c r="AN36" s="133">
        <v>4.5563000000000002</v>
      </c>
      <c r="AO36" s="133">
        <f t="shared" si="71"/>
        <v>0.25800000000000001</v>
      </c>
      <c r="AP36" s="133">
        <v>2.4417</v>
      </c>
      <c r="AQ36" s="133">
        <f t="shared" si="72"/>
        <v>0.25800000000000001</v>
      </c>
      <c r="AR36" s="133">
        <v>1.3084</v>
      </c>
      <c r="AS36" s="133">
        <f t="shared" si="73"/>
        <v>0.25800000000000001</v>
      </c>
      <c r="AT36" s="133">
        <v>0.70120000000000005</v>
      </c>
      <c r="AU36" s="133">
        <f t="shared" si="74"/>
        <v>0.25800000000000001</v>
      </c>
      <c r="AV36" s="133">
        <v>0.37569999999999998</v>
      </c>
      <c r="AW36" s="133">
        <f t="shared" si="75"/>
        <v>0.25800000000000001</v>
      </c>
      <c r="AX36" s="133">
        <v>0.2014</v>
      </c>
      <c r="AY36" s="133">
        <f t="shared" si="76"/>
        <v>0.25800000000000001</v>
      </c>
      <c r="AZ36" s="133">
        <v>0.1079</v>
      </c>
      <c r="BA36" s="133">
        <f t="shared" si="77"/>
        <v>0.25800000000000001</v>
      </c>
      <c r="BB36" s="133">
        <v>5.7799999999999997E-2</v>
      </c>
      <c r="BC36" s="133">
        <f t="shared" si="78"/>
        <v>0.25800000000000001</v>
      </c>
      <c r="BD36" s="133">
        <v>3.1E-2</v>
      </c>
      <c r="BE36" s="133">
        <f t="shared" si="79"/>
        <v>0.25800000000000001</v>
      </c>
      <c r="BF36" s="133">
        <v>1.66E-2</v>
      </c>
      <c r="BG36" s="133">
        <f t="shared" si="80"/>
        <v>0.25800000000000001</v>
      </c>
      <c r="BH36" s="133">
        <v>8.8999999999999999E-3</v>
      </c>
      <c r="BI36" s="133">
        <f t="shared" si="81"/>
        <v>0.25800000000000001</v>
      </c>
      <c r="BJ36" s="133">
        <v>4.7999999999999996E-3</v>
      </c>
      <c r="BK36" s="133">
        <f t="shared" si="82"/>
        <v>0.25800000000000001</v>
      </c>
    </row>
    <row r="37" spans="1:63" ht="15" customHeight="1" x14ac:dyDescent="0.25">
      <c r="A37" s="45" t="s">
        <v>28</v>
      </c>
      <c r="B37" s="8">
        <v>6113</v>
      </c>
      <c r="C37" s="8">
        <v>1</v>
      </c>
      <c r="D37" s="83">
        <f>(LARGE('Annual Heat Inputs'!D37:K37,1)+LARGE('Annual Heat Inputs'!D37:K37,2)+LARGE('Annual Heat Inputs'!D37:K37,3))/3</f>
        <v>38953973.774333328</v>
      </c>
      <c r="E37" s="84">
        <v>1221855434</v>
      </c>
      <c r="F37" s="139">
        <f t="shared" si="0"/>
        <v>3.1881000558969017E-2</v>
      </c>
      <c r="G37" s="127">
        <v>161456</v>
      </c>
      <c r="H37" s="133">
        <f t="shared" si="1"/>
        <v>5147.3788262489015</v>
      </c>
      <c r="I37" s="133">
        <f>MIN(H37,'SO2 Annual Emissions'!L37,' Retirement Adjustments'!D37)</f>
        <v>2782.4380000000001</v>
      </c>
      <c r="J37" s="133">
        <v>52794.004200000003</v>
      </c>
      <c r="K37" s="133">
        <f t="shared" si="83"/>
        <v>2782.4380000000001</v>
      </c>
      <c r="L37" s="133">
        <v>28291.328099999999</v>
      </c>
      <c r="M37" s="133">
        <f t="shared" si="57"/>
        <v>2782.4380000000001</v>
      </c>
      <c r="N37" s="133">
        <v>15160.798199999999</v>
      </c>
      <c r="O37" s="133">
        <f t="shared" si="58"/>
        <v>2782.4380000000001</v>
      </c>
      <c r="P37" s="133">
        <v>8124.3906999999999</v>
      </c>
      <c r="Q37" s="133">
        <f t="shared" si="59"/>
        <v>2782.4380000000001</v>
      </c>
      <c r="R37" s="133">
        <v>4353.7103999999999</v>
      </c>
      <c r="S37" s="133">
        <f t="shared" si="60"/>
        <v>2782.4380000000001</v>
      </c>
      <c r="T37" s="133">
        <v>2333.0727000000002</v>
      </c>
      <c r="U37" s="133">
        <f t="shared" si="61"/>
        <v>2782.4380000000001</v>
      </c>
      <c r="V37" s="133">
        <v>1250.2503999999999</v>
      </c>
      <c r="W37" s="133">
        <f t="shared" si="62"/>
        <v>2782.4380000000001</v>
      </c>
      <c r="X37" s="133">
        <v>669.98599999999999</v>
      </c>
      <c r="Y37" s="133">
        <f t="shared" si="63"/>
        <v>2782.4380000000001</v>
      </c>
      <c r="Z37" s="133">
        <v>359.03309999999999</v>
      </c>
      <c r="AA37" s="133">
        <f t="shared" si="64"/>
        <v>2782.4380000000001</v>
      </c>
      <c r="AB37" s="133">
        <v>192.39920000000001</v>
      </c>
      <c r="AC37" s="133">
        <f t="shared" si="65"/>
        <v>2782.4380000000001</v>
      </c>
      <c r="AD37" s="133">
        <v>103.1031</v>
      </c>
      <c r="AE37" s="133">
        <f t="shared" si="66"/>
        <v>2782.4380000000001</v>
      </c>
      <c r="AF37" s="133">
        <v>55.251100000000001</v>
      </c>
      <c r="AG37" s="133">
        <f t="shared" si="67"/>
        <v>2782.4380000000001</v>
      </c>
      <c r="AH37" s="133">
        <v>29.608000000000001</v>
      </c>
      <c r="AI37" s="133">
        <f t="shared" si="68"/>
        <v>2782.4380000000001</v>
      </c>
      <c r="AJ37" s="133">
        <v>15.866400000000001</v>
      </c>
      <c r="AK37" s="133">
        <f t="shared" si="69"/>
        <v>2782.4380000000001</v>
      </c>
      <c r="AL37" s="133">
        <v>8.5024999999999995</v>
      </c>
      <c r="AM37" s="133">
        <f t="shared" si="70"/>
        <v>2782.4380000000001</v>
      </c>
      <c r="AN37" s="133">
        <v>4.5563000000000002</v>
      </c>
      <c r="AO37" s="133">
        <f t="shared" si="71"/>
        <v>2782.4380000000001</v>
      </c>
      <c r="AP37" s="133">
        <v>2.4417</v>
      </c>
      <c r="AQ37" s="133">
        <f t="shared" si="72"/>
        <v>2782.4380000000001</v>
      </c>
      <c r="AR37" s="133">
        <v>1.3084</v>
      </c>
      <c r="AS37" s="133">
        <f t="shared" si="73"/>
        <v>2782.4380000000001</v>
      </c>
      <c r="AT37" s="133">
        <v>0.70120000000000005</v>
      </c>
      <c r="AU37" s="133">
        <f t="shared" si="74"/>
        <v>2782.4380000000001</v>
      </c>
      <c r="AV37" s="133">
        <v>0.37569999999999998</v>
      </c>
      <c r="AW37" s="133">
        <f t="shared" si="75"/>
        <v>2782.4380000000001</v>
      </c>
      <c r="AX37" s="133">
        <v>0.2014</v>
      </c>
      <c r="AY37" s="133">
        <f t="shared" si="76"/>
        <v>2782.4380000000001</v>
      </c>
      <c r="AZ37" s="133">
        <v>0.1079</v>
      </c>
      <c r="BA37" s="133">
        <f t="shared" si="77"/>
        <v>2782.4380000000001</v>
      </c>
      <c r="BB37" s="133">
        <v>5.7799999999999997E-2</v>
      </c>
      <c r="BC37" s="133">
        <f t="shared" si="78"/>
        <v>2782.4380000000001</v>
      </c>
      <c r="BD37" s="133">
        <v>3.1E-2</v>
      </c>
      <c r="BE37" s="133">
        <f t="shared" si="79"/>
        <v>2782.4380000000001</v>
      </c>
      <c r="BF37" s="133">
        <v>1.66E-2</v>
      </c>
      <c r="BG37" s="133">
        <f t="shared" si="80"/>
        <v>2782.4380000000001</v>
      </c>
      <c r="BH37" s="133">
        <v>8.8999999999999999E-3</v>
      </c>
      <c r="BI37" s="133">
        <f t="shared" si="81"/>
        <v>2782.4380000000001</v>
      </c>
      <c r="BJ37" s="133">
        <v>4.7999999999999996E-3</v>
      </c>
      <c r="BK37" s="133">
        <f t="shared" si="82"/>
        <v>2782.4380000000001</v>
      </c>
    </row>
    <row r="38" spans="1:63" ht="15" customHeight="1" x14ac:dyDescent="0.25">
      <c r="A38" s="45" t="s">
        <v>28</v>
      </c>
      <c r="B38" s="8">
        <v>6113</v>
      </c>
      <c r="C38" s="8">
        <v>2</v>
      </c>
      <c r="D38" s="83">
        <f>(LARGE('Annual Heat Inputs'!D38:K38,1)+LARGE('Annual Heat Inputs'!D38:K38,2)+LARGE('Annual Heat Inputs'!D38:K38,3))/3</f>
        <v>37316997.961666666</v>
      </c>
      <c r="E38" s="84">
        <v>1221855434</v>
      </c>
      <c r="F38" s="139">
        <f t="shared" si="0"/>
        <v>3.0541254655226804E-2</v>
      </c>
      <c r="G38" s="127">
        <v>161456</v>
      </c>
      <c r="H38" s="133">
        <f t="shared" si="1"/>
        <v>4931.0688116142992</v>
      </c>
      <c r="I38" s="133">
        <f>MIN(H38,'SO2 Annual Emissions'!L38,' Retirement Adjustments'!D38)</f>
        <v>2339.9290000000001</v>
      </c>
      <c r="J38" s="133">
        <v>52794.004200000003</v>
      </c>
      <c r="K38" s="133">
        <f t="shared" si="83"/>
        <v>2339.9290000000001</v>
      </c>
      <c r="L38" s="133">
        <v>28291.328099999999</v>
      </c>
      <c r="M38" s="133">
        <f t="shared" si="57"/>
        <v>2339.9290000000001</v>
      </c>
      <c r="N38" s="133">
        <v>15160.798199999999</v>
      </c>
      <c r="O38" s="133">
        <f t="shared" si="58"/>
        <v>2339.9290000000001</v>
      </c>
      <c r="P38" s="133">
        <v>8124.3906999999999</v>
      </c>
      <c r="Q38" s="133">
        <f t="shared" si="59"/>
        <v>2339.9290000000001</v>
      </c>
      <c r="R38" s="133">
        <v>4353.7103999999999</v>
      </c>
      <c r="S38" s="133">
        <f t="shared" si="60"/>
        <v>2339.9290000000001</v>
      </c>
      <c r="T38" s="133">
        <v>2333.0727000000002</v>
      </c>
      <c r="U38" s="133">
        <f t="shared" si="61"/>
        <v>2339.9290000000001</v>
      </c>
      <c r="V38" s="133">
        <v>1250.2503999999999</v>
      </c>
      <c r="W38" s="133">
        <f t="shared" si="62"/>
        <v>2339.9290000000001</v>
      </c>
      <c r="X38" s="133">
        <v>669.98599999999999</v>
      </c>
      <c r="Y38" s="133">
        <f t="shared" si="63"/>
        <v>2339.9290000000001</v>
      </c>
      <c r="Z38" s="133">
        <v>359.03309999999999</v>
      </c>
      <c r="AA38" s="133">
        <f t="shared" si="64"/>
        <v>2339.9290000000001</v>
      </c>
      <c r="AB38" s="133">
        <v>192.39920000000001</v>
      </c>
      <c r="AC38" s="133">
        <f t="shared" si="65"/>
        <v>2339.9290000000001</v>
      </c>
      <c r="AD38" s="133">
        <v>103.1031</v>
      </c>
      <c r="AE38" s="133">
        <f t="shared" si="66"/>
        <v>2339.9290000000001</v>
      </c>
      <c r="AF38" s="133">
        <v>55.251100000000001</v>
      </c>
      <c r="AG38" s="133">
        <f t="shared" si="67"/>
        <v>2339.9290000000001</v>
      </c>
      <c r="AH38" s="133">
        <v>29.608000000000001</v>
      </c>
      <c r="AI38" s="133">
        <f t="shared" si="68"/>
        <v>2339.9290000000001</v>
      </c>
      <c r="AJ38" s="133">
        <v>15.866400000000001</v>
      </c>
      <c r="AK38" s="133">
        <f t="shared" si="69"/>
        <v>2339.9290000000001</v>
      </c>
      <c r="AL38" s="133">
        <v>8.5024999999999995</v>
      </c>
      <c r="AM38" s="133">
        <f t="shared" si="70"/>
        <v>2339.9290000000001</v>
      </c>
      <c r="AN38" s="133">
        <v>4.5563000000000002</v>
      </c>
      <c r="AO38" s="133">
        <f t="shared" si="71"/>
        <v>2339.9290000000001</v>
      </c>
      <c r="AP38" s="133">
        <v>2.4417</v>
      </c>
      <c r="AQ38" s="133">
        <f t="shared" si="72"/>
        <v>2339.9290000000001</v>
      </c>
      <c r="AR38" s="133">
        <v>1.3084</v>
      </c>
      <c r="AS38" s="133">
        <f t="shared" si="73"/>
        <v>2339.9290000000001</v>
      </c>
      <c r="AT38" s="133">
        <v>0.70120000000000005</v>
      </c>
      <c r="AU38" s="133">
        <f t="shared" si="74"/>
        <v>2339.9290000000001</v>
      </c>
      <c r="AV38" s="133">
        <v>0.37569999999999998</v>
      </c>
      <c r="AW38" s="133">
        <f t="shared" si="75"/>
        <v>2339.9290000000001</v>
      </c>
      <c r="AX38" s="133">
        <v>0.2014</v>
      </c>
      <c r="AY38" s="133">
        <f t="shared" si="76"/>
        <v>2339.9290000000001</v>
      </c>
      <c r="AZ38" s="133">
        <v>0.1079</v>
      </c>
      <c r="BA38" s="133">
        <f t="shared" si="77"/>
        <v>2339.9290000000001</v>
      </c>
      <c r="BB38" s="133">
        <v>5.7799999999999997E-2</v>
      </c>
      <c r="BC38" s="133">
        <f t="shared" si="78"/>
        <v>2339.9290000000001</v>
      </c>
      <c r="BD38" s="133">
        <v>3.1E-2</v>
      </c>
      <c r="BE38" s="133">
        <f t="shared" si="79"/>
        <v>2339.9290000000001</v>
      </c>
      <c r="BF38" s="133">
        <v>1.66E-2</v>
      </c>
      <c r="BG38" s="133">
        <f t="shared" si="80"/>
        <v>2339.9290000000001</v>
      </c>
      <c r="BH38" s="133">
        <v>8.8999999999999999E-3</v>
      </c>
      <c r="BI38" s="133">
        <f t="shared" si="81"/>
        <v>2339.9290000000001</v>
      </c>
      <c r="BJ38" s="133">
        <v>4.7999999999999996E-3</v>
      </c>
      <c r="BK38" s="133">
        <f t="shared" si="82"/>
        <v>2339.9290000000001</v>
      </c>
    </row>
    <row r="39" spans="1:63" ht="15" customHeight="1" x14ac:dyDescent="0.25">
      <c r="A39" s="45" t="s">
        <v>28</v>
      </c>
      <c r="B39" s="8">
        <v>6113</v>
      </c>
      <c r="C39" s="8">
        <v>3</v>
      </c>
      <c r="D39" s="83">
        <f>(LARGE('Annual Heat Inputs'!D39:K39,1)+LARGE('Annual Heat Inputs'!D39:K39,2)+LARGE('Annual Heat Inputs'!D39:K39,3))/3</f>
        <v>38852098.468666665</v>
      </c>
      <c r="E39" s="84">
        <v>1221855434</v>
      </c>
      <c r="F39" s="139">
        <f t="shared" si="0"/>
        <v>3.1797623014595246E-2</v>
      </c>
      <c r="G39" s="127">
        <v>161456</v>
      </c>
      <c r="H39" s="133">
        <f t="shared" si="1"/>
        <v>5133.9170214444903</v>
      </c>
      <c r="I39" s="133">
        <f>MIN(H39,'SO2 Annual Emissions'!L39,' Retirement Adjustments'!D39)</f>
        <v>2608.09</v>
      </c>
      <c r="J39" s="133">
        <v>52794.004200000003</v>
      </c>
      <c r="K39" s="133">
        <f t="shared" si="83"/>
        <v>2608.09</v>
      </c>
      <c r="L39" s="133">
        <v>28291.328099999999</v>
      </c>
      <c r="M39" s="133">
        <f t="shared" si="57"/>
        <v>2608.09</v>
      </c>
      <c r="N39" s="133">
        <v>15160.798199999999</v>
      </c>
      <c r="O39" s="133">
        <f t="shared" si="58"/>
        <v>2608.09</v>
      </c>
      <c r="P39" s="133">
        <v>8124.3906999999999</v>
      </c>
      <c r="Q39" s="133">
        <f t="shared" si="59"/>
        <v>2608.09</v>
      </c>
      <c r="R39" s="133">
        <v>4353.7103999999999</v>
      </c>
      <c r="S39" s="133">
        <f t="shared" si="60"/>
        <v>2608.09</v>
      </c>
      <c r="T39" s="133">
        <v>2333.0727000000002</v>
      </c>
      <c r="U39" s="133">
        <f t="shared" si="61"/>
        <v>2608.09</v>
      </c>
      <c r="V39" s="133">
        <v>1250.2503999999999</v>
      </c>
      <c r="W39" s="133">
        <f t="shared" si="62"/>
        <v>2608.09</v>
      </c>
      <c r="X39" s="133">
        <v>669.98599999999999</v>
      </c>
      <c r="Y39" s="133">
        <f t="shared" si="63"/>
        <v>2608.09</v>
      </c>
      <c r="Z39" s="133">
        <v>359.03309999999999</v>
      </c>
      <c r="AA39" s="133">
        <f t="shared" si="64"/>
        <v>2608.09</v>
      </c>
      <c r="AB39" s="133">
        <v>192.39920000000001</v>
      </c>
      <c r="AC39" s="133">
        <f t="shared" si="65"/>
        <v>2608.09</v>
      </c>
      <c r="AD39" s="133">
        <v>103.1031</v>
      </c>
      <c r="AE39" s="133">
        <f t="shared" si="66"/>
        <v>2608.09</v>
      </c>
      <c r="AF39" s="133">
        <v>55.251100000000001</v>
      </c>
      <c r="AG39" s="133">
        <f t="shared" si="67"/>
        <v>2608.09</v>
      </c>
      <c r="AH39" s="133">
        <v>29.608000000000001</v>
      </c>
      <c r="AI39" s="133">
        <f t="shared" si="68"/>
        <v>2608.09</v>
      </c>
      <c r="AJ39" s="133">
        <v>15.866400000000001</v>
      </c>
      <c r="AK39" s="133">
        <f t="shared" si="69"/>
        <v>2608.09</v>
      </c>
      <c r="AL39" s="133">
        <v>8.5024999999999995</v>
      </c>
      <c r="AM39" s="133">
        <f t="shared" si="70"/>
        <v>2608.09</v>
      </c>
      <c r="AN39" s="133">
        <v>4.5563000000000002</v>
      </c>
      <c r="AO39" s="133">
        <f t="shared" si="71"/>
        <v>2608.09</v>
      </c>
      <c r="AP39" s="133">
        <v>2.4417</v>
      </c>
      <c r="AQ39" s="133">
        <f t="shared" si="72"/>
        <v>2608.09</v>
      </c>
      <c r="AR39" s="133">
        <v>1.3084</v>
      </c>
      <c r="AS39" s="133">
        <f t="shared" si="73"/>
        <v>2608.09</v>
      </c>
      <c r="AT39" s="133">
        <v>0.70120000000000005</v>
      </c>
      <c r="AU39" s="133">
        <f t="shared" si="74"/>
        <v>2608.09</v>
      </c>
      <c r="AV39" s="133">
        <v>0.37569999999999998</v>
      </c>
      <c r="AW39" s="133">
        <f t="shared" si="75"/>
        <v>2608.09</v>
      </c>
      <c r="AX39" s="133">
        <v>0.2014</v>
      </c>
      <c r="AY39" s="133">
        <f t="shared" si="76"/>
        <v>2608.09</v>
      </c>
      <c r="AZ39" s="133">
        <v>0.1079</v>
      </c>
      <c r="BA39" s="133">
        <f t="shared" si="77"/>
        <v>2608.09</v>
      </c>
      <c r="BB39" s="133">
        <v>5.7799999999999997E-2</v>
      </c>
      <c r="BC39" s="133">
        <f t="shared" si="78"/>
        <v>2608.09</v>
      </c>
      <c r="BD39" s="133">
        <v>3.1E-2</v>
      </c>
      <c r="BE39" s="133">
        <f t="shared" si="79"/>
        <v>2608.09</v>
      </c>
      <c r="BF39" s="133">
        <v>1.66E-2</v>
      </c>
      <c r="BG39" s="133">
        <f t="shared" si="80"/>
        <v>2608.09</v>
      </c>
      <c r="BH39" s="133">
        <v>8.8999999999999999E-3</v>
      </c>
      <c r="BI39" s="133">
        <f t="shared" si="81"/>
        <v>2608.09</v>
      </c>
      <c r="BJ39" s="133">
        <v>4.7999999999999996E-3</v>
      </c>
      <c r="BK39" s="133">
        <f t="shared" si="82"/>
        <v>2608.09</v>
      </c>
    </row>
    <row r="40" spans="1:63" ht="15" customHeight="1" x14ac:dyDescent="0.25">
      <c r="A40" s="45" t="s">
        <v>28</v>
      </c>
      <c r="B40" s="8">
        <v>6113</v>
      </c>
      <c r="C40" s="8">
        <v>4</v>
      </c>
      <c r="D40" s="83">
        <f>(LARGE('Annual Heat Inputs'!D40:K40,1)+LARGE('Annual Heat Inputs'!D40:K40,2)+LARGE('Annual Heat Inputs'!D40:K40,3))/3</f>
        <v>36475482.608999997</v>
      </c>
      <c r="E40" s="84">
        <v>1221855434</v>
      </c>
      <c r="F40" s="139">
        <f t="shared" si="0"/>
        <v>2.9852535409684151E-2</v>
      </c>
      <c r="G40" s="127">
        <v>161456</v>
      </c>
      <c r="H40" s="133">
        <f t="shared" si="1"/>
        <v>4819.8709571059644</v>
      </c>
      <c r="I40" s="133">
        <f>MIN(H40,'SO2 Annual Emissions'!L40,' Retirement Adjustments'!D40)</f>
        <v>3646.9740000000002</v>
      </c>
      <c r="J40" s="133">
        <v>52794.004200000003</v>
      </c>
      <c r="K40" s="133">
        <f t="shared" si="83"/>
        <v>3646.9740000000002</v>
      </c>
      <c r="L40" s="133">
        <v>28291.328099999999</v>
      </c>
      <c r="M40" s="133">
        <f t="shared" si="57"/>
        <v>3646.9740000000002</v>
      </c>
      <c r="N40" s="133">
        <v>15160.798199999999</v>
      </c>
      <c r="O40" s="133">
        <f t="shared" si="58"/>
        <v>3646.9740000000002</v>
      </c>
      <c r="P40" s="133">
        <v>8124.3906999999999</v>
      </c>
      <c r="Q40" s="133">
        <f t="shared" si="59"/>
        <v>3646.9740000000002</v>
      </c>
      <c r="R40" s="133">
        <v>4353.7103999999999</v>
      </c>
      <c r="S40" s="133">
        <f t="shared" si="60"/>
        <v>3646.9740000000002</v>
      </c>
      <c r="T40" s="133">
        <v>2333.0727000000002</v>
      </c>
      <c r="U40" s="133">
        <f t="shared" si="61"/>
        <v>3646.9740000000002</v>
      </c>
      <c r="V40" s="133">
        <v>1250.2503999999999</v>
      </c>
      <c r="W40" s="133">
        <f t="shared" si="62"/>
        <v>3646.9740000000002</v>
      </c>
      <c r="X40" s="133">
        <v>669.98599999999999</v>
      </c>
      <c r="Y40" s="133">
        <f t="shared" si="63"/>
        <v>3646.9740000000002</v>
      </c>
      <c r="Z40" s="133">
        <v>359.03309999999999</v>
      </c>
      <c r="AA40" s="133">
        <f t="shared" si="64"/>
        <v>3646.9740000000002</v>
      </c>
      <c r="AB40" s="133">
        <v>192.39920000000001</v>
      </c>
      <c r="AC40" s="133">
        <f t="shared" si="65"/>
        <v>3646.9740000000002</v>
      </c>
      <c r="AD40" s="133">
        <v>103.1031</v>
      </c>
      <c r="AE40" s="133">
        <f t="shared" si="66"/>
        <v>3646.9740000000002</v>
      </c>
      <c r="AF40" s="133">
        <v>55.251100000000001</v>
      </c>
      <c r="AG40" s="133">
        <f t="shared" si="67"/>
        <v>3646.9740000000002</v>
      </c>
      <c r="AH40" s="133">
        <v>29.608000000000001</v>
      </c>
      <c r="AI40" s="133">
        <f t="shared" si="68"/>
        <v>3646.9740000000002</v>
      </c>
      <c r="AJ40" s="133">
        <v>15.866400000000001</v>
      </c>
      <c r="AK40" s="133">
        <f t="shared" si="69"/>
        <v>3646.9740000000002</v>
      </c>
      <c r="AL40" s="133">
        <v>8.5024999999999995</v>
      </c>
      <c r="AM40" s="133">
        <f t="shared" si="70"/>
        <v>3646.9740000000002</v>
      </c>
      <c r="AN40" s="133">
        <v>4.5563000000000002</v>
      </c>
      <c r="AO40" s="133">
        <f t="shared" si="71"/>
        <v>3646.9740000000002</v>
      </c>
      <c r="AP40" s="133">
        <v>2.4417</v>
      </c>
      <c r="AQ40" s="133">
        <f t="shared" si="72"/>
        <v>3646.9740000000002</v>
      </c>
      <c r="AR40" s="133">
        <v>1.3084</v>
      </c>
      <c r="AS40" s="133">
        <f t="shared" si="73"/>
        <v>3646.9740000000002</v>
      </c>
      <c r="AT40" s="133">
        <v>0.70120000000000005</v>
      </c>
      <c r="AU40" s="133">
        <f t="shared" si="74"/>
        <v>3646.9740000000002</v>
      </c>
      <c r="AV40" s="133">
        <v>0.37569999999999998</v>
      </c>
      <c r="AW40" s="133">
        <f t="shared" si="75"/>
        <v>3646.9740000000002</v>
      </c>
      <c r="AX40" s="133">
        <v>0.2014</v>
      </c>
      <c r="AY40" s="133">
        <f t="shared" si="76"/>
        <v>3646.9740000000002</v>
      </c>
      <c r="AZ40" s="133">
        <v>0.1079</v>
      </c>
      <c r="BA40" s="133">
        <f t="shared" si="77"/>
        <v>3646.9740000000002</v>
      </c>
      <c r="BB40" s="133">
        <v>5.7799999999999997E-2</v>
      </c>
      <c r="BC40" s="133">
        <f t="shared" si="78"/>
        <v>3646.9740000000002</v>
      </c>
      <c r="BD40" s="133">
        <v>3.1E-2</v>
      </c>
      <c r="BE40" s="133">
        <f t="shared" si="79"/>
        <v>3646.9740000000002</v>
      </c>
      <c r="BF40" s="133">
        <v>1.66E-2</v>
      </c>
      <c r="BG40" s="133">
        <f t="shared" si="80"/>
        <v>3646.9740000000002</v>
      </c>
      <c r="BH40" s="133">
        <v>8.8999999999999999E-3</v>
      </c>
      <c r="BI40" s="133">
        <f t="shared" si="81"/>
        <v>3646.9740000000002</v>
      </c>
      <c r="BJ40" s="133">
        <v>4.7999999999999996E-3</v>
      </c>
      <c r="BK40" s="133">
        <f t="shared" si="82"/>
        <v>3646.9740000000002</v>
      </c>
    </row>
    <row r="41" spans="1:63" ht="15" customHeight="1" x14ac:dyDescent="0.25">
      <c r="A41" s="45" t="s">
        <v>28</v>
      </c>
      <c r="B41" s="8">
        <v>6113</v>
      </c>
      <c r="C41" s="8">
        <v>5</v>
      </c>
      <c r="D41" s="83">
        <f>(LARGE('Annual Heat Inputs'!D41:K41,1)+LARGE('Annual Heat Inputs'!D41:K41,2)+LARGE('Annual Heat Inputs'!D41:K41,3))/3</f>
        <v>33624971.36333333</v>
      </c>
      <c r="E41" s="84">
        <v>1221855434</v>
      </c>
      <c r="F41" s="139">
        <f t="shared" si="0"/>
        <v>2.7519598822959714E-2</v>
      </c>
      <c r="G41" s="127">
        <v>161456</v>
      </c>
      <c r="H41" s="133">
        <f t="shared" si="1"/>
        <v>4443.2043475597839</v>
      </c>
      <c r="I41" s="133">
        <f>MIN(H41,'SO2 Annual Emissions'!L41,' Retirement Adjustments'!D41)</f>
        <v>4443.2043475597839</v>
      </c>
      <c r="J41" s="133">
        <v>52794.004200000003</v>
      </c>
      <c r="K41" s="133">
        <f>PRODUCT(F41,J41)+H41</f>
        <v>5896.0741634014339</v>
      </c>
      <c r="L41" s="133">
        <v>28291.328099999999</v>
      </c>
      <c r="M41" s="133">
        <f>PRODUCT(F41,L41)+K41</f>
        <v>6674.6401628821604</v>
      </c>
      <c r="N41" s="133">
        <v>15160.798199999999</v>
      </c>
      <c r="O41" s="133">
        <f>PRODUCT(F41,N41)+M41</f>
        <v>7091.8592471820102</v>
      </c>
      <c r="P41" s="133">
        <v>8124.3906999999999</v>
      </c>
      <c r="Q41" s="133">
        <f>PRODUCT(F41,P41)+O41</f>
        <v>7315.4392199269951</v>
      </c>
      <c r="R41" s="133">
        <v>4353.7103999999999</v>
      </c>
      <c r="S41" s="133">
        <f>PRODUCT(F41,R41)+Q41</f>
        <v>7435.2515835263421</v>
      </c>
      <c r="T41" s="133">
        <v>2333.0727000000002</v>
      </c>
      <c r="U41" s="133">
        <f>PRODUCT(F41,T41)+S41</f>
        <v>7499.4568082551414</v>
      </c>
      <c r="V41" s="133">
        <v>1250.2503999999999</v>
      </c>
      <c r="W41" s="133">
        <f>PRODUCT(F41,V41)+U41</f>
        <v>7533.8631976913866</v>
      </c>
      <c r="X41" s="133">
        <v>669.98599999999999</v>
      </c>
      <c r="Y41" s="133">
        <f>PRODUCT(F41,X41)+W41</f>
        <v>7552.3009436283864</v>
      </c>
      <c r="Z41" s="133">
        <v>359.03309999999999</v>
      </c>
      <c r="AA41" s="133">
        <f>PRODUCT(F41,Z41)+Y41</f>
        <v>7562.1813905045501</v>
      </c>
      <c r="AB41" s="133">
        <v>192.39920000000001</v>
      </c>
      <c r="AC41" s="133">
        <f>PRODUCT(F41,AB41)+AA41</f>
        <v>7567.4761393024082</v>
      </c>
      <c r="AD41" s="133">
        <v>103.1031</v>
      </c>
      <c r="AE41" s="133">
        <f>PRODUCT(F41,AD41)+AC41</f>
        <v>7570.3134952518121</v>
      </c>
      <c r="AF41" s="133">
        <v>55.251100000000001</v>
      </c>
      <c r="AG41" s="133">
        <f>PRODUCT(F41,AF41)+AE41</f>
        <v>7571.8339833583395</v>
      </c>
      <c r="AH41" s="133">
        <v>29.608000000000001</v>
      </c>
      <c r="AI41" s="133">
        <f>PRODUCT(F41,AH41)+AG41</f>
        <v>7572.6487836402894</v>
      </c>
      <c r="AJ41" s="133">
        <v>15.866400000000001</v>
      </c>
      <c r="AK41" s="133">
        <f>PRODUCT(F41,AJ41)+AI41</f>
        <v>7573.0854206030535</v>
      </c>
      <c r="AL41" s="133">
        <v>8.5024999999999995</v>
      </c>
      <c r="AM41" s="133">
        <f>PRODUCT(F41,AL41)+AK41</f>
        <v>7573.3194059920461</v>
      </c>
      <c r="AN41" s="133">
        <v>4.5563000000000002</v>
      </c>
      <c r="AO41" s="133">
        <f>PRODUCT(F41,AN41)+AM41</f>
        <v>7573.4447935401631</v>
      </c>
      <c r="AP41" s="133">
        <v>2.4417</v>
      </c>
      <c r="AQ41" s="133">
        <f>PRODUCT(F41,AP41)+AO41</f>
        <v>7573.5119881446089</v>
      </c>
      <c r="AR41" s="133">
        <v>1.3084</v>
      </c>
      <c r="AS41" s="133">
        <f>PRODUCT(F41,AR41)+AQ41</f>
        <v>7573.5479947877093</v>
      </c>
      <c r="AT41" s="133">
        <v>0.70120000000000005</v>
      </c>
      <c r="AU41" s="133">
        <f>PRODUCT(F41,AT41)+AS41</f>
        <v>7573.567291530404</v>
      </c>
      <c r="AV41" s="133">
        <v>0.37569999999999998</v>
      </c>
      <c r="AW41" s="133">
        <f>PRODUCT(F41,AV41)+AU41</f>
        <v>7573.5776306436819</v>
      </c>
      <c r="AX41" s="133">
        <v>0.2014</v>
      </c>
      <c r="AY41" s="133">
        <f>PRODUCT(F41,AX41)+AW41</f>
        <v>7573.5831730908849</v>
      </c>
      <c r="AZ41" s="133">
        <v>0.1079</v>
      </c>
      <c r="BA41" s="133">
        <f>PRODUCT(F41,AZ41)+AY41</f>
        <v>7573.5861424555978</v>
      </c>
      <c r="BB41" s="133">
        <v>5.7799999999999997E-2</v>
      </c>
      <c r="BC41" s="133">
        <f>PRODUCT(F41,BB41)+BA41</f>
        <v>7573.5877330884095</v>
      </c>
      <c r="BD41" s="133">
        <v>3.1E-2</v>
      </c>
      <c r="BE41" s="133">
        <f>PRODUCT(F41,BD41)+BC41</f>
        <v>7573.5885861959732</v>
      </c>
      <c r="BF41" s="133">
        <v>1.66E-2</v>
      </c>
      <c r="BG41" s="133">
        <f>PRODUCT(F41,BF41)+BE41</f>
        <v>7573.589043021314</v>
      </c>
      <c r="BH41" s="133">
        <v>8.8999999999999999E-3</v>
      </c>
      <c r="BI41" s="133">
        <f>PRODUCT(F41,BH41)+BG41</f>
        <v>7573.5892879457433</v>
      </c>
      <c r="BJ41" s="133">
        <v>4.7999999999999996E-3</v>
      </c>
      <c r="BK41" s="133">
        <f>PRODUCT(F41,BJ41)+BI41</f>
        <v>7573.5894200398179</v>
      </c>
    </row>
    <row r="42" spans="1:63" ht="15" customHeight="1" x14ac:dyDescent="0.25">
      <c r="A42" s="45" t="s">
        <v>29</v>
      </c>
      <c r="B42" s="8">
        <v>7763</v>
      </c>
      <c r="C42" s="8">
        <v>1</v>
      </c>
      <c r="D42" s="83">
        <f>(LARGE('Annual Heat Inputs'!D42:K42,1)+LARGE('Annual Heat Inputs'!D42:K42,2)+LARGE('Annual Heat Inputs'!D42:K42,3))/3</f>
        <v>801250.27566666668</v>
      </c>
      <c r="E42" s="84">
        <v>1221855434</v>
      </c>
      <c r="F42" s="139">
        <f t="shared" si="0"/>
        <v>6.5576520214310943E-4</v>
      </c>
      <c r="G42" s="127">
        <v>161456</v>
      </c>
      <c r="H42" s="133">
        <f t="shared" si="1"/>
        <v>105.87722647721787</v>
      </c>
      <c r="I42" s="133">
        <f>MIN(H42,'SO2 Annual Emissions'!L42,' Retirement Adjustments'!D42)</f>
        <v>0.30399999999999999</v>
      </c>
      <c r="J42" s="133">
        <v>52794.004200000003</v>
      </c>
      <c r="K42" s="133">
        <f t="shared" ref="K42:K47" si="84">I42</f>
        <v>0.30399999999999999</v>
      </c>
      <c r="L42" s="133">
        <v>28291.328099999999</v>
      </c>
      <c r="M42" s="133">
        <f t="shared" ref="M42:M54" si="85">K42</f>
        <v>0.30399999999999999</v>
      </c>
      <c r="N42" s="133">
        <v>15160.798199999999</v>
      </c>
      <c r="O42" s="133">
        <f t="shared" ref="O42:O54" si="86">M42</f>
        <v>0.30399999999999999</v>
      </c>
      <c r="P42" s="133">
        <v>8124.3906999999999</v>
      </c>
      <c r="Q42" s="133">
        <f t="shared" ref="Q42:Q54" si="87">O42</f>
        <v>0.30399999999999999</v>
      </c>
      <c r="R42" s="133">
        <v>4353.7103999999999</v>
      </c>
      <c r="S42" s="133">
        <f t="shared" ref="S42:S54" si="88">Q42</f>
        <v>0.30399999999999999</v>
      </c>
      <c r="T42" s="133">
        <v>2333.0727000000002</v>
      </c>
      <c r="U42" s="133">
        <f t="shared" ref="U42:U54" si="89">S42</f>
        <v>0.30399999999999999</v>
      </c>
      <c r="V42" s="133">
        <v>1250.2503999999999</v>
      </c>
      <c r="W42" s="133">
        <f t="shared" ref="W42:W54" si="90">U42</f>
        <v>0.30399999999999999</v>
      </c>
      <c r="X42" s="133">
        <v>669.98599999999999</v>
      </c>
      <c r="Y42" s="133">
        <f t="shared" ref="Y42:Y54" si="91">W42</f>
        <v>0.30399999999999999</v>
      </c>
      <c r="Z42" s="133">
        <v>359.03309999999999</v>
      </c>
      <c r="AA42" s="133">
        <f t="shared" ref="AA42:AA54" si="92">Y42</f>
        <v>0.30399999999999999</v>
      </c>
      <c r="AB42" s="133">
        <v>192.39920000000001</v>
      </c>
      <c r="AC42" s="133">
        <f t="shared" ref="AC42:AC54" si="93">AA42</f>
        <v>0.30399999999999999</v>
      </c>
      <c r="AD42" s="133">
        <v>103.1031</v>
      </c>
      <c r="AE42" s="133">
        <f t="shared" ref="AE42:AE54" si="94">AC42</f>
        <v>0.30399999999999999</v>
      </c>
      <c r="AF42" s="133">
        <v>55.251100000000001</v>
      </c>
      <c r="AG42" s="133">
        <f t="shared" ref="AG42:AG54" si="95">AE42</f>
        <v>0.30399999999999999</v>
      </c>
      <c r="AH42" s="133">
        <v>29.608000000000001</v>
      </c>
      <c r="AI42" s="133">
        <f t="shared" ref="AI42:AI54" si="96">AG42</f>
        <v>0.30399999999999999</v>
      </c>
      <c r="AJ42" s="133">
        <v>15.866400000000001</v>
      </c>
      <c r="AK42" s="133">
        <f t="shared" ref="AK42:AK54" si="97">AI42</f>
        <v>0.30399999999999999</v>
      </c>
      <c r="AL42" s="133">
        <v>8.5024999999999995</v>
      </c>
      <c r="AM42" s="133">
        <f t="shared" ref="AM42:AM54" si="98">AK42</f>
        <v>0.30399999999999999</v>
      </c>
      <c r="AN42" s="133">
        <v>4.5563000000000002</v>
      </c>
      <c r="AO42" s="133">
        <f t="shared" ref="AO42:AO54" si="99">AM42</f>
        <v>0.30399999999999999</v>
      </c>
      <c r="AP42" s="133">
        <v>2.4417</v>
      </c>
      <c r="AQ42" s="133">
        <f t="shared" ref="AQ42:AQ54" si="100">AO42</f>
        <v>0.30399999999999999</v>
      </c>
      <c r="AR42" s="133">
        <v>1.3084</v>
      </c>
      <c r="AS42" s="133">
        <f t="shared" ref="AS42:AS54" si="101">AQ42</f>
        <v>0.30399999999999999</v>
      </c>
      <c r="AT42" s="133">
        <v>0.70120000000000005</v>
      </c>
      <c r="AU42" s="133">
        <f t="shared" ref="AU42:AU54" si="102">AS42</f>
        <v>0.30399999999999999</v>
      </c>
      <c r="AV42" s="133">
        <v>0.37569999999999998</v>
      </c>
      <c r="AW42" s="133">
        <f t="shared" ref="AW42:AW54" si="103">AU42</f>
        <v>0.30399999999999999</v>
      </c>
      <c r="AX42" s="133">
        <v>0.2014</v>
      </c>
      <c r="AY42" s="133">
        <f t="shared" ref="AY42:AY54" si="104">AW42</f>
        <v>0.30399999999999999</v>
      </c>
      <c r="AZ42" s="133">
        <v>0.1079</v>
      </c>
      <c r="BA42" s="133">
        <f t="shared" ref="BA42:BA54" si="105">AY42</f>
        <v>0.30399999999999999</v>
      </c>
      <c r="BB42" s="133">
        <v>5.7799999999999997E-2</v>
      </c>
      <c r="BC42" s="133">
        <f t="shared" ref="BC42:BC54" si="106">BA42</f>
        <v>0.30399999999999999</v>
      </c>
      <c r="BD42" s="133">
        <v>3.1E-2</v>
      </c>
      <c r="BE42" s="133">
        <f t="shared" ref="BE42:BE54" si="107">BC42</f>
        <v>0.30399999999999999</v>
      </c>
      <c r="BF42" s="133">
        <v>1.66E-2</v>
      </c>
      <c r="BG42" s="133">
        <f t="shared" ref="BG42:BG54" si="108">BE42</f>
        <v>0.30399999999999999</v>
      </c>
      <c r="BH42" s="133">
        <v>8.8999999999999999E-3</v>
      </c>
      <c r="BI42" s="133">
        <f t="shared" ref="BI42:BI54" si="109">BG42</f>
        <v>0.30399999999999999</v>
      </c>
      <c r="BJ42" s="133">
        <v>4.7999999999999996E-3</v>
      </c>
      <c r="BK42" s="133">
        <f t="shared" ref="BK42:BK54" si="110">BI42</f>
        <v>0.30399999999999999</v>
      </c>
    </row>
    <row r="43" spans="1:63" ht="15" customHeight="1" x14ac:dyDescent="0.25">
      <c r="A43" s="45" t="s">
        <v>29</v>
      </c>
      <c r="B43" s="8">
        <v>7763</v>
      </c>
      <c r="C43" s="8">
        <v>2</v>
      </c>
      <c r="D43" s="83">
        <f>(LARGE('Annual Heat Inputs'!D43:K43,1)+LARGE('Annual Heat Inputs'!D43:K43,2)+LARGE('Annual Heat Inputs'!D43:K43,3))/3</f>
        <v>863733.38833333331</v>
      </c>
      <c r="E43" s="84">
        <v>1221855434</v>
      </c>
      <c r="F43" s="139">
        <f t="shared" si="0"/>
        <v>7.0690309532423239E-4</v>
      </c>
      <c r="G43" s="127">
        <v>161456</v>
      </c>
      <c r="H43" s="133">
        <f t="shared" si="1"/>
        <v>114.13374615866927</v>
      </c>
      <c r="I43" s="133">
        <f>MIN(H43,'SO2 Annual Emissions'!L43,' Retirement Adjustments'!D43)</f>
        <v>0.311</v>
      </c>
      <c r="J43" s="133">
        <v>52794.004200000003</v>
      </c>
      <c r="K43" s="133">
        <f t="shared" si="84"/>
        <v>0.311</v>
      </c>
      <c r="L43" s="133">
        <v>28291.328099999999</v>
      </c>
      <c r="M43" s="133">
        <f t="shared" si="85"/>
        <v>0.311</v>
      </c>
      <c r="N43" s="133">
        <v>15160.798199999999</v>
      </c>
      <c r="O43" s="133">
        <f t="shared" si="86"/>
        <v>0.311</v>
      </c>
      <c r="P43" s="133">
        <v>8124.3906999999999</v>
      </c>
      <c r="Q43" s="133">
        <f t="shared" si="87"/>
        <v>0.311</v>
      </c>
      <c r="R43" s="133">
        <v>4353.7103999999999</v>
      </c>
      <c r="S43" s="133">
        <f t="shared" si="88"/>
        <v>0.311</v>
      </c>
      <c r="T43" s="133">
        <v>2333.0727000000002</v>
      </c>
      <c r="U43" s="133">
        <f t="shared" si="89"/>
        <v>0.311</v>
      </c>
      <c r="V43" s="133">
        <v>1250.2503999999999</v>
      </c>
      <c r="W43" s="133">
        <f t="shared" si="90"/>
        <v>0.311</v>
      </c>
      <c r="X43" s="133">
        <v>669.98599999999999</v>
      </c>
      <c r="Y43" s="133">
        <f t="shared" si="91"/>
        <v>0.311</v>
      </c>
      <c r="Z43" s="133">
        <v>359.03309999999999</v>
      </c>
      <c r="AA43" s="133">
        <f t="shared" si="92"/>
        <v>0.311</v>
      </c>
      <c r="AB43" s="133">
        <v>192.39920000000001</v>
      </c>
      <c r="AC43" s="133">
        <f t="shared" si="93"/>
        <v>0.311</v>
      </c>
      <c r="AD43" s="133">
        <v>103.1031</v>
      </c>
      <c r="AE43" s="133">
        <f t="shared" si="94"/>
        <v>0.311</v>
      </c>
      <c r="AF43" s="133">
        <v>55.251100000000001</v>
      </c>
      <c r="AG43" s="133">
        <f t="shared" si="95"/>
        <v>0.311</v>
      </c>
      <c r="AH43" s="133">
        <v>29.608000000000001</v>
      </c>
      <c r="AI43" s="133">
        <f t="shared" si="96"/>
        <v>0.311</v>
      </c>
      <c r="AJ43" s="133">
        <v>15.866400000000001</v>
      </c>
      <c r="AK43" s="133">
        <f t="shared" si="97"/>
        <v>0.311</v>
      </c>
      <c r="AL43" s="133">
        <v>8.5024999999999995</v>
      </c>
      <c r="AM43" s="133">
        <f t="shared" si="98"/>
        <v>0.311</v>
      </c>
      <c r="AN43" s="133">
        <v>4.5563000000000002</v>
      </c>
      <c r="AO43" s="133">
        <f t="shared" si="99"/>
        <v>0.311</v>
      </c>
      <c r="AP43" s="133">
        <v>2.4417</v>
      </c>
      <c r="AQ43" s="133">
        <f t="shared" si="100"/>
        <v>0.311</v>
      </c>
      <c r="AR43" s="133">
        <v>1.3084</v>
      </c>
      <c r="AS43" s="133">
        <f t="shared" si="101"/>
        <v>0.311</v>
      </c>
      <c r="AT43" s="133">
        <v>0.70120000000000005</v>
      </c>
      <c r="AU43" s="133">
        <f t="shared" si="102"/>
        <v>0.311</v>
      </c>
      <c r="AV43" s="133">
        <v>0.37569999999999998</v>
      </c>
      <c r="AW43" s="133">
        <f t="shared" si="103"/>
        <v>0.311</v>
      </c>
      <c r="AX43" s="133">
        <v>0.2014</v>
      </c>
      <c r="AY43" s="133">
        <f t="shared" si="104"/>
        <v>0.311</v>
      </c>
      <c r="AZ43" s="133">
        <v>0.1079</v>
      </c>
      <c r="BA43" s="133">
        <f t="shared" si="105"/>
        <v>0.311</v>
      </c>
      <c r="BB43" s="133">
        <v>5.7799999999999997E-2</v>
      </c>
      <c r="BC43" s="133">
        <f t="shared" si="106"/>
        <v>0.311</v>
      </c>
      <c r="BD43" s="133">
        <v>3.1E-2</v>
      </c>
      <c r="BE43" s="133">
        <f t="shared" si="107"/>
        <v>0.311</v>
      </c>
      <c r="BF43" s="133">
        <v>1.66E-2</v>
      </c>
      <c r="BG43" s="133">
        <f t="shared" si="108"/>
        <v>0.311</v>
      </c>
      <c r="BH43" s="133">
        <v>8.8999999999999999E-3</v>
      </c>
      <c r="BI43" s="133">
        <f t="shared" si="109"/>
        <v>0.311</v>
      </c>
      <c r="BJ43" s="133">
        <v>4.7999999999999996E-3</v>
      </c>
      <c r="BK43" s="133">
        <f t="shared" si="110"/>
        <v>0.311</v>
      </c>
    </row>
    <row r="44" spans="1:63" ht="15" customHeight="1" x14ac:dyDescent="0.25">
      <c r="A44" s="45" t="s">
        <v>29</v>
      </c>
      <c r="B44" s="8">
        <v>7763</v>
      </c>
      <c r="C44" s="8">
        <v>3</v>
      </c>
      <c r="D44" s="83">
        <f>(LARGE('Annual Heat Inputs'!D44:K44,1)+LARGE('Annual Heat Inputs'!D44:K44,2)+LARGE('Annual Heat Inputs'!D44:K44,3))/3</f>
        <v>770204.38233333325</v>
      </c>
      <c r="E44" s="84">
        <v>1221855434</v>
      </c>
      <c r="F44" s="139">
        <f t="shared" si="0"/>
        <v>6.3035639151835473E-4</v>
      </c>
      <c r="G44" s="127">
        <v>161456</v>
      </c>
      <c r="H44" s="133">
        <f t="shared" si="1"/>
        <v>101.77482154898748</v>
      </c>
      <c r="I44" s="133">
        <f>MIN(H44,'SO2 Annual Emissions'!L44,' Retirement Adjustments'!D44)</f>
        <v>0.314</v>
      </c>
      <c r="J44" s="133">
        <v>52794.004200000003</v>
      </c>
      <c r="K44" s="133">
        <f t="shared" si="84"/>
        <v>0.314</v>
      </c>
      <c r="L44" s="133">
        <v>28291.328099999999</v>
      </c>
      <c r="M44" s="133">
        <f t="shared" si="85"/>
        <v>0.314</v>
      </c>
      <c r="N44" s="133">
        <v>15160.798199999999</v>
      </c>
      <c r="O44" s="133">
        <f t="shared" si="86"/>
        <v>0.314</v>
      </c>
      <c r="P44" s="133">
        <v>8124.3906999999999</v>
      </c>
      <c r="Q44" s="133">
        <f t="shared" si="87"/>
        <v>0.314</v>
      </c>
      <c r="R44" s="133">
        <v>4353.7103999999999</v>
      </c>
      <c r="S44" s="133">
        <f t="shared" si="88"/>
        <v>0.314</v>
      </c>
      <c r="T44" s="133">
        <v>2333.0727000000002</v>
      </c>
      <c r="U44" s="133">
        <f t="shared" si="89"/>
        <v>0.314</v>
      </c>
      <c r="V44" s="133">
        <v>1250.2503999999999</v>
      </c>
      <c r="W44" s="133">
        <f t="shared" si="90"/>
        <v>0.314</v>
      </c>
      <c r="X44" s="133">
        <v>669.98599999999999</v>
      </c>
      <c r="Y44" s="133">
        <f t="shared" si="91"/>
        <v>0.314</v>
      </c>
      <c r="Z44" s="133">
        <v>359.03309999999999</v>
      </c>
      <c r="AA44" s="133">
        <f t="shared" si="92"/>
        <v>0.314</v>
      </c>
      <c r="AB44" s="133">
        <v>192.39920000000001</v>
      </c>
      <c r="AC44" s="133">
        <f t="shared" si="93"/>
        <v>0.314</v>
      </c>
      <c r="AD44" s="133">
        <v>103.1031</v>
      </c>
      <c r="AE44" s="133">
        <f t="shared" si="94"/>
        <v>0.314</v>
      </c>
      <c r="AF44" s="133">
        <v>55.251100000000001</v>
      </c>
      <c r="AG44" s="133">
        <f t="shared" si="95"/>
        <v>0.314</v>
      </c>
      <c r="AH44" s="133">
        <v>29.608000000000001</v>
      </c>
      <c r="AI44" s="133">
        <f t="shared" si="96"/>
        <v>0.314</v>
      </c>
      <c r="AJ44" s="133">
        <v>15.866400000000001</v>
      </c>
      <c r="AK44" s="133">
        <f t="shared" si="97"/>
        <v>0.314</v>
      </c>
      <c r="AL44" s="133">
        <v>8.5024999999999995</v>
      </c>
      <c r="AM44" s="133">
        <f t="shared" si="98"/>
        <v>0.314</v>
      </c>
      <c r="AN44" s="133">
        <v>4.5563000000000002</v>
      </c>
      <c r="AO44" s="133">
        <f t="shared" si="99"/>
        <v>0.314</v>
      </c>
      <c r="AP44" s="133">
        <v>2.4417</v>
      </c>
      <c r="AQ44" s="133">
        <f t="shared" si="100"/>
        <v>0.314</v>
      </c>
      <c r="AR44" s="133">
        <v>1.3084</v>
      </c>
      <c r="AS44" s="133">
        <f t="shared" si="101"/>
        <v>0.314</v>
      </c>
      <c r="AT44" s="133">
        <v>0.70120000000000005</v>
      </c>
      <c r="AU44" s="133">
        <f t="shared" si="102"/>
        <v>0.314</v>
      </c>
      <c r="AV44" s="133">
        <v>0.37569999999999998</v>
      </c>
      <c r="AW44" s="133">
        <f t="shared" si="103"/>
        <v>0.314</v>
      </c>
      <c r="AX44" s="133">
        <v>0.2014</v>
      </c>
      <c r="AY44" s="133">
        <f t="shared" si="104"/>
        <v>0.314</v>
      </c>
      <c r="AZ44" s="133">
        <v>0.1079</v>
      </c>
      <c r="BA44" s="133">
        <f t="shared" si="105"/>
        <v>0.314</v>
      </c>
      <c r="BB44" s="133">
        <v>5.7799999999999997E-2</v>
      </c>
      <c r="BC44" s="133">
        <f t="shared" si="106"/>
        <v>0.314</v>
      </c>
      <c r="BD44" s="133">
        <v>3.1E-2</v>
      </c>
      <c r="BE44" s="133">
        <f t="shared" si="107"/>
        <v>0.314</v>
      </c>
      <c r="BF44" s="133">
        <v>1.66E-2</v>
      </c>
      <c r="BG44" s="133">
        <f t="shared" si="108"/>
        <v>0.314</v>
      </c>
      <c r="BH44" s="133">
        <v>8.8999999999999999E-3</v>
      </c>
      <c r="BI44" s="133">
        <f t="shared" si="109"/>
        <v>0.314</v>
      </c>
      <c r="BJ44" s="133">
        <v>4.7999999999999996E-3</v>
      </c>
      <c r="BK44" s="133">
        <f t="shared" si="110"/>
        <v>0.314</v>
      </c>
    </row>
    <row r="45" spans="1:63" ht="15" customHeight="1" x14ac:dyDescent="0.25">
      <c r="A45" s="45" t="s">
        <v>30</v>
      </c>
      <c r="B45" s="8">
        <v>7948</v>
      </c>
      <c r="C45" s="8">
        <v>1</v>
      </c>
      <c r="D45" s="83">
        <f>(LARGE('Annual Heat Inputs'!D45:K45,1)+LARGE('Annual Heat Inputs'!D45:K45,2)+LARGE('Annual Heat Inputs'!D45:K45,3))/3</f>
        <v>141694.55066666668</v>
      </c>
      <c r="E45" s="84">
        <v>1221855434</v>
      </c>
      <c r="F45" s="139">
        <f t="shared" si="0"/>
        <v>1.1596670663631609E-4</v>
      </c>
      <c r="G45" s="127">
        <v>161456</v>
      </c>
      <c r="H45" s="133">
        <f t="shared" si="1"/>
        <v>18.72352058667305</v>
      </c>
      <c r="I45" s="133">
        <f>MIN(H45,'SO2 Annual Emissions'!L45,' Retirement Adjustments'!D45)</f>
        <v>6.8000000000000005E-2</v>
      </c>
      <c r="J45" s="133">
        <v>52794.004200000003</v>
      </c>
      <c r="K45" s="133">
        <f t="shared" si="84"/>
        <v>6.8000000000000005E-2</v>
      </c>
      <c r="L45" s="133">
        <v>28291.328099999999</v>
      </c>
      <c r="M45" s="133">
        <f t="shared" si="85"/>
        <v>6.8000000000000005E-2</v>
      </c>
      <c r="N45" s="133">
        <v>15160.798199999999</v>
      </c>
      <c r="O45" s="133">
        <f t="shared" si="86"/>
        <v>6.8000000000000005E-2</v>
      </c>
      <c r="P45" s="133">
        <v>8124.3906999999999</v>
      </c>
      <c r="Q45" s="133">
        <f t="shared" si="87"/>
        <v>6.8000000000000005E-2</v>
      </c>
      <c r="R45" s="133">
        <v>4353.7103999999999</v>
      </c>
      <c r="S45" s="133">
        <f t="shared" si="88"/>
        <v>6.8000000000000005E-2</v>
      </c>
      <c r="T45" s="133">
        <v>2333.0727000000002</v>
      </c>
      <c r="U45" s="133">
        <f t="shared" si="89"/>
        <v>6.8000000000000005E-2</v>
      </c>
      <c r="V45" s="133">
        <v>1250.2503999999999</v>
      </c>
      <c r="W45" s="133">
        <f t="shared" si="90"/>
        <v>6.8000000000000005E-2</v>
      </c>
      <c r="X45" s="133">
        <v>669.98599999999999</v>
      </c>
      <c r="Y45" s="133">
        <f t="shared" si="91"/>
        <v>6.8000000000000005E-2</v>
      </c>
      <c r="Z45" s="133">
        <v>359.03309999999999</v>
      </c>
      <c r="AA45" s="133">
        <f t="shared" si="92"/>
        <v>6.8000000000000005E-2</v>
      </c>
      <c r="AB45" s="133">
        <v>192.39920000000001</v>
      </c>
      <c r="AC45" s="133">
        <f t="shared" si="93"/>
        <v>6.8000000000000005E-2</v>
      </c>
      <c r="AD45" s="133">
        <v>103.1031</v>
      </c>
      <c r="AE45" s="133">
        <f t="shared" si="94"/>
        <v>6.8000000000000005E-2</v>
      </c>
      <c r="AF45" s="133">
        <v>55.251100000000001</v>
      </c>
      <c r="AG45" s="133">
        <f t="shared" si="95"/>
        <v>6.8000000000000005E-2</v>
      </c>
      <c r="AH45" s="133">
        <v>29.608000000000001</v>
      </c>
      <c r="AI45" s="133">
        <f t="shared" si="96"/>
        <v>6.8000000000000005E-2</v>
      </c>
      <c r="AJ45" s="133">
        <v>15.866400000000001</v>
      </c>
      <c r="AK45" s="133">
        <f t="shared" si="97"/>
        <v>6.8000000000000005E-2</v>
      </c>
      <c r="AL45" s="133">
        <v>8.5024999999999995</v>
      </c>
      <c r="AM45" s="133">
        <f t="shared" si="98"/>
        <v>6.8000000000000005E-2</v>
      </c>
      <c r="AN45" s="133">
        <v>4.5563000000000002</v>
      </c>
      <c r="AO45" s="133">
        <f t="shared" si="99"/>
        <v>6.8000000000000005E-2</v>
      </c>
      <c r="AP45" s="133">
        <v>2.4417</v>
      </c>
      <c r="AQ45" s="133">
        <f t="shared" si="100"/>
        <v>6.8000000000000005E-2</v>
      </c>
      <c r="AR45" s="133">
        <v>1.3084</v>
      </c>
      <c r="AS45" s="133">
        <f t="shared" si="101"/>
        <v>6.8000000000000005E-2</v>
      </c>
      <c r="AT45" s="133">
        <v>0.70120000000000005</v>
      </c>
      <c r="AU45" s="133">
        <f t="shared" si="102"/>
        <v>6.8000000000000005E-2</v>
      </c>
      <c r="AV45" s="133">
        <v>0.37569999999999998</v>
      </c>
      <c r="AW45" s="133">
        <f t="shared" si="103"/>
        <v>6.8000000000000005E-2</v>
      </c>
      <c r="AX45" s="133">
        <v>0.2014</v>
      </c>
      <c r="AY45" s="133">
        <f t="shared" si="104"/>
        <v>6.8000000000000005E-2</v>
      </c>
      <c r="AZ45" s="133">
        <v>0.1079</v>
      </c>
      <c r="BA45" s="133">
        <f t="shared" si="105"/>
        <v>6.8000000000000005E-2</v>
      </c>
      <c r="BB45" s="133">
        <v>5.7799999999999997E-2</v>
      </c>
      <c r="BC45" s="133">
        <f t="shared" si="106"/>
        <v>6.8000000000000005E-2</v>
      </c>
      <c r="BD45" s="133">
        <v>3.1E-2</v>
      </c>
      <c r="BE45" s="133">
        <f t="shared" si="107"/>
        <v>6.8000000000000005E-2</v>
      </c>
      <c r="BF45" s="133">
        <v>1.66E-2</v>
      </c>
      <c r="BG45" s="133">
        <f t="shared" si="108"/>
        <v>6.8000000000000005E-2</v>
      </c>
      <c r="BH45" s="133">
        <v>8.8999999999999999E-3</v>
      </c>
      <c r="BI45" s="133">
        <f t="shared" si="109"/>
        <v>6.8000000000000005E-2</v>
      </c>
      <c r="BJ45" s="133">
        <v>4.7999999999999996E-3</v>
      </c>
      <c r="BK45" s="133">
        <f t="shared" si="110"/>
        <v>6.8000000000000005E-2</v>
      </c>
    </row>
    <row r="46" spans="1:63" ht="15" customHeight="1" x14ac:dyDescent="0.25">
      <c r="A46" s="45" t="s">
        <v>30</v>
      </c>
      <c r="B46" s="8">
        <v>7948</v>
      </c>
      <c r="C46" s="8">
        <v>2</v>
      </c>
      <c r="D46" s="83">
        <f>(LARGE('Annual Heat Inputs'!D46:K46,1)+LARGE('Annual Heat Inputs'!D46:K46,2)+LARGE('Annual Heat Inputs'!D46:K46,3))/3</f>
        <v>155628.83666666667</v>
      </c>
      <c r="E46" s="84">
        <v>1221855434</v>
      </c>
      <c r="F46" s="139">
        <f t="shared" si="0"/>
        <v>1.2737090848561605E-4</v>
      </c>
      <c r="G46" s="127">
        <v>161456</v>
      </c>
      <c r="H46" s="133">
        <f t="shared" si="1"/>
        <v>20.564797400453624</v>
      </c>
      <c r="I46" s="133">
        <f>MIN(H46,'SO2 Annual Emissions'!L46,' Retirement Adjustments'!D46)</f>
        <v>7.8E-2</v>
      </c>
      <c r="J46" s="133">
        <v>52794.004200000003</v>
      </c>
      <c r="K46" s="133">
        <f t="shared" si="84"/>
        <v>7.8E-2</v>
      </c>
      <c r="L46" s="133">
        <v>28291.328099999999</v>
      </c>
      <c r="M46" s="133">
        <f t="shared" si="85"/>
        <v>7.8E-2</v>
      </c>
      <c r="N46" s="133">
        <v>15160.798199999999</v>
      </c>
      <c r="O46" s="133">
        <f t="shared" si="86"/>
        <v>7.8E-2</v>
      </c>
      <c r="P46" s="133">
        <v>8124.3906999999999</v>
      </c>
      <c r="Q46" s="133">
        <f t="shared" si="87"/>
        <v>7.8E-2</v>
      </c>
      <c r="R46" s="133">
        <v>4353.7103999999999</v>
      </c>
      <c r="S46" s="133">
        <f t="shared" si="88"/>
        <v>7.8E-2</v>
      </c>
      <c r="T46" s="133">
        <v>2333.0727000000002</v>
      </c>
      <c r="U46" s="133">
        <f t="shared" si="89"/>
        <v>7.8E-2</v>
      </c>
      <c r="V46" s="133">
        <v>1250.2503999999999</v>
      </c>
      <c r="W46" s="133">
        <f t="shared" si="90"/>
        <v>7.8E-2</v>
      </c>
      <c r="X46" s="133">
        <v>669.98599999999999</v>
      </c>
      <c r="Y46" s="133">
        <f t="shared" si="91"/>
        <v>7.8E-2</v>
      </c>
      <c r="Z46" s="133">
        <v>359.03309999999999</v>
      </c>
      <c r="AA46" s="133">
        <f t="shared" si="92"/>
        <v>7.8E-2</v>
      </c>
      <c r="AB46" s="133">
        <v>192.39920000000001</v>
      </c>
      <c r="AC46" s="133">
        <f t="shared" si="93"/>
        <v>7.8E-2</v>
      </c>
      <c r="AD46" s="133">
        <v>103.1031</v>
      </c>
      <c r="AE46" s="133">
        <f t="shared" si="94"/>
        <v>7.8E-2</v>
      </c>
      <c r="AF46" s="133">
        <v>55.251100000000001</v>
      </c>
      <c r="AG46" s="133">
        <f t="shared" si="95"/>
        <v>7.8E-2</v>
      </c>
      <c r="AH46" s="133">
        <v>29.608000000000001</v>
      </c>
      <c r="AI46" s="133">
        <f t="shared" si="96"/>
        <v>7.8E-2</v>
      </c>
      <c r="AJ46" s="133">
        <v>15.866400000000001</v>
      </c>
      <c r="AK46" s="133">
        <f t="shared" si="97"/>
        <v>7.8E-2</v>
      </c>
      <c r="AL46" s="133">
        <v>8.5024999999999995</v>
      </c>
      <c r="AM46" s="133">
        <f t="shared" si="98"/>
        <v>7.8E-2</v>
      </c>
      <c r="AN46" s="133">
        <v>4.5563000000000002</v>
      </c>
      <c r="AO46" s="133">
        <f t="shared" si="99"/>
        <v>7.8E-2</v>
      </c>
      <c r="AP46" s="133">
        <v>2.4417</v>
      </c>
      <c r="AQ46" s="133">
        <f t="shared" si="100"/>
        <v>7.8E-2</v>
      </c>
      <c r="AR46" s="133">
        <v>1.3084</v>
      </c>
      <c r="AS46" s="133">
        <f t="shared" si="101"/>
        <v>7.8E-2</v>
      </c>
      <c r="AT46" s="133">
        <v>0.70120000000000005</v>
      </c>
      <c r="AU46" s="133">
        <f t="shared" si="102"/>
        <v>7.8E-2</v>
      </c>
      <c r="AV46" s="133">
        <v>0.37569999999999998</v>
      </c>
      <c r="AW46" s="133">
        <f t="shared" si="103"/>
        <v>7.8E-2</v>
      </c>
      <c r="AX46" s="133">
        <v>0.2014</v>
      </c>
      <c r="AY46" s="133">
        <f t="shared" si="104"/>
        <v>7.8E-2</v>
      </c>
      <c r="AZ46" s="133">
        <v>0.1079</v>
      </c>
      <c r="BA46" s="133">
        <f t="shared" si="105"/>
        <v>7.8E-2</v>
      </c>
      <c r="BB46" s="133">
        <v>5.7799999999999997E-2</v>
      </c>
      <c r="BC46" s="133">
        <f t="shared" si="106"/>
        <v>7.8E-2</v>
      </c>
      <c r="BD46" s="133">
        <v>3.1E-2</v>
      </c>
      <c r="BE46" s="133">
        <f t="shared" si="107"/>
        <v>7.8E-2</v>
      </c>
      <c r="BF46" s="133">
        <v>1.66E-2</v>
      </c>
      <c r="BG46" s="133">
        <f t="shared" si="108"/>
        <v>7.8E-2</v>
      </c>
      <c r="BH46" s="133">
        <v>8.8999999999999999E-3</v>
      </c>
      <c r="BI46" s="133">
        <f t="shared" si="109"/>
        <v>7.8E-2</v>
      </c>
      <c r="BJ46" s="133">
        <v>4.7999999999999996E-3</v>
      </c>
      <c r="BK46" s="133">
        <f t="shared" si="110"/>
        <v>7.8E-2</v>
      </c>
    </row>
    <row r="47" spans="1:63" ht="15" customHeight="1" x14ac:dyDescent="0.25">
      <c r="A47" s="45" t="s">
        <v>30</v>
      </c>
      <c r="B47" s="8">
        <v>7948</v>
      </c>
      <c r="C47" s="8">
        <v>3</v>
      </c>
      <c r="D47" s="83">
        <f>(LARGE('Annual Heat Inputs'!D47:K47,1)+LARGE('Annual Heat Inputs'!D47:K47,2)+LARGE('Annual Heat Inputs'!D47:K47,3))/3</f>
        <v>143479.45533333335</v>
      </c>
      <c r="E47" s="84">
        <v>1221855434</v>
      </c>
      <c r="F47" s="139">
        <f t="shared" si="0"/>
        <v>1.1742752157153589E-4</v>
      </c>
      <c r="G47" s="127">
        <v>161456</v>
      </c>
      <c r="H47" s="133">
        <f t="shared" si="1"/>
        <v>18.9593779228539</v>
      </c>
      <c r="I47" s="133">
        <f>MIN(H47,'SO2 Annual Emissions'!L47,' Retirement Adjustments'!D47)</f>
        <v>7.0000000000000007E-2</v>
      </c>
      <c r="J47" s="133">
        <v>52794.004200000003</v>
      </c>
      <c r="K47" s="133">
        <f t="shared" si="84"/>
        <v>7.0000000000000007E-2</v>
      </c>
      <c r="L47" s="133">
        <v>28291.328099999999</v>
      </c>
      <c r="M47" s="133">
        <f t="shared" si="85"/>
        <v>7.0000000000000007E-2</v>
      </c>
      <c r="N47" s="133">
        <v>15160.798199999999</v>
      </c>
      <c r="O47" s="133">
        <f t="shared" si="86"/>
        <v>7.0000000000000007E-2</v>
      </c>
      <c r="P47" s="133">
        <v>8124.3906999999999</v>
      </c>
      <c r="Q47" s="133">
        <f t="shared" si="87"/>
        <v>7.0000000000000007E-2</v>
      </c>
      <c r="R47" s="133">
        <v>4353.7103999999999</v>
      </c>
      <c r="S47" s="133">
        <f t="shared" si="88"/>
        <v>7.0000000000000007E-2</v>
      </c>
      <c r="T47" s="133">
        <v>2333.0727000000002</v>
      </c>
      <c r="U47" s="133">
        <f t="shared" si="89"/>
        <v>7.0000000000000007E-2</v>
      </c>
      <c r="V47" s="133">
        <v>1250.2503999999999</v>
      </c>
      <c r="W47" s="133">
        <f t="shared" si="90"/>
        <v>7.0000000000000007E-2</v>
      </c>
      <c r="X47" s="133">
        <v>669.98599999999999</v>
      </c>
      <c r="Y47" s="133">
        <f t="shared" si="91"/>
        <v>7.0000000000000007E-2</v>
      </c>
      <c r="Z47" s="133">
        <v>359.03309999999999</v>
      </c>
      <c r="AA47" s="133">
        <f t="shared" si="92"/>
        <v>7.0000000000000007E-2</v>
      </c>
      <c r="AB47" s="133">
        <v>192.39920000000001</v>
      </c>
      <c r="AC47" s="133">
        <f t="shared" si="93"/>
        <v>7.0000000000000007E-2</v>
      </c>
      <c r="AD47" s="133">
        <v>103.1031</v>
      </c>
      <c r="AE47" s="133">
        <f t="shared" si="94"/>
        <v>7.0000000000000007E-2</v>
      </c>
      <c r="AF47" s="133">
        <v>55.251100000000001</v>
      </c>
      <c r="AG47" s="133">
        <f t="shared" si="95"/>
        <v>7.0000000000000007E-2</v>
      </c>
      <c r="AH47" s="133">
        <v>29.608000000000001</v>
      </c>
      <c r="AI47" s="133">
        <f t="shared" si="96"/>
        <v>7.0000000000000007E-2</v>
      </c>
      <c r="AJ47" s="133">
        <v>15.866400000000001</v>
      </c>
      <c r="AK47" s="133">
        <f t="shared" si="97"/>
        <v>7.0000000000000007E-2</v>
      </c>
      <c r="AL47" s="133">
        <v>8.5024999999999995</v>
      </c>
      <c r="AM47" s="133">
        <f t="shared" si="98"/>
        <v>7.0000000000000007E-2</v>
      </c>
      <c r="AN47" s="133">
        <v>4.5563000000000002</v>
      </c>
      <c r="AO47" s="133">
        <f t="shared" si="99"/>
        <v>7.0000000000000007E-2</v>
      </c>
      <c r="AP47" s="133">
        <v>2.4417</v>
      </c>
      <c r="AQ47" s="133">
        <f t="shared" si="100"/>
        <v>7.0000000000000007E-2</v>
      </c>
      <c r="AR47" s="133">
        <v>1.3084</v>
      </c>
      <c r="AS47" s="133">
        <f t="shared" si="101"/>
        <v>7.0000000000000007E-2</v>
      </c>
      <c r="AT47" s="133">
        <v>0.70120000000000005</v>
      </c>
      <c r="AU47" s="133">
        <f t="shared" si="102"/>
        <v>7.0000000000000007E-2</v>
      </c>
      <c r="AV47" s="133">
        <v>0.37569999999999998</v>
      </c>
      <c r="AW47" s="133">
        <f t="shared" si="103"/>
        <v>7.0000000000000007E-2</v>
      </c>
      <c r="AX47" s="133">
        <v>0.2014</v>
      </c>
      <c r="AY47" s="133">
        <f t="shared" si="104"/>
        <v>7.0000000000000007E-2</v>
      </c>
      <c r="AZ47" s="133">
        <v>0.1079</v>
      </c>
      <c r="BA47" s="133">
        <f t="shared" si="105"/>
        <v>7.0000000000000007E-2</v>
      </c>
      <c r="BB47" s="133">
        <v>5.7799999999999997E-2</v>
      </c>
      <c r="BC47" s="133">
        <f t="shared" si="106"/>
        <v>7.0000000000000007E-2</v>
      </c>
      <c r="BD47" s="133">
        <v>3.1E-2</v>
      </c>
      <c r="BE47" s="133">
        <f t="shared" si="107"/>
        <v>7.0000000000000007E-2</v>
      </c>
      <c r="BF47" s="133">
        <v>1.66E-2</v>
      </c>
      <c r="BG47" s="133">
        <f t="shared" si="108"/>
        <v>7.0000000000000007E-2</v>
      </c>
      <c r="BH47" s="133">
        <v>8.8999999999999999E-3</v>
      </c>
      <c r="BI47" s="133">
        <f t="shared" si="109"/>
        <v>7.0000000000000007E-2</v>
      </c>
      <c r="BJ47" s="133">
        <v>4.7999999999999996E-3</v>
      </c>
      <c r="BK47" s="133">
        <f t="shared" si="110"/>
        <v>7.0000000000000007E-2</v>
      </c>
    </row>
    <row r="48" spans="1:63" ht="15" customHeight="1" x14ac:dyDescent="0.25">
      <c r="A48" s="45" t="s">
        <v>30</v>
      </c>
      <c r="B48" s="8">
        <v>7948</v>
      </c>
      <c r="C48" s="8">
        <v>4</v>
      </c>
      <c r="D48" s="83">
        <f>(LARGE('Annual Heat Inputs'!D48:K48,1)+LARGE('Annual Heat Inputs'!D48:K48,2)+LARGE('Annual Heat Inputs'!D48:K48,3))/3</f>
        <v>147191.67933333333</v>
      </c>
      <c r="E48" s="84">
        <v>1221855434</v>
      </c>
      <c r="F48" s="139">
        <f t="shared" si="0"/>
        <v>1.2046570751129738E-4</v>
      </c>
      <c r="G48" s="127">
        <v>161456</v>
      </c>
      <c r="H48" s="133">
        <f t="shared" si="1"/>
        <v>19.449911271944032</v>
      </c>
      <c r="I48" s="133">
        <f>MIN(H48,'SO2 Annual Emissions'!L48,' Retirement Adjustments'!D48)</f>
        <v>7.0999999999999994E-2</v>
      </c>
      <c r="J48" s="133">
        <v>52794.004200000003</v>
      </c>
      <c r="K48" s="133">
        <f t="shared" ref="K48:K54" si="111">I48</f>
        <v>7.0999999999999994E-2</v>
      </c>
      <c r="L48" s="133">
        <v>28291.328099999999</v>
      </c>
      <c r="M48" s="133">
        <f t="shared" si="85"/>
        <v>7.0999999999999994E-2</v>
      </c>
      <c r="N48" s="133">
        <v>15160.798199999999</v>
      </c>
      <c r="O48" s="133">
        <f t="shared" si="86"/>
        <v>7.0999999999999994E-2</v>
      </c>
      <c r="P48" s="133">
        <v>8124.3906999999999</v>
      </c>
      <c r="Q48" s="133">
        <f t="shared" si="87"/>
        <v>7.0999999999999994E-2</v>
      </c>
      <c r="R48" s="133">
        <v>4353.7103999999999</v>
      </c>
      <c r="S48" s="133">
        <f t="shared" si="88"/>
        <v>7.0999999999999994E-2</v>
      </c>
      <c r="T48" s="133">
        <v>2333.0727000000002</v>
      </c>
      <c r="U48" s="133">
        <f t="shared" si="89"/>
        <v>7.0999999999999994E-2</v>
      </c>
      <c r="V48" s="133">
        <v>1250.2503999999999</v>
      </c>
      <c r="W48" s="133">
        <f t="shared" si="90"/>
        <v>7.0999999999999994E-2</v>
      </c>
      <c r="X48" s="133">
        <v>669.98599999999999</v>
      </c>
      <c r="Y48" s="133">
        <f t="shared" si="91"/>
        <v>7.0999999999999994E-2</v>
      </c>
      <c r="Z48" s="133">
        <v>359.03309999999999</v>
      </c>
      <c r="AA48" s="133">
        <f t="shared" si="92"/>
        <v>7.0999999999999994E-2</v>
      </c>
      <c r="AB48" s="133">
        <v>192.39920000000001</v>
      </c>
      <c r="AC48" s="133">
        <f t="shared" si="93"/>
        <v>7.0999999999999994E-2</v>
      </c>
      <c r="AD48" s="133">
        <v>103.1031</v>
      </c>
      <c r="AE48" s="133">
        <f t="shared" si="94"/>
        <v>7.0999999999999994E-2</v>
      </c>
      <c r="AF48" s="133">
        <v>55.251100000000001</v>
      </c>
      <c r="AG48" s="133">
        <f t="shared" si="95"/>
        <v>7.0999999999999994E-2</v>
      </c>
      <c r="AH48" s="133">
        <v>29.608000000000001</v>
      </c>
      <c r="AI48" s="133">
        <f t="shared" si="96"/>
        <v>7.0999999999999994E-2</v>
      </c>
      <c r="AJ48" s="133">
        <v>15.866400000000001</v>
      </c>
      <c r="AK48" s="133">
        <f t="shared" si="97"/>
        <v>7.0999999999999994E-2</v>
      </c>
      <c r="AL48" s="133">
        <v>8.5024999999999995</v>
      </c>
      <c r="AM48" s="133">
        <f t="shared" si="98"/>
        <v>7.0999999999999994E-2</v>
      </c>
      <c r="AN48" s="133">
        <v>4.5563000000000002</v>
      </c>
      <c r="AO48" s="133">
        <f t="shared" si="99"/>
        <v>7.0999999999999994E-2</v>
      </c>
      <c r="AP48" s="133">
        <v>2.4417</v>
      </c>
      <c r="AQ48" s="133">
        <f t="shared" si="100"/>
        <v>7.0999999999999994E-2</v>
      </c>
      <c r="AR48" s="133">
        <v>1.3084</v>
      </c>
      <c r="AS48" s="133">
        <f t="shared" si="101"/>
        <v>7.0999999999999994E-2</v>
      </c>
      <c r="AT48" s="133">
        <v>0.70120000000000005</v>
      </c>
      <c r="AU48" s="133">
        <f t="shared" si="102"/>
        <v>7.0999999999999994E-2</v>
      </c>
      <c r="AV48" s="133">
        <v>0.37569999999999998</v>
      </c>
      <c r="AW48" s="133">
        <f t="shared" si="103"/>
        <v>7.0999999999999994E-2</v>
      </c>
      <c r="AX48" s="133">
        <v>0.2014</v>
      </c>
      <c r="AY48" s="133">
        <f t="shared" si="104"/>
        <v>7.0999999999999994E-2</v>
      </c>
      <c r="AZ48" s="133">
        <v>0.1079</v>
      </c>
      <c r="BA48" s="133">
        <f t="shared" si="105"/>
        <v>7.0999999999999994E-2</v>
      </c>
      <c r="BB48" s="133">
        <v>5.7799999999999997E-2</v>
      </c>
      <c r="BC48" s="133">
        <f t="shared" si="106"/>
        <v>7.0999999999999994E-2</v>
      </c>
      <c r="BD48" s="133">
        <v>3.1E-2</v>
      </c>
      <c r="BE48" s="133">
        <f t="shared" si="107"/>
        <v>7.0999999999999994E-2</v>
      </c>
      <c r="BF48" s="133">
        <v>1.66E-2</v>
      </c>
      <c r="BG48" s="133">
        <f t="shared" si="108"/>
        <v>7.0999999999999994E-2</v>
      </c>
      <c r="BH48" s="133">
        <v>8.8999999999999999E-3</v>
      </c>
      <c r="BI48" s="133">
        <f t="shared" si="109"/>
        <v>7.0999999999999994E-2</v>
      </c>
      <c r="BJ48" s="133">
        <v>4.7999999999999996E-3</v>
      </c>
      <c r="BK48" s="133">
        <f t="shared" si="110"/>
        <v>7.0999999999999994E-2</v>
      </c>
    </row>
    <row r="49" spans="1:63" ht="15" customHeight="1" x14ac:dyDescent="0.25">
      <c r="A49" s="45" t="s">
        <v>30</v>
      </c>
      <c r="B49" s="8">
        <v>7948</v>
      </c>
      <c r="C49" s="8">
        <v>5</v>
      </c>
      <c r="D49" s="83">
        <f>(LARGE('Annual Heat Inputs'!D49:K49,1)+LARGE('Annual Heat Inputs'!D49:K49,2)+LARGE('Annual Heat Inputs'!D49:K49,3))/3</f>
        <v>166731.51833333334</v>
      </c>
      <c r="E49" s="84">
        <v>1221855434</v>
      </c>
      <c r="F49" s="139">
        <f t="shared" si="0"/>
        <v>1.364576476838203E-4</v>
      </c>
      <c r="G49" s="127">
        <v>161456</v>
      </c>
      <c r="H49" s="133">
        <f t="shared" si="1"/>
        <v>22.031905964438891</v>
      </c>
      <c r="I49" s="133">
        <f>MIN(H49,'SO2 Annual Emissions'!L49,' Retirement Adjustments'!D49)</f>
        <v>8.4000000000000005E-2</v>
      </c>
      <c r="J49" s="133">
        <v>52794.004200000003</v>
      </c>
      <c r="K49" s="133">
        <f t="shared" si="111"/>
        <v>8.4000000000000005E-2</v>
      </c>
      <c r="L49" s="133">
        <v>28291.328099999999</v>
      </c>
      <c r="M49" s="133">
        <f t="shared" si="85"/>
        <v>8.4000000000000005E-2</v>
      </c>
      <c r="N49" s="133">
        <v>15160.798199999999</v>
      </c>
      <c r="O49" s="133">
        <f t="shared" si="86"/>
        <v>8.4000000000000005E-2</v>
      </c>
      <c r="P49" s="133">
        <v>8124.3906999999999</v>
      </c>
      <c r="Q49" s="133">
        <f t="shared" si="87"/>
        <v>8.4000000000000005E-2</v>
      </c>
      <c r="R49" s="133">
        <v>4353.7103999999999</v>
      </c>
      <c r="S49" s="133">
        <f t="shared" si="88"/>
        <v>8.4000000000000005E-2</v>
      </c>
      <c r="T49" s="133">
        <v>2333.0727000000002</v>
      </c>
      <c r="U49" s="133">
        <f t="shared" si="89"/>
        <v>8.4000000000000005E-2</v>
      </c>
      <c r="V49" s="133">
        <v>1250.2503999999999</v>
      </c>
      <c r="W49" s="133">
        <f t="shared" si="90"/>
        <v>8.4000000000000005E-2</v>
      </c>
      <c r="X49" s="133">
        <v>669.98599999999999</v>
      </c>
      <c r="Y49" s="133">
        <f t="shared" si="91"/>
        <v>8.4000000000000005E-2</v>
      </c>
      <c r="Z49" s="133">
        <v>359.03309999999999</v>
      </c>
      <c r="AA49" s="133">
        <f t="shared" si="92"/>
        <v>8.4000000000000005E-2</v>
      </c>
      <c r="AB49" s="133">
        <v>192.39920000000001</v>
      </c>
      <c r="AC49" s="133">
        <f t="shared" si="93"/>
        <v>8.4000000000000005E-2</v>
      </c>
      <c r="AD49" s="133">
        <v>103.1031</v>
      </c>
      <c r="AE49" s="133">
        <f t="shared" si="94"/>
        <v>8.4000000000000005E-2</v>
      </c>
      <c r="AF49" s="133">
        <v>55.251100000000001</v>
      </c>
      <c r="AG49" s="133">
        <f t="shared" si="95"/>
        <v>8.4000000000000005E-2</v>
      </c>
      <c r="AH49" s="133">
        <v>29.608000000000001</v>
      </c>
      <c r="AI49" s="133">
        <f t="shared" si="96"/>
        <v>8.4000000000000005E-2</v>
      </c>
      <c r="AJ49" s="133">
        <v>15.866400000000001</v>
      </c>
      <c r="AK49" s="133">
        <f t="shared" si="97"/>
        <v>8.4000000000000005E-2</v>
      </c>
      <c r="AL49" s="133">
        <v>8.5024999999999995</v>
      </c>
      <c r="AM49" s="133">
        <f t="shared" si="98"/>
        <v>8.4000000000000005E-2</v>
      </c>
      <c r="AN49" s="133">
        <v>4.5563000000000002</v>
      </c>
      <c r="AO49" s="133">
        <f t="shared" si="99"/>
        <v>8.4000000000000005E-2</v>
      </c>
      <c r="AP49" s="133">
        <v>2.4417</v>
      </c>
      <c r="AQ49" s="133">
        <f t="shared" si="100"/>
        <v>8.4000000000000005E-2</v>
      </c>
      <c r="AR49" s="133">
        <v>1.3084</v>
      </c>
      <c r="AS49" s="133">
        <f t="shared" si="101"/>
        <v>8.4000000000000005E-2</v>
      </c>
      <c r="AT49" s="133">
        <v>0.70120000000000005</v>
      </c>
      <c r="AU49" s="133">
        <f t="shared" si="102"/>
        <v>8.4000000000000005E-2</v>
      </c>
      <c r="AV49" s="133">
        <v>0.37569999999999998</v>
      </c>
      <c r="AW49" s="133">
        <f t="shared" si="103"/>
        <v>8.4000000000000005E-2</v>
      </c>
      <c r="AX49" s="133">
        <v>0.2014</v>
      </c>
      <c r="AY49" s="133">
        <f t="shared" si="104"/>
        <v>8.4000000000000005E-2</v>
      </c>
      <c r="AZ49" s="133">
        <v>0.1079</v>
      </c>
      <c r="BA49" s="133">
        <f t="shared" si="105"/>
        <v>8.4000000000000005E-2</v>
      </c>
      <c r="BB49" s="133">
        <v>5.7799999999999997E-2</v>
      </c>
      <c r="BC49" s="133">
        <f t="shared" si="106"/>
        <v>8.4000000000000005E-2</v>
      </c>
      <c r="BD49" s="133">
        <v>3.1E-2</v>
      </c>
      <c r="BE49" s="133">
        <f t="shared" si="107"/>
        <v>8.4000000000000005E-2</v>
      </c>
      <c r="BF49" s="133">
        <v>1.66E-2</v>
      </c>
      <c r="BG49" s="133">
        <f t="shared" si="108"/>
        <v>8.4000000000000005E-2</v>
      </c>
      <c r="BH49" s="133">
        <v>8.8999999999999999E-3</v>
      </c>
      <c r="BI49" s="133">
        <f t="shared" si="109"/>
        <v>8.4000000000000005E-2</v>
      </c>
      <c r="BJ49" s="133">
        <v>4.7999999999999996E-3</v>
      </c>
      <c r="BK49" s="133">
        <f t="shared" si="110"/>
        <v>8.4000000000000005E-2</v>
      </c>
    </row>
    <row r="50" spans="1:63" ht="15" customHeight="1" x14ac:dyDescent="0.25">
      <c r="A50" s="45" t="s">
        <v>30</v>
      </c>
      <c r="B50" s="8">
        <v>7948</v>
      </c>
      <c r="C50" s="8">
        <v>6</v>
      </c>
      <c r="D50" s="83">
        <f>(LARGE('Annual Heat Inputs'!D50:K50,1)+LARGE('Annual Heat Inputs'!D50:K50,2)+LARGE('Annual Heat Inputs'!D50:K50,3))/3</f>
        <v>181121.72699999998</v>
      </c>
      <c r="E50" s="84">
        <v>1221855434</v>
      </c>
      <c r="F50" s="139">
        <f t="shared" si="0"/>
        <v>1.4823498914847891E-4</v>
      </c>
      <c r="G50" s="127">
        <v>161456</v>
      </c>
      <c r="H50" s="133">
        <f t="shared" si="1"/>
        <v>23.933428407956811</v>
      </c>
      <c r="I50" s="133">
        <f>MIN(H50,'SO2 Annual Emissions'!L50,' Retirement Adjustments'!D50)</f>
        <v>9.1999999999999998E-2</v>
      </c>
      <c r="J50" s="133">
        <v>52794.004200000003</v>
      </c>
      <c r="K50" s="133">
        <f t="shared" si="111"/>
        <v>9.1999999999999998E-2</v>
      </c>
      <c r="L50" s="133">
        <v>28291.328099999999</v>
      </c>
      <c r="M50" s="133">
        <f t="shared" si="85"/>
        <v>9.1999999999999998E-2</v>
      </c>
      <c r="N50" s="133">
        <v>15160.798199999999</v>
      </c>
      <c r="O50" s="133">
        <f t="shared" si="86"/>
        <v>9.1999999999999998E-2</v>
      </c>
      <c r="P50" s="133">
        <v>8124.3906999999999</v>
      </c>
      <c r="Q50" s="133">
        <f t="shared" si="87"/>
        <v>9.1999999999999998E-2</v>
      </c>
      <c r="R50" s="133">
        <v>4353.7103999999999</v>
      </c>
      <c r="S50" s="133">
        <f t="shared" si="88"/>
        <v>9.1999999999999998E-2</v>
      </c>
      <c r="T50" s="133">
        <v>2333.0727000000002</v>
      </c>
      <c r="U50" s="133">
        <f t="shared" si="89"/>
        <v>9.1999999999999998E-2</v>
      </c>
      <c r="V50" s="133">
        <v>1250.2503999999999</v>
      </c>
      <c r="W50" s="133">
        <f t="shared" si="90"/>
        <v>9.1999999999999998E-2</v>
      </c>
      <c r="X50" s="133">
        <v>669.98599999999999</v>
      </c>
      <c r="Y50" s="133">
        <f t="shared" si="91"/>
        <v>9.1999999999999998E-2</v>
      </c>
      <c r="Z50" s="133">
        <v>359.03309999999999</v>
      </c>
      <c r="AA50" s="133">
        <f t="shared" si="92"/>
        <v>9.1999999999999998E-2</v>
      </c>
      <c r="AB50" s="133">
        <v>192.39920000000001</v>
      </c>
      <c r="AC50" s="133">
        <f t="shared" si="93"/>
        <v>9.1999999999999998E-2</v>
      </c>
      <c r="AD50" s="133">
        <v>103.1031</v>
      </c>
      <c r="AE50" s="133">
        <f t="shared" si="94"/>
        <v>9.1999999999999998E-2</v>
      </c>
      <c r="AF50" s="133">
        <v>55.251100000000001</v>
      </c>
      <c r="AG50" s="133">
        <f t="shared" si="95"/>
        <v>9.1999999999999998E-2</v>
      </c>
      <c r="AH50" s="133">
        <v>29.608000000000001</v>
      </c>
      <c r="AI50" s="133">
        <f t="shared" si="96"/>
        <v>9.1999999999999998E-2</v>
      </c>
      <c r="AJ50" s="133">
        <v>15.866400000000001</v>
      </c>
      <c r="AK50" s="133">
        <f t="shared" si="97"/>
        <v>9.1999999999999998E-2</v>
      </c>
      <c r="AL50" s="133">
        <v>8.5024999999999995</v>
      </c>
      <c r="AM50" s="133">
        <f t="shared" si="98"/>
        <v>9.1999999999999998E-2</v>
      </c>
      <c r="AN50" s="133">
        <v>4.5563000000000002</v>
      </c>
      <c r="AO50" s="133">
        <f t="shared" si="99"/>
        <v>9.1999999999999998E-2</v>
      </c>
      <c r="AP50" s="133">
        <v>2.4417</v>
      </c>
      <c r="AQ50" s="133">
        <f t="shared" si="100"/>
        <v>9.1999999999999998E-2</v>
      </c>
      <c r="AR50" s="133">
        <v>1.3084</v>
      </c>
      <c r="AS50" s="133">
        <f t="shared" si="101"/>
        <v>9.1999999999999998E-2</v>
      </c>
      <c r="AT50" s="133">
        <v>0.70120000000000005</v>
      </c>
      <c r="AU50" s="133">
        <f t="shared" si="102"/>
        <v>9.1999999999999998E-2</v>
      </c>
      <c r="AV50" s="133">
        <v>0.37569999999999998</v>
      </c>
      <c r="AW50" s="133">
        <f t="shared" si="103"/>
        <v>9.1999999999999998E-2</v>
      </c>
      <c r="AX50" s="133">
        <v>0.2014</v>
      </c>
      <c r="AY50" s="133">
        <f t="shared" si="104"/>
        <v>9.1999999999999998E-2</v>
      </c>
      <c r="AZ50" s="133">
        <v>0.1079</v>
      </c>
      <c r="BA50" s="133">
        <f t="shared" si="105"/>
        <v>9.1999999999999998E-2</v>
      </c>
      <c r="BB50" s="133">
        <v>5.7799999999999997E-2</v>
      </c>
      <c r="BC50" s="133">
        <f t="shared" si="106"/>
        <v>9.1999999999999998E-2</v>
      </c>
      <c r="BD50" s="133">
        <v>3.1E-2</v>
      </c>
      <c r="BE50" s="133">
        <f t="shared" si="107"/>
        <v>9.1999999999999998E-2</v>
      </c>
      <c r="BF50" s="133">
        <v>1.66E-2</v>
      </c>
      <c r="BG50" s="133">
        <f t="shared" si="108"/>
        <v>9.1999999999999998E-2</v>
      </c>
      <c r="BH50" s="133">
        <v>8.8999999999999999E-3</v>
      </c>
      <c r="BI50" s="133">
        <f t="shared" si="109"/>
        <v>9.1999999999999998E-2</v>
      </c>
      <c r="BJ50" s="133">
        <v>4.7999999999999996E-3</v>
      </c>
      <c r="BK50" s="133">
        <f t="shared" si="110"/>
        <v>9.1999999999999998E-2</v>
      </c>
    </row>
    <row r="51" spans="1:63" s="203" customFormat="1" ht="15" customHeight="1" x14ac:dyDescent="0.25">
      <c r="A51" s="55" t="s">
        <v>189</v>
      </c>
      <c r="B51" s="55">
        <v>991</v>
      </c>
      <c r="C51" s="55">
        <v>3</v>
      </c>
      <c r="D51" s="83">
        <f>(LARGE('Annual Heat Inputs'!D51:K51,1)+LARGE('Annual Heat Inputs'!D51:K51,2)+LARGE('Annual Heat Inputs'!D51:K51,3))/3</f>
        <v>545942.34833333339</v>
      </c>
      <c r="E51" s="84">
        <v>1221855434</v>
      </c>
      <c r="F51" s="139">
        <f t="shared" si="0"/>
        <v>4.4681419187708369E-4</v>
      </c>
      <c r="G51" s="127">
        <v>161456</v>
      </c>
      <c r="H51" s="133">
        <f t="shared" si="1"/>
        <v>72.14083216370642</v>
      </c>
      <c r="I51" s="133">
        <f>MIN(H51,'SO2 Annual Emissions'!L51,' Retirement Adjustments'!D51)</f>
        <v>0</v>
      </c>
      <c r="J51" s="133">
        <v>52794.004200000003</v>
      </c>
      <c r="K51" s="133">
        <f t="shared" si="111"/>
        <v>0</v>
      </c>
      <c r="L51" s="133">
        <v>28291.328099999999</v>
      </c>
      <c r="M51" s="133">
        <f t="shared" si="85"/>
        <v>0</v>
      </c>
      <c r="N51" s="133">
        <v>15160.798199999999</v>
      </c>
      <c r="O51" s="133">
        <f t="shared" si="86"/>
        <v>0</v>
      </c>
      <c r="P51" s="133">
        <v>8124.3906999999999</v>
      </c>
      <c r="Q51" s="133">
        <f t="shared" si="87"/>
        <v>0</v>
      </c>
      <c r="R51" s="133">
        <v>4353.7103999999999</v>
      </c>
      <c r="S51" s="133">
        <f t="shared" si="88"/>
        <v>0</v>
      </c>
      <c r="T51" s="133">
        <v>2333.0727000000002</v>
      </c>
      <c r="U51" s="133">
        <f t="shared" si="89"/>
        <v>0</v>
      </c>
      <c r="V51" s="133">
        <v>1250.2503999999999</v>
      </c>
      <c r="W51" s="133">
        <f t="shared" si="90"/>
        <v>0</v>
      </c>
      <c r="X51" s="133">
        <v>669.98599999999999</v>
      </c>
      <c r="Y51" s="133">
        <f t="shared" si="91"/>
        <v>0</v>
      </c>
      <c r="Z51" s="133">
        <v>359.03309999999999</v>
      </c>
      <c r="AA51" s="133">
        <f t="shared" si="92"/>
        <v>0</v>
      </c>
      <c r="AB51" s="133">
        <v>192.39920000000001</v>
      </c>
      <c r="AC51" s="133">
        <f t="shared" si="93"/>
        <v>0</v>
      </c>
      <c r="AD51" s="133">
        <v>103.1031</v>
      </c>
      <c r="AE51" s="133">
        <f t="shared" si="94"/>
        <v>0</v>
      </c>
      <c r="AF51" s="133">
        <v>55.251100000000001</v>
      </c>
      <c r="AG51" s="133">
        <f t="shared" si="95"/>
        <v>0</v>
      </c>
      <c r="AH51" s="133">
        <v>29.608000000000001</v>
      </c>
      <c r="AI51" s="133">
        <f t="shared" si="96"/>
        <v>0</v>
      </c>
      <c r="AJ51" s="133">
        <v>15.866400000000001</v>
      </c>
      <c r="AK51" s="133">
        <f t="shared" si="97"/>
        <v>0</v>
      </c>
      <c r="AL51" s="133">
        <v>8.5024999999999995</v>
      </c>
      <c r="AM51" s="133">
        <f t="shared" si="98"/>
        <v>0</v>
      </c>
      <c r="AN51" s="133">
        <v>4.5563000000000002</v>
      </c>
      <c r="AO51" s="133">
        <f t="shared" si="99"/>
        <v>0</v>
      </c>
      <c r="AP51" s="133">
        <v>2.4417</v>
      </c>
      <c r="AQ51" s="133">
        <f t="shared" si="100"/>
        <v>0</v>
      </c>
      <c r="AR51" s="133">
        <v>1.3084</v>
      </c>
      <c r="AS51" s="133">
        <f t="shared" si="101"/>
        <v>0</v>
      </c>
      <c r="AT51" s="133">
        <v>0.70120000000000005</v>
      </c>
      <c r="AU51" s="133">
        <f t="shared" si="102"/>
        <v>0</v>
      </c>
      <c r="AV51" s="133">
        <v>0.37569999999999998</v>
      </c>
      <c r="AW51" s="133">
        <f t="shared" si="103"/>
        <v>0</v>
      </c>
      <c r="AX51" s="133">
        <v>0.2014</v>
      </c>
      <c r="AY51" s="133">
        <f t="shared" si="104"/>
        <v>0</v>
      </c>
      <c r="AZ51" s="133">
        <v>0.1079</v>
      </c>
      <c r="BA51" s="133">
        <f t="shared" si="105"/>
        <v>0</v>
      </c>
      <c r="BB51" s="133">
        <v>5.7799999999999997E-2</v>
      </c>
      <c r="BC51" s="133">
        <f t="shared" si="106"/>
        <v>0</v>
      </c>
      <c r="BD51" s="133">
        <v>3.1E-2</v>
      </c>
      <c r="BE51" s="133">
        <f t="shared" si="107"/>
        <v>0</v>
      </c>
      <c r="BF51" s="133">
        <v>1.66E-2</v>
      </c>
      <c r="BG51" s="133">
        <f t="shared" si="108"/>
        <v>0</v>
      </c>
      <c r="BH51" s="133">
        <v>8.8999999999999999E-3</v>
      </c>
      <c r="BI51" s="133">
        <f t="shared" si="109"/>
        <v>0</v>
      </c>
      <c r="BJ51" s="133">
        <v>4.7999999999999996E-3</v>
      </c>
      <c r="BK51" s="133">
        <f t="shared" si="110"/>
        <v>0</v>
      </c>
    </row>
    <row r="52" spans="1:63" ht="15" customHeight="1" x14ac:dyDescent="0.25">
      <c r="A52" s="55" t="s">
        <v>189</v>
      </c>
      <c r="B52" s="8">
        <v>991</v>
      </c>
      <c r="C52" s="8">
        <v>4</v>
      </c>
      <c r="D52" s="83">
        <f>(LARGE('Annual Heat Inputs'!D52:K52,1)+LARGE('Annual Heat Inputs'!D52:K52,2)+LARGE('Annual Heat Inputs'!D52:K52,3))/3</f>
        <v>1624885.2760000003</v>
      </c>
      <c r="E52" s="84">
        <v>1221855434</v>
      </c>
      <c r="F52" s="139">
        <f t="shared" si="0"/>
        <v>1.3298506769173154E-3</v>
      </c>
      <c r="G52" s="127">
        <v>161456</v>
      </c>
      <c r="H52" s="133">
        <f t="shared" si="1"/>
        <v>214.71237089236209</v>
      </c>
      <c r="I52" s="133">
        <f>MIN(H52,'SO2 Annual Emissions'!L52,' Retirement Adjustments'!D52)</f>
        <v>0</v>
      </c>
      <c r="J52" s="133">
        <v>52794.004200000003</v>
      </c>
      <c r="K52" s="133">
        <f t="shared" si="111"/>
        <v>0</v>
      </c>
      <c r="L52" s="133">
        <v>28291.328099999999</v>
      </c>
      <c r="M52" s="133">
        <f t="shared" si="85"/>
        <v>0</v>
      </c>
      <c r="N52" s="133">
        <v>15160.798199999999</v>
      </c>
      <c r="O52" s="133">
        <f t="shared" si="86"/>
        <v>0</v>
      </c>
      <c r="P52" s="133">
        <v>8124.3906999999999</v>
      </c>
      <c r="Q52" s="133">
        <f t="shared" si="87"/>
        <v>0</v>
      </c>
      <c r="R52" s="133">
        <v>4353.7103999999999</v>
      </c>
      <c r="S52" s="133">
        <f t="shared" si="88"/>
        <v>0</v>
      </c>
      <c r="T52" s="133">
        <v>2333.0727000000002</v>
      </c>
      <c r="U52" s="133">
        <f t="shared" si="89"/>
        <v>0</v>
      </c>
      <c r="V52" s="133">
        <v>1250.2503999999999</v>
      </c>
      <c r="W52" s="133">
        <f t="shared" si="90"/>
        <v>0</v>
      </c>
      <c r="X52" s="133">
        <v>669.98599999999999</v>
      </c>
      <c r="Y52" s="133">
        <f t="shared" si="91"/>
        <v>0</v>
      </c>
      <c r="Z52" s="133">
        <v>359.03309999999999</v>
      </c>
      <c r="AA52" s="133">
        <f t="shared" si="92"/>
        <v>0</v>
      </c>
      <c r="AB52" s="133">
        <v>192.39920000000001</v>
      </c>
      <c r="AC52" s="133">
        <f t="shared" si="93"/>
        <v>0</v>
      </c>
      <c r="AD52" s="133">
        <v>103.1031</v>
      </c>
      <c r="AE52" s="133">
        <f t="shared" si="94"/>
        <v>0</v>
      </c>
      <c r="AF52" s="133">
        <v>55.251100000000001</v>
      </c>
      <c r="AG52" s="133">
        <f t="shared" si="95"/>
        <v>0</v>
      </c>
      <c r="AH52" s="133">
        <v>29.608000000000001</v>
      </c>
      <c r="AI52" s="133">
        <f t="shared" si="96"/>
        <v>0</v>
      </c>
      <c r="AJ52" s="133">
        <v>15.866400000000001</v>
      </c>
      <c r="AK52" s="133">
        <f t="shared" si="97"/>
        <v>0</v>
      </c>
      <c r="AL52" s="133">
        <v>8.5024999999999995</v>
      </c>
      <c r="AM52" s="133">
        <f t="shared" si="98"/>
        <v>0</v>
      </c>
      <c r="AN52" s="133">
        <v>4.5563000000000002</v>
      </c>
      <c r="AO52" s="133">
        <f t="shared" si="99"/>
        <v>0</v>
      </c>
      <c r="AP52" s="133">
        <v>2.4417</v>
      </c>
      <c r="AQ52" s="133">
        <f t="shared" si="100"/>
        <v>0</v>
      </c>
      <c r="AR52" s="133">
        <v>1.3084</v>
      </c>
      <c r="AS52" s="133">
        <f t="shared" si="101"/>
        <v>0</v>
      </c>
      <c r="AT52" s="133">
        <v>0.70120000000000005</v>
      </c>
      <c r="AU52" s="133">
        <f t="shared" si="102"/>
        <v>0</v>
      </c>
      <c r="AV52" s="133">
        <v>0.37569999999999998</v>
      </c>
      <c r="AW52" s="133">
        <f t="shared" si="103"/>
        <v>0</v>
      </c>
      <c r="AX52" s="133">
        <v>0.2014</v>
      </c>
      <c r="AY52" s="133">
        <f t="shared" si="104"/>
        <v>0</v>
      </c>
      <c r="AZ52" s="133">
        <v>0.1079</v>
      </c>
      <c r="BA52" s="133">
        <f t="shared" si="105"/>
        <v>0</v>
      </c>
      <c r="BB52" s="133">
        <v>5.7799999999999997E-2</v>
      </c>
      <c r="BC52" s="133">
        <f t="shared" si="106"/>
        <v>0</v>
      </c>
      <c r="BD52" s="133">
        <v>3.1E-2</v>
      </c>
      <c r="BE52" s="133">
        <f t="shared" si="107"/>
        <v>0</v>
      </c>
      <c r="BF52" s="133">
        <v>1.66E-2</v>
      </c>
      <c r="BG52" s="133">
        <f t="shared" si="108"/>
        <v>0</v>
      </c>
      <c r="BH52" s="133">
        <v>8.8999999999999999E-3</v>
      </c>
      <c r="BI52" s="133">
        <f t="shared" si="109"/>
        <v>0</v>
      </c>
      <c r="BJ52" s="133">
        <v>4.7999999999999996E-3</v>
      </c>
      <c r="BK52" s="133">
        <f t="shared" si="110"/>
        <v>0</v>
      </c>
    </row>
    <row r="53" spans="1:63" ht="15" customHeight="1" x14ac:dyDescent="0.25">
      <c r="A53" s="55" t="s">
        <v>189</v>
      </c>
      <c r="B53" s="8">
        <v>991</v>
      </c>
      <c r="C53" s="8">
        <v>5</v>
      </c>
      <c r="D53" s="83">
        <f>(LARGE('Annual Heat Inputs'!D53:K53,1)+LARGE('Annual Heat Inputs'!D53:K53,2)+LARGE('Annual Heat Inputs'!D53:K53,3))/3</f>
        <v>1816473.8826666668</v>
      </c>
      <c r="E53" s="84">
        <v>1221855434</v>
      </c>
      <c r="F53" s="139">
        <f t="shared" si="0"/>
        <v>1.4866520474685443E-3</v>
      </c>
      <c r="G53" s="127">
        <v>161456</v>
      </c>
      <c r="H53" s="133">
        <f t="shared" si="1"/>
        <v>240.02889297608129</v>
      </c>
      <c r="I53" s="133">
        <f>MIN(H53,'SO2 Annual Emissions'!L53,' Retirement Adjustments'!D53)</f>
        <v>0</v>
      </c>
      <c r="J53" s="133">
        <v>52794.004200000003</v>
      </c>
      <c r="K53" s="133">
        <f t="shared" si="111"/>
        <v>0</v>
      </c>
      <c r="L53" s="133">
        <v>28291.328099999999</v>
      </c>
      <c r="M53" s="133">
        <f t="shared" si="85"/>
        <v>0</v>
      </c>
      <c r="N53" s="133">
        <v>15160.798199999999</v>
      </c>
      <c r="O53" s="133">
        <f t="shared" si="86"/>
        <v>0</v>
      </c>
      <c r="P53" s="133">
        <v>8124.3906999999999</v>
      </c>
      <c r="Q53" s="133">
        <f t="shared" si="87"/>
        <v>0</v>
      </c>
      <c r="R53" s="133">
        <v>4353.7103999999999</v>
      </c>
      <c r="S53" s="133">
        <f t="shared" si="88"/>
        <v>0</v>
      </c>
      <c r="T53" s="133">
        <v>2333.0727000000002</v>
      </c>
      <c r="U53" s="133">
        <f t="shared" si="89"/>
        <v>0</v>
      </c>
      <c r="V53" s="133">
        <v>1250.2503999999999</v>
      </c>
      <c r="W53" s="133">
        <f t="shared" si="90"/>
        <v>0</v>
      </c>
      <c r="X53" s="133">
        <v>669.98599999999999</v>
      </c>
      <c r="Y53" s="133">
        <f t="shared" si="91"/>
        <v>0</v>
      </c>
      <c r="Z53" s="133">
        <v>359.03309999999999</v>
      </c>
      <c r="AA53" s="133">
        <f t="shared" si="92"/>
        <v>0</v>
      </c>
      <c r="AB53" s="133">
        <v>192.39920000000001</v>
      </c>
      <c r="AC53" s="133">
        <f t="shared" si="93"/>
        <v>0</v>
      </c>
      <c r="AD53" s="133">
        <v>103.1031</v>
      </c>
      <c r="AE53" s="133">
        <f t="shared" si="94"/>
        <v>0</v>
      </c>
      <c r="AF53" s="133">
        <v>55.251100000000001</v>
      </c>
      <c r="AG53" s="133">
        <f t="shared" si="95"/>
        <v>0</v>
      </c>
      <c r="AH53" s="133">
        <v>29.608000000000001</v>
      </c>
      <c r="AI53" s="133">
        <f t="shared" si="96"/>
        <v>0</v>
      </c>
      <c r="AJ53" s="133">
        <v>15.866400000000001</v>
      </c>
      <c r="AK53" s="133">
        <f t="shared" si="97"/>
        <v>0</v>
      </c>
      <c r="AL53" s="133">
        <v>8.5024999999999995</v>
      </c>
      <c r="AM53" s="133">
        <f t="shared" si="98"/>
        <v>0</v>
      </c>
      <c r="AN53" s="133">
        <v>4.5563000000000002</v>
      </c>
      <c r="AO53" s="133">
        <f t="shared" si="99"/>
        <v>0</v>
      </c>
      <c r="AP53" s="133">
        <v>2.4417</v>
      </c>
      <c r="AQ53" s="133">
        <f t="shared" si="100"/>
        <v>0</v>
      </c>
      <c r="AR53" s="133">
        <v>1.3084</v>
      </c>
      <c r="AS53" s="133">
        <f t="shared" si="101"/>
        <v>0</v>
      </c>
      <c r="AT53" s="133">
        <v>0.70120000000000005</v>
      </c>
      <c r="AU53" s="133">
        <f t="shared" si="102"/>
        <v>0</v>
      </c>
      <c r="AV53" s="133">
        <v>0.37569999999999998</v>
      </c>
      <c r="AW53" s="133">
        <f t="shared" si="103"/>
        <v>0</v>
      </c>
      <c r="AX53" s="133">
        <v>0.2014</v>
      </c>
      <c r="AY53" s="133">
        <f t="shared" si="104"/>
        <v>0</v>
      </c>
      <c r="AZ53" s="133">
        <v>0.1079</v>
      </c>
      <c r="BA53" s="133">
        <f t="shared" si="105"/>
        <v>0</v>
      </c>
      <c r="BB53" s="133">
        <v>5.7799999999999997E-2</v>
      </c>
      <c r="BC53" s="133">
        <f t="shared" si="106"/>
        <v>0</v>
      </c>
      <c r="BD53" s="133">
        <v>3.1E-2</v>
      </c>
      <c r="BE53" s="133">
        <f t="shared" si="107"/>
        <v>0</v>
      </c>
      <c r="BF53" s="133">
        <v>1.66E-2</v>
      </c>
      <c r="BG53" s="133">
        <f t="shared" si="108"/>
        <v>0</v>
      </c>
      <c r="BH53" s="133">
        <v>8.8999999999999999E-3</v>
      </c>
      <c r="BI53" s="133">
        <f t="shared" si="109"/>
        <v>0</v>
      </c>
      <c r="BJ53" s="133">
        <v>4.7999999999999996E-3</v>
      </c>
      <c r="BK53" s="133">
        <f t="shared" si="110"/>
        <v>0</v>
      </c>
    </row>
    <row r="54" spans="1:63" ht="15" customHeight="1" x14ac:dyDescent="0.25">
      <c r="A54" s="55" t="s">
        <v>189</v>
      </c>
      <c r="B54" s="8">
        <v>991</v>
      </c>
      <c r="C54" s="8">
        <v>6</v>
      </c>
      <c r="D54" s="83">
        <f>(LARGE('Annual Heat Inputs'!D54:K54,1)+LARGE('Annual Heat Inputs'!D54:K54,2)+LARGE('Annual Heat Inputs'!D54:K54,3))/3</f>
        <v>4033030.8629999999</v>
      </c>
      <c r="E54" s="84">
        <v>1221855434</v>
      </c>
      <c r="F54" s="139">
        <f t="shared" si="0"/>
        <v>3.3007430754692702E-3</v>
      </c>
      <c r="G54" s="127">
        <v>161456</v>
      </c>
      <c r="H54" s="133">
        <f t="shared" si="1"/>
        <v>532.92477399296649</v>
      </c>
      <c r="I54" s="133">
        <f>MIN(H54,'SO2 Annual Emissions'!L54,' Retirement Adjustments'!D54)</f>
        <v>0</v>
      </c>
      <c r="J54" s="133">
        <v>52794.004200000003</v>
      </c>
      <c r="K54" s="133">
        <f t="shared" si="111"/>
        <v>0</v>
      </c>
      <c r="L54" s="133">
        <v>28291.328099999999</v>
      </c>
      <c r="M54" s="133">
        <f t="shared" si="85"/>
        <v>0</v>
      </c>
      <c r="N54" s="133">
        <v>15160.798199999999</v>
      </c>
      <c r="O54" s="133">
        <f t="shared" si="86"/>
        <v>0</v>
      </c>
      <c r="P54" s="133">
        <v>8124.3906999999999</v>
      </c>
      <c r="Q54" s="133">
        <f t="shared" si="87"/>
        <v>0</v>
      </c>
      <c r="R54" s="133">
        <v>4353.7103999999999</v>
      </c>
      <c r="S54" s="133">
        <f t="shared" si="88"/>
        <v>0</v>
      </c>
      <c r="T54" s="133">
        <v>2333.0727000000002</v>
      </c>
      <c r="U54" s="133">
        <f t="shared" si="89"/>
        <v>0</v>
      </c>
      <c r="V54" s="133">
        <v>1250.2503999999999</v>
      </c>
      <c r="W54" s="133">
        <f t="shared" si="90"/>
        <v>0</v>
      </c>
      <c r="X54" s="133">
        <v>669.98599999999999</v>
      </c>
      <c r="Y54" s="133">
        <f t="shared" si="91"/>
        <v>0</v>
      </c>
      <c r="Z54" s="133">
        <v>359.03309999999999</v>
      </c>
      <c r="AA54" s="133">
        <f t="shared" si="92"/>
        <v>0</v>
      </c>
      <c r="AB54" s="133">
        <v>192.39920000000001</v>
      </c>
      <c r="AC54" s="133">
        <f t="shared" si="93"/>
        <v>0</v>
      </c>
      <c r="AD54" s="133">
        <v>103.1031</v>
      </c>
      <c r="AE54" s="133">
        <f t="shared" si="94"/>
        <v>0</v>
      </c>
      <c r="AF54" s="133">
        <v>55.251100000000001</v>
      </c>
      <c r="AG54" s="133">
        <f t="shared" si="95"/>
        <v>0</v>
      </c>
      <c r="AH54" s="133">
        <v>29.608000000000001</v>
      </c>
      <c r="AI54" s="133">
        <f t="shared" si="96"/>
        <v>0</v>
      </c>
      <c r="AJ54" s="133">
        <v>15.866400000000001</v>
      </c>
      <c r="AK54" s="133">
        <f t="shared" si="97"/>
        <v>0</v>
      </c>
      <c r="AL54" s="133">
        <v>8.5024999999999995</v>
      </c>
      <c r="AM54" s="133">
        <f t="shared" si="98"/>
        <v>0</v>
      </c>
      <c r="AN54" s="133">
        <v>4.5563000000000002</v>
      </c>
      <c r="AO54" s="133">
        <f t="shared" si="99"/>
        <v>0</v>
      </c>
      <c r="AP54" s="133">
        <v>2.4417</v>
      </c>
      <c r="AQ54" s="133">
        <f t="shared" si="100"/>
        <v>0</v>
      </c>
      <c r="AR54" s="133">
        <v>1.3084</v>
      </c>
      <c r="AS54" s="133">
        <f t="shared" si="101"/>
        <v>0</v>
      </c>
      <c r="AT54" s="133">
        <v>0.70120000000000005</v>
      </c>
      <c r="AU54" s="133">
        <f t="shared" si="102"/>
        <v>0</v>
      </c>
      <c r="AV54" s="133">
        <v>0.37569999999999998</v>
      </c>
      <c r="AW54" s="133">
        <f t="shared" si="103"/>
        <v>0</v>
      </c>
      <c r="AX54" s="133">
        <v>0.2014</v>
      </c>
      <c r="AY54" s="133">
        <f t="shared" si="104"/>
        <v>0</v>
      </c>
      <c r="AZ54" s="133">
        <v>0.1079</v>
      </c>
      <c r="BA54" s="133">
        <f t="shared" si="105"/>
        <v>0</v>
      </c>
      <c r="BB54" s="133">
        <v>5.7799999999999997E-2</v>
      </c>
      <c r="BC54" s="133">
        <f t="shared" si="106"/>
        <v>0</v>
      </c>
      <c r="BD54" s="133">
        <v>3.1E-2</v>
      </c>
      <c r="BE54" s="133">
        <f t="shared" si="107"/>
        <v>0</v>
      </c>
      <c r="BF54" s="133">
        <v>1.66E-2</v>
      </c>
      <c r="BG54" s="133">
        <f t="shared" si="108"/>
        <v>0</v>
      </c>
      <c r="BH54" s="133">
        <v>8.8999999999999999E-3</v>
      </c>
      <c r="BI54" s="133">
        <f t="shared" si="109"/>
        <v>0</v>
      </c>
      <c r="BJ54" s="133">
        <v>4.7999999999999996E-3</v>
      </c>
      <c r="BK54" s="133">
        <f t="shared" si="110"/>
        <v>0</v>
      </c>
    </row>
    <row r="55" spans="1:63" ht="15" customHeight="1" x14ac:dyDescent="0.25">
      <c r="A55" s="45" t="s">
        <v>190</v>
      </c>
      <c r="B55" s="8">
        <v>990</v>
      </c>
      <c r="C55" s="8">
        <v>50</v>
      </c>
      <c r="D55" s="83">
        <f>(LARGE('Annual Heat Inputs'!D55:K55,1)+LARGE('Annual Heat Inputs'!D55:K55,2)+LARGE('Annual Heat Inputs'!D55:K55,3))/3</f>
        <v>6509521.5700000003</v>
      </c>
      <c r="E55" s="84">
        <v>1221855434</v>
      </c>
      <c r="F55" s="139">
        <f t="shared" si="0"/>
        <v>5.3275709947859518E-3</v>
      </c>
      <c r="G55" s="127">
        <v>161456</v>
      </c>
      <c r="H55" s="133">
        <f t="shared" si="1"/>
        <v>860.1683025341606</v>
      </c>
      <c r="I55" s="133">
        <f>MIN(H55,'SO2 Annual Emissions'!L55,' Retirement Adjustments'!D55)</f>
        <v>860.1683025341606</v>
      </c>
      <c r="J55" s="133">
        <v>52794.004200000003</v>
      </c>
      <c r="K55" s="133">
        <f>PRODUCT(F55,J55)+H55</f>
        <v>1141.4321080086884</v>
      </c>
      <c r="L55" s="133">
        <v>28291.328099999999</v>
      </c>
      <c r="M55" s="133">
        <f>PRODUCT(F55,L55)+K55</f>
        <v>1292.1561669982211</v>
      </c>
      <c r="N55" s="133">
        <v>15160.798199999999</v>
      </c>
      <c r="O55" s="133">
        <f>PRODUCT(F55,N55)+M55</f>
        <v>1372.9263957463443</v>
      </c>
      <c r="P55" s="133">
        <v>8124.3906999999999</v>
      </c>
      <c r="Q55" s="133">
        <f>PRODUCT(F55,P55)+O55</f>
        <v>1416.209663989973</v>
      </c>
      <c r="R55" s="133">
        <v>4353.7103999999999</v>
      </c>
      <c r="S55" s="133">
        <f>PRODUCT(F55,R55)+Q55</f>
        <v>1439.4043652367109</v>
      </c>
      <c r="T55" s="133">
        <v>2333.0727000000002</v>
      </c>
      <c r="U55" s="133">
        <f>PRODUCT(F55,T55)+S55</f>
        <v>1451.8339756819578</v>
      </c>
      <c r="V55" s="133">
        <v>1250.2503999999999</v>
      </c>
      <c r="W55" s="133">
        <f>PRODUCT(F55,V55)+U55</f>
        <v>1458.4947734492173</v>
      </c>
      <c r="X55" s="133">
        <v>669.98599999999999</v>
      </c>
      <c r="Y55" s="133">
        <f>PRODUCT(F55,X55)+W55</f>
        <v>1462.0641714297299</v>
      </c>
      <c r="Z55" s="133">
        <v>359.03309999999999</v>
      </c>
      <c r="AA55" s="133">
        <f>PRODUCT(F55,Z55)+Y55</f>
        <v>1463.976945759458</v>
      </c>
      <c r="AB55" s="133">
        <v>192.39920000000001</v>
      </c>
      <c r="AC55" s="133">
        <f>PRODUCT(F55,AB55)+AA55</f>
        <v>1465.0019661567981</v>
      </c>
      <c r="AD55" s="133">
        <v>103.1031</v>
      </c>
      <c r="AE55" s="133">
        <f>PRODUCT(F55,AD55)+AC55</f>
        <v>1465.5512552418306</v>
      </c>
      <c r="AF55" s="133">
        <v>55.251100000000001</v>
      </c>
      <c r="AG55" s="133">
        <f>PRODUCT(F55,AF55)+AE55</f>
        <v>1465.8456093996206</v>
      </c>
      <c r="AH55" s="133">
        <v>29.608000000000001</v>
      </c>
      <c r="AI55" s="133">
        <f>PRODUCT(F55,AH55)+AG55</f>
        <v>1466.0033481216342</v>
      </c>
      <c r="AJ55" s="133">
        <v>15.866400000000001</v>
      </c>
      <c r="AK55" s="133">
        <f>PRODUCT(F55,AJ55)+AI55</f>
        <v>1466.0878774940659</v>
      </c>
      <c r="AL55" s="133">
        <v>8.5024999999999995</v>
      </c>
      <c r="AM55" s="133">
        <f>PRODUCT(F55,AL55)+AK55</f>
        <v>1466.1331751664491</v>
      </c>
      <c r="AN55" s="133">
        <v>4.5563000000000002</v>
      </c>
      <c r="AO55" s="133">
        <f>PRODUCT(F55,AN55)+AM55</f>
        <v>1466.1574491781726</v>
      </c>
      <c r="AP55" s="133">
        <v>2.4417</v>
      </c>
      <c r="AQ55" s="133">
        <f>PRODUCT(F55,AP55)+AO55</f>
        <v>1466.1704575082706</v>
      </c>
      <c r="AR55" s="133">
        <v>1.3084</v>
      </c>
      <c r="AS55" s="133">
        <f>PRODUCT(F55,AR55)+AQ55</f>
        <v>1466.1774281021601</v>
      </c>
      <c r="AT55" s="133">
        <v>0.70120000000000005</v>
      </c>
      <c r="AU55" s="133">
        <f>PRODUCT(F55,AT55)+AS55</f>
        <v>1466.1811637949415</v>
      </c>
      <c r="AV55" s="133">
        <v>0.37569999999999998</v>
      </c>
      <c r="AW55" s="133">
        <f>PRODUCT(F55,AV55)+AU55</f>
        <v>1466.1831653633642</v>
      </c>
      <c r="AX55" s="133">
        <v>0.2014</v>
      </c>
      <c r="AY55" s="133">
        <f>PRODUCT(F55,AX55)+AW55</f>
        <v>1466.1842383361625</v>
      </c>
      <c r="AZ55" s="133">
        <v>0.1079</v>
      </c>
      <c r="BA55" s="133">
        <f>PRODUCT(F55,AZ55)+AY55</f>
        <v>1466.1848131810727</v>
      </c>
      <c r="BB55" s="133">
        <v>5.7799999999999997E-2</v>
      </c>
      <c r="BC55" s="133">
        <f>PRODUCT(F55,BB55)+BA55</f>
        <v>1466.1851211146763</v>
      </c>
      <c r="BD55" s="133">
        <v>3.1E-2</v>
      </c>
      <c r="BE55" s="133">
        <f>PRODUCT(F55,BD55)+BC55</f>
        <v>1466.1852862693772</v>
      </c>
      <c r="BF55" s="133">
        <v>1.66E-2</v>
      </c>
      <c r="BG55" s="133">
        <f>PRODUCT(F55,BF55)+BE55</f>
        <v>1466.1853747070556</v>
      </c>
      <c r="BH55" s="133">
        <v>8.8999999999999999E-3</v>
      </c>
      <c r="BI55" s="133">
        <f>PRODUCT(F55,BH55)+BG55</f>
        <v>1466.1854221224376</v>
      </c>
      <c r="BJ55" s="133">
        <v>4.7999999999999996E-3</v>
      </c>
      <c r="BK55" s="133">
        <f>PRODUCT(F55,BJ55)+BI55</f>
        <v>1466.1854476947783</v>
      </c>
    </row>
    <row r="56" spans="1:63" ht="15" customHeight="1" x14ac:dyDescent="0.25">
      <c r="A56" s="55" t="s">
        <v>190</v>
      </c>
      <c r="B56" s="8">
        <v>990</v>
      </c>
      <c r="C56" s="8">
        <v>60</v>
      </c>
      <c r="D56" s="83">
        <f>(LARGE('Annual Heat Inputs'!D56:K56,1)+LARGE('Annual Heat Inputs'!D56:K56,2)+LARGE('Annual Heat Inputs'!D56:K56,3))/3</f>
        <v>6380079.9966666671</v>
      </c>
      <c r="E56" s="84">
        <v>1221855434</v>
      </c>
      <c r="F56" s="139">
        <f t="shared" si="0"/>
        <v>5.2216324608715262E-3</v>
      </c>
      <c r="G56" s="127">
        <v>161456</v>
      </c>
      <c r="H56" s="133">
        <f t="shared" si="1"/>
        <v>843.06389060247318</v>
      </c>
      <c r="I56" s="133">
        <f>MIN(H56,'SO2 Annual Emissions'!L56,' Retirement Adjustments'!D56)</f>
        <v>843.06389060247318</v>
      </c>
      <c r="J56" s="133">
        <v>52794.004200000003</v>
      </c>
      <c r="K56" s="133">
        <f>PRODUCT(F56,J56)+H56</f>
        <v>1118.7347766725809</v>
      </c>
      <c r="L56" s="133">
        <v>28291.328099999999</v>
      </c>
      <c r="M56" s="133">
        <f>PRODUCT(F56,L56)+K56</f>
        <v>1266.4616938407075</v>
      </c>
      <c r="N56" s="133">
        <v>15160.798199999999</v>
      </c>
      <c r="O56" s="133">
        <f>PRODUCT(F56,N56)+M56</f>
        <v>1345.6258098545502</v>
      </c>
      <c r="P56" s="133">
        <v>8124.3906999999999</v>
      </c>
      <c r="Q56" s="133">
        <f>PRODUCT(F56,P56)+O56</f>
        <v>1388.0483920584729</v>
      </c>
      <c r="R56" s="133">
        <v>4353.7103999999999</v>
      </c>
      <c r="S56" s="133">
        <f>PRODUCT(F56,R56)+Q56</f>
        <v>1410.7818676083468</v>
      </c>
      <c r="T56" s="133">
        <v>2333.0727000000002</v>
      </c>
      <c r="U56" s="133">
        <f>PRODUCT(F56,T56)+S56</f>
        <v>1422.9643157522401</v>
      </c>
      <c r="V56" s="133">
        <v>1250.2503999999999</v>
      </c>
      <c r="W56" s="133">
        <f>PRODUCT(F56,V56)+U56</f>
        <v>1429.4926638250977</v>
      </c>
      <c r="X56" s="133">
        <v>669.98599999999999</v>
      </c>
      <c r="Y56" s="133">
        <f>PRODUCT(F56,X56)+W56</f>
        <v>1432.9910844710271</v>
      </c>
      <c r="Z56" s="133">
        <v>359.03309999999999</v>
      </c>
      <c r="AA56" s="133">
        <f>PRODUCT(F56,Z56)+Y56</f>
        <v>1434.8658233605145</v>
      </c>
      <c r="AB56" s="133">
        <v>192.39920000000001</v>
      </c>
      <c r="AC56" s="133">
        <f>PRODUCT(F56,AB56)+AA56</f>
        <v>1435.8704612686802</v>
      </c>
      <c r="AD56" s="133">
        <v>103.1031</v>
      </c>
      <c r="AE56" s="133">
        <f>PRODUCT(F56,AD56)+AC56</f>
        <v>1436.4088277624567</v>
      </c>
      <c r="AF56" s="133">
        <v>55.251100000000001</v>
      </c>
      <c r="AG56" s="133">
        <f>PRODUCT(F56,AF56)+AE56</f>
        <v>1436.6973286997156</v>
      </c>
      <c r="AH56" s="133">
        <v>29.608000000000001</v>
      </c>
      <c r="AI56" s="133">
        <f>PRODUCT(F56,AH56)+AG56</f>
        <v>1436.8519307936172</v>
      </c>
      <c r="AJ56" s="133">
        <v>15.866400000000001</v>
      </c>
      <c r="AK56" s="133">
        <f>PRODUCT(F56,AJ56)+AI56</f>
        <v>1436.9347793028944</v>
      </c>
      <c r="AL56" s="133">
        <v>8.5024999999999995</v>
      </c>
      <c r="AM56" s="133">
        <f>PRODUCT(F56,AL56)+AK56</f>
        <v>1436.979176232893</v>
      </c>
      <c r="AN56" s="133">
        <v>4.5563000000000002</v>
      </c>
      <c r="AO56" s="133">
        <f>PRODUCT(F56,AN56)+AM56</f>
        <v>1437.0029675568744</v>
      </c>
      <c r="AP56" s="133">
        <v>2.4417</v>
      </c>
      <c r="AQ56" s="133">
        <f>PRODUCT(F56,AP56)+AO56</f>
        <v>1437.0157172168542</v>
      </c>
      <c r="AR56" s="133">
        <v>1.3084</v>
      </c>
      <c r="AS56" s="133">
        <f>PRODUCT(F56,AR56)+AQ56</f>
        <v>1437.022549200766</v>
      </c>
      <c r="AT56" s="133">
        <v>0.70120000000000005</v>
      </c>
      <c r="AU56" s="133">
        <f>PRODUCT(F56,AT56)+AS56</f>
        <v>1437.0262106094476</v>
      </c>
      <c r="AV56" s="133">
        <v>0.37569999999999998</v>
      </c>
      <c r="AW56" s="133">
        <f>PRODUCT(F56,AV56)+AU56</f>
        <v>1437.0281723767632</v>
      </c>
      <c r="AX56" s="133">
        <v>0.2014</v>
      </c>
      <c r="AY56" s="133">
        <f>PRODUCT(F56,AX56)+AW56</f>
        <v>1437.0292240135409</v>
      </c>
      <c r="AZ56" s="133">
        <v>0.1079</v>
      </c>
      <c r="BA56" s="133">
        <f>PRODUCT(F56,AZ56)+AY56</f>
        <v>1437.0297874276835</v>
      </c>
      <c r="BB56" s="133">
        <v>5.7799999999999997E-2</v>
      </c>
      <c r="BC56" s="133">
        <f>PRODUCT(F56,BB56)+BA56</f>
        <v>1437.0300892380396</v>
      </c>
      <c r="BD56" s="133">
        <v>3.1E-2</v>
      </c>
      <c r="BE56" s="133">
        <f>PRODUCT(F56,BD56)+BC56</f>
        <v>1437.0302511086459</v>
      </c>
      <c r="BF56" s="133">
        <v>1.66E-2</v>
      </c>
      <c r="BG56" s="133">
        <f>PRODUCT(F56,BF56)+BE56</f>
        <v>1437.0303377877447</v>
      </c>
      <c r="BH56" s="133">
        <v>8.8999999999999999E-3</v>
      </c>
      <c r="BI56" s="133">
        <f>PRODUCT(F56,BH56)+BG56</f>
        <v>1437.0303842602736</v>
      </c>
      <c r="BJ56" s="133">
        <v>4.7999999999999996E-3</v>
      </c>
      <c r="BK56" s="133">
        <f>PRODUCT(F56,BJ56)+BI56</f>
        <v>1437.0304093241095</v>
      </c>
    </row>
    <row r="57" spans="1:63" ht="15" customHeight="1" x14ac:dyDescent="0.25">
      <c r="A57" s="55" t="s">
        <v>190</v>
      </c>
      <c r="B57" s="8">
        <v>990</v>
      </c>
      <c r="C57" s="8">
        <v>70</v>
      </c>
      <c r="D57" s="83">
        <f>(LARGE('Annual Heat Inputs'!D57:K57,1)+LARGE('Annual Heat Inputs'!D57:K57,2)+LARGE('Annual Heat Inputs'!D57:K57,3))/3</f>
        <v>29430118.738000002</v>
      </c>
      <c r="E57" s="84">
        <v>1221855434</v>
      </c>
      <c r="F57" s="139">
        <f t="shared" si="0"/>
        <v>2.4086416378780864E-2</v>
      </c>
      <c r="G57" s="127">
        <v>161456</v>
      </c>
      <c r="H57" s="133">
        <f t="shared" si="1"/>
        <v>3888.8964428524432</v>
      </c>
      <c r="I57" s="133">
        <f>MIN(H57,'SO2 Annual Emissions'!L57,' Retirement Adjustments'!D57)</f>
        <v>3482.3020000000001</v>
      </c>
      <c r="J57" s="133">
        <v>52794.004200000003</v>
      </c>
      <c r="K57" s="133">
        <f>I57</f>
        <v>3482.3020000000001</v>
      </c>
      <c r="L57" s="133">
        <v>28291.328099999999</v>
      </c>
      <c r="M57" s="133">
        <f>K57</f>
        <v>3482.3020000000001</v>
      </c>
      <c r="N57" s="133">
        <v>15160.798199999999</v>
      </c>
      <c r="O57" s="133">
        <f>M57</f>
        <v>3482.3020000000001</v>
      </c>
      <c r="P57" s="133">
        <v>8124.3906999999999</v>
      </c>
      <c r="Q57" s="133">
        <f>O57</f>
        <v>3482.3020000000001</v>
      </c>
      <c r="R57" s="133">
        <v>4353.7103999999999</v>
      </c>
      <c r="S57" s="133">
        <f>Q57</f>
        <v>3482.3020000000001</v>
      </c>
      <c r="T57" s="133">
        <v>2333.0727000000002</v>
      </c>
      <c r="U57" s="133">
        <f>S57</f>
        <v>3482.3020000000001</v>
      </c>
      <c r="V57" s="133">
        <v>1250.2503999999999</v>
      </c>
      <c r="W57" s="133">
        <f>U57</f>
        <v>3482.3020000000001</v>
      </c>
      <c r="X57" s="133">
        <v>669.98599999999999</v>
      </c>
      <c r="Y57" s="133">
        <f>W57</f>
        <v>3482.3020000000001</v>
      </c>
      <c r="Z57" s="133">
        <v>359.03309999999999</v>
      </c>
      <c r="AA57" s="133">
        <f>Y57</f>
        <v>3482.3020000000001</v>
      </c>
      <c r="AB57" s="133">
        <v>192.39920000000001</v>
      </c>
      <c r="AC57" s="133">
        <f>AA57</f>
        <v>3482.3020000000001</v>
      </c>
      <c r="AD57" s="133">
        <v>103.1031</v>
      </c>
      <c r="AE57" s="133">
        <f>AC57</f>
        <v>3482.3020000000001</v>
      </c>
      <c r="AF57" s="133">
        <v>55.251100000000001</v>
      </c>
      <c r="AG57" s="133">
        <f>AE57</f>
        <v>3482.3020000000001</v>
      </c>
      <c r="AH57" s="133">
        <v>29.608000000000001</v>
      </c>
      <c r="AI57" s="133">
        <f>AG57</f>
        <v>3482.3020000000001</v>
      </c>
      <c r="AJ57" s="133">
        <v>15.866400000000001</v>
      </c>
      <c r="AK57" s="133">
        <f>AI57</f>
        <v>3482.3020000000001</v>
      </c>
      <c r="AL57" s="133">
        <v>8.5024999999999995</v>
      </c>
      <c r="AM57" s="133">
        <f>AK57</f>
        <v>3482.3020000000001</v>
      </c>
      <c r="AN57" s="133">
        <v>4.5563000000000002</v>
      </c>
      <c r="AO57" s="133">
        <f>AM57</f>
        <v>3482.3020000000001</v>
      </c>
      <c r="AP57" s="133">
        <v>2.4417</v>
      </c>
      <c r="AQ57" s="133">
        <f>AO57</f>
        <v>3482.3020000000001</v>
      </c>
      <c r="AR57" s="133">
        <v>1.3084</v>
      </c>
      <c r="AS57" s="133">
        <f>AQ57</f>
        <v>3482.3020000000001</v>
      </c>
      <c r="AT57" s="133">
        <v>0.70120000000000005</v>
      </c>
      <c r="AU57" s="133">
        <f>AS57</f>
        <v>3482.3020000000001</v>
      </c>
      <c r="AV57" s="133">
        <v>0.37569999999999998</v>
      </c>
      <c r="AW57" s="133">
        <f>AU57</f>
        <v>3482.3020000000001</v>
      </c>
      <c r="AX57" s="133">
        <v>0.2014</v>
      </c>
      <c r="AY57" s="133">
        <f>AW57</f>
        <v>3482.3020000000001</v>
      </c>
      <c r="AZ57" s="133">
        <v>0.1079</v>
      </c>
      <c r="BA57" s="133">
        <f>AY57</f>
        <v>3482.3020000000001</v>
      </c>
      <c r="BB57" s="133">
        <v>5.7799999999999997E-2</v>
      </c>
      <c r="BC57" s="133">
        <f>BA57</f>
        <v>3482.3020000000001</v>
      </c>
      <c r="BD57" s="133">
        <v>3.1E-2</v>
      </c>
      <c r="BE57" s="133">
        <f>BC57</f>
        <v>3482.3020000000001</v>
      </c>
      <c r="BF57" s="133">
        <v>1.66E-2</v>
      </c>
      <c r="BG57" s="133">
        <f>BE57</f>
        <v>3482.3020000000001</v>
      </c>
      <c r="BH57" s="133">
        <v>8.8999999999999999E-3</v>
      </c>
      <c r="BI57" s="133">
        <f>BG57</f>
        <v>3482.3020000000001</v>
      </c>
      <c r="BJ57" s="133">
        <v>4.7999999999999996E-3</v>
      </c>
      <c r="BK57" s="133">
        <f>BI57</f>
        <v>3482.3020000000001</v>
      </c>
    </row>
    <row r="58" spans="1:63" ht="15" customHeight="1" x14ac:dyDescent="0.25">
      <c r="A58" s="55" t="s">
        <v>190</v>
      </c>
      <c r="B58" s="8">
        <v>990</v>
      </c>
      <c r="C58" s="10" t="s">
        <v>27</v>
      </c>
      <c r="D58" s="83">
        <f>(LARGE('Annual Heat Inputs'!D58:K58,1)+LARGE('Annual Heat Inputs'!D58:K58,2)+LARGE('Annual Heat Inputs'!D58:K58,3))/3</f>
        <v>675495.33099999989</v>
      </c>
      <c r="E58" s="84">
        <v>1221855434</v>
      </c>
      <c r="F58" s="139">
        <f t="shared" si="0"/>
        <v>5.5284390624562208E-4</v>
      </c>
      <c r="G58" s="127">
        <v>161456</v>
      </c>
      <c r="H58" s="133">
        <f t="shared" si="1"/>
        <v>89.259965726793155</v>
      </c>
      <c r="I58" s="133">
        <f>MIN(H58,'SO2 Annual Emissions'!L58,' Retirement Adjustments'!D58)</f>
        <v>0.39100000000000001</v>
      </c>
      <c r="J58" s="133">
        <v>52794.004200000003</v>
      </c>
      <c r="K58" s="133">
        <f>I58</f>
        <v>0.39100000000000001</v>
      </c>
      <c r="L58" s="133">
        <v>28291.328099999999</v>
      </c>
      <c r="M58" s="133">
        <f>K58</f>
        <v>0.39100000000000001</v>
      </c>
      <c r="N58" s="133">
        <v>15160.798199999999</v>
      </c>
      <c r="O58" s="133">
        <f>M58</f>
        <v>0.39100000000000001</v>
      </c>
      <c r="P58" s="133">
        <v>8124.3906999999999</v>
      </c>
      <c r="Q58" s="133">
        <f>O58</f>
        <v>0.39100000000000001</v>
      </c>
      <c r="R58" s="133">
        <v>4353.7103999999999</v>
      </c>
      <c r="S58" s="133">
        <f>Q58</f>
        <v>0.39100000000000001</v>
      </c>
      <c r="T58" s="133">
        <v>2333.0727000000002</v>
      </c>
      <c r="U58" s="133">
        <f>S58</f>
        <v>0.39100000000000001</v>
      </c>
      <c r="V58" s="133">
        <v>1250.2503999999999</v>
      </c>
      <c r="W58" s="133">
        <f>U58</f>
        <v>0.39100000000000001</v>
      </c>
      <c r="X58" s="133">
        <v>669.98599999999999</v>
      </c>
      <c r="Y58" s="133">
        <f>W58</f>
        <v>0.39100000000000001</v>
      </c>
      <c r="Z58" s="133">
        <v>359.03309999999999</v>
      </c>
      <c r="AA58" s="133">
        <f>Y58</f>
        <v>0.39100000000000001</v>
      </c>
      <c r="AB58" s="133">
        <v>192.39920000000001</v>
      </c>
      <c r="AC58" s="133">
        <f>AA58</f>
        <v>0.39100000000000001</v>
      </c>
      <c r="AD58" s="133">
        <v>103.1031</v>
      </c>
      <c r="AE58" s="133">
        <f>AC58</f>
        <v>0.39100000000000001</v>
      </c>
      <c r="AF58" s="133">
        <v>55.251100000000001</v>
      </c>
      <c r="AG58" s="133">
        <f>AE58</f>
        <v>0.39100000000000001</v>
      </c>
      <c r="AH58" s="133">
        <v>29.608000000000001</v>
      </c>
      <c r="AI58" s="133">
        <f>AG58</f>
        <v>0.39100000000000001</v>
      </c>
      <c r="AJ58" s="133">
        <v>15.866400000000001</v>
      </c>
      <c r="AK58" s="133">
        <f>AI58</f>
        <v>0.39100000000000001</v>
      </c>
      <c r="AL58" s="133">
        <v>8.5024999999999995</v>
      </c>
      <c r="AM58" s="133">
        <f>AK58</f>
        <v>0.39100000000000001</v>
      </c>
      <c r="AN58" s="133">
        <v>4.5563000000000002</v>
      </c>
      <c r="AO58" s="133">
        <f>AM58</f>
        <v>0.39100000000000001</v>
      </c>
      <c r="AP58" s="133">
        <v>2.4417</v>
      </c>
      <c r="AQ58" s="133">
        <f>AO58</f>
        <v>0.39100000000000001</v>
      </c>
      <c r="AR58" s="133">
        <v>1.3084</v>
      </c>
      <c r="AS58" s="133">
        <f>AQ58</f>
        <v>0.39100000000000001</v>
      </c>
      <c r="AT58" s="133">
        <v>0.70120000000000005</v>
      </c>
      <c r="AU58" s="133">
        <f>AS58</f>
        <v>0.39100000000000001</v>
      </c>
      <c r="AV58" s="133">
        <v>0.37569999999999998</v>
      </c>
      <c r="AW58" s="133">
        <f>AU58</f>
        <v>0.39100000000000001</v>
      </c>
      <c r="AX58" s="133">
        <v>0.2014</v>
      </c>
      <c r="AY58" s="133">
        <f>AW58</f>
        <v>0.39100000000000001</v>
      </c>
      <c r="AZ58" s="133">
        <v>0.1079</v>
      </c>
      <c r="BA58" s="133">
        <f>AY58</f>
        <v>0.39100000000000001</v>
      </c>
      <c r="BB58" s="133">
        <v>5.7799999999999997E-2</v>
      </c>
      <c r="BC58" s="133">
        <f>BA58</f>
        <v>0.39100000000000001</v>
      </c>
      <c r="BD58" s="133">
        <v>3.1E-2</v>
      </c>
      <c r="BE58" s="133">
        <f>BC58</f>
        <v>0.39100000000000001</v>
      </c>
      <c r="BF58" s="133">
        <v>1.66E-2</v>
      </c>
      <c r="BG58" s="133">
        <f>BE58</f>
        <v>0.39100000000000001</v>
      </c>
      <c r="BH58" s="133">
        <v>8.8999999999999999E-3</v>
      </c>
      <c r="BI58" s="133">
        <f>BG58</f>
        <v>0.39100000000000001</v>
      </c>
      <c r="BJ58" s="133">
        <v>4.7999999999999996E-3</v>
      </c>
      <c r="BK58" s="133">
        <f>BI58</f>
        <v>0.39100000000000001</v>
      </c>
    </row>
    <row r="59" spans="1:63" ht="15" customHeight="1" x14ac:dyDescent="0.25">
      <c r="A59" s="55" t="s">
        <v>190</v>
      </c>
      <c r="B59" s="8">
        <v>990</v>
      </c>
      <c r="C59" s="10" t="s">
        <v>31</v>
      </c>
      <c r="D59" s="83">
        <f>(LARGE('Annual Heat Inputs'!D59:K59,1)+LARGE('Annual Heat Inputs'!D59:K59,2)+LARGE('Annual Heat Inputs'!D59:K59,3))/3</f>
        <v>657221.51633333333</v>
      </c>
      <c r="E59" s="84">
        <v>1221855434</v>
      </c>
      <c r="F59" s="139">
        <f t="shared" si="0"/>
        <v>5.3788811511176966E-4</v>
      </c>
      <c r="G59" s="127">
        <v>161456</v>
      </c>
      <c r="H59" s="133">
        <f t="shared" si="1"/>
        <v>86.845263513485875</v>
      </c>
      <c r="I59" s="133">
        <f>MIN(H59,'SO2 Annual Emissions'!L59,' Retirement Adjustments'!D59)</f>
        <v>0.39400000000000002</v>
      </c>
      <c r="J59" s="133">
        <v>52794.004200000003</v>
      </c>
      <c r="K59" s="133">
        <f>I59</f>
        <v>0.39400000000000002</v>
      </c>
      <c r="L59" s="133">
        <v>28291.328099999999</v>
      </c>
      <c r="M59" s="133">
        <f>K59</f>
        <v>0.39400000000000002</v>
      </c>
      <c r="N59" s="133">
        <v>15160.798199999999</v>
      </c>
      <c r="O59" s="133">
        <f>M59</f>
        <v>0.39400000000000002</v>
      </c>
      <c r="P59" s="133">
        <v>8124.3906999999999</v>
      </c>
      <c r="Q59" s="133">
        <f>O59</f>
        <v>0.39400000000000002</v>
      </c>
      <c r="R59" s="133">
        <v>4353.7103999999999</v>
      </c>
      <c r="S59" s="133">
        <f>Q59</f>
        <v>0.39400000000000002</v>
      </c>
      <c r="T59" s="133">
        <v>2333.0727000000002</v>
      </c>
      <c r="U59" s="133">
        <f>S59</f>
        <v>0.39400000000000002</v>
      </c>
      <c r="V59" s="133">
        <v>1250.2503999999999</v>
      </c>
      <c r="W59" s="133">
        <f>U59</f>
        <v>0.39400000000000002</v>
      </c>
      <c r="X59" s="133">
        <v>669.98599999999999</v>
      </c>
      <c r="Y59" s="133">
        <f>W59</f>
        <v>0.39400000000000002</v>
      </c>
      <c r="Z59" s="133">
        <v>359.03309999999999</v>
      </c>
      <c r="AA59" s="133">
        <f>Y59</f>
        <v>0.39400000000000002</v>
      </c>
      <c r="AB59" s="133">
        <v>192.39920000000001</v>
      </c>
      <c r="AC59" s="133">
        <f>AA59</f>
        <v>0.39400000000000002</v>
      </c>
      <c r="AD59" s="133">
        <v>103.1031</v>
      </c>
      <c r="AE59" s="133">
        <f>AC59</f>
        <v>0.39400000000000002</v>
      </c>
      <c r="AF59" s="133">
        <v>55.251100000000001</v>
      </c>
      <c r="AG59" s="133">
        <f>AE59</f>
        <v>0.39400000000000002</v>
      </c>
      <c r="AH59" s="133">
        <v>29.608000000000001</v>
      </c>
      <c r="AI59" s="133">
        <f>AG59</f>
        <v>0.39400000000000002</v>
      </c>
      <c r="AJ59" s="133">
        <v>15.866400000000001</v>
      </c>
      <c r="AK59" s="133">
        <f>AI59</f>
        <v>0.39400000000000002</v>
      </c>
      <c r="AL59" s="133">
        <v>8.5024999999999995</v>
      </c>
      <c r="AM59" s="133">
        <f>AK59</f>
        <v>0.39400000000000002</v>
      </c>
      <c r="AN59" s="133">
        <v>4.5563000000000002</v>
      </c>
      <c r="AO59" s="133">
        <f>AM59</f>
        <v>0.39400000000000002</v>
      </c>
      <c r="AP59" s="133">
        <v>2.4417</v>
      </c>
      <c r="AQ59" s="133">
        <f>AO59</f>
        <v>0.39400000000000002</v>
      </c>
      <c r="AR59" s="133">
        <v>1.3084</v>
      </c>
      <c r="AS59" s="133">
        <f>AQ59</f>
        <v>0.39400000000000002</v>
      </c>
      <c r="AT59" s="133">
        <v>0.70120000000000005</v>
      </c>
      <c r="AU59" s="133">
        <f>AS59</f>
        <v>0.39400000000000002</v>
      </c>
      <c r="AV59" s="133">
        <v>0.37569999999999998</v>
      </c>
      <c r="AW59" s="133">
        <f>AU59</f>
        <v>0.39400000000000002</v>
      </c>
      <c r="AX59" s="133">
        <v>0.2014</v>
      </c>
      <c r="AY59" s="133">
        <f>AW59</f>
        <v>0.39400000000000002</v>
      </c>
      <c r="AZ59" s="133">
        <v>0.1079</v>
      </c>
      <c r="BA59" s="133">
        <f>AY59</f>
        <v>0.39400000000000002</v>
      </c>
      <c r="BB59" s="133">
        <v>5.7799999999999997E-2</v>
      </c>
      <c r="BC59" s="133">
        <f>BA59</f>
        <v>0.39400000000000002</v>
      </c>
      <c r="BD59" s="133">
        <v>3.1E-2</v>
      </c>
      <c r="BE59" s="133">
        <f>BC59</f>
        <v>0.39400000000000002</v>
      </c>
      <c r="BF59" s="133">
        <v>1.66E-2</v>
      </c>
      <c r="BG59" s="133">
        <f>BE59</f>
        <v>0.39400000000000002</v>
      </c>
      <c r="BH59" s="133">
        <v>8.8999999999999999E-3</v>
      </c>
      <c r="BI59" s="133">
        <f>BG59</f>
        <v>0.39400000000000002</v>
      </c>
      <c r="BJ59" s="133">
        <v>4.7999999999999996E-3</v>
      </c>
      <c r="BK59" s="133">
        <f>BI59</f>
        <v>0.39400000000000002</v>
      </c>
    </row>
    <row r="60" spans="1:63" ht="15" customHeight="1" x14ac:dyDescent="0.25">
      <c r="A60" s="55" t="s">
        <v>190</v>
      </c>
      <c r="B60" s="8">
        <v>990</v>
      </c>
      <c r="C60" s="10" t="s">
        <v>32</v>
      </c>
      <c r="D60" s="83">
        <f>(LARGE('Annual Heat Inputs'!D60:K60,1)+LARGE('Annual Heat Inputs'!D60:K60,2)+LARGE('Annual Heat Inputs'!D60:K60,3))/3</f>
        <v>2231665.5956666665</v>
      </c>
      <c r="E60" s="84">
        <v>1221855434</v>
      </c>
      <c r="F60" s="139">
        <f t="shared" si="0"/>
        <v>1.8264563331857036E-3</v>
      </c>
      <c r="G60" s="127">
        <v>161456</v>
      </c>
      <c r="H60" s="133">
        <f t="shared" si="1"/>
        <v>294.89233373083096</v>
      </c>
      <c r="I60" s="133">
        <f>MIN(H60,'SO2 Annual Emissions'!L60,' Retirement Adjustments'!D60)</f>
        <v>0.77300000000000002</v>
      </c>
      <c r="J60" s="133">
        <v>52794.004200000003</v>
      </c>
      <c r="K60" s="133">
        <f>I60</f>
        <v>0.77300000000000002</v>
      </c>
      <c r="L60" s="133">
        <v>28291.328099999999</v>
      </c>
      <c r="M60" s="133">
        <f>K60</f>
        <v>0.77300000000000002</v>
      </c>
      <c r="N60" s="133">
        <v>15160.798199999999</v>
      </c>
      <c r="O60" s="133">
        <f>M60</f>
        <v>0.77300000000000002</v>
      </c>
      <c r="P60" s="133">
        <v>8124.3906999999999</v>
      </c>
      <c r="Q60" s="133">
        <f>O60</f>
        <v>0.77300000000000002</v>
      </c>
      <c r="R60" s="133">
        <v>4353.7103999999999</v>
      </c>
      <c r="S60" s="133">
        <f>Q60</f>
        <v>0.77300000000000002</v>
      </c>
      <c r="T60" s="133">
        <v>2333.0727000000002</v>
      </c>
      <c r="U60" s="133">
        <f>S60</f>
        <v>0.77300000000000002</v>
      </c>
      <c r="V60" s="133">
        <v>1250.2503999999999</v>
      </c>
      <c r="W60" s="133">
        <f>U60</f>
        <v>0.77300000000000002</v>
      </c>
      <c r="X60" s="133">
        <v>669.98599999999999</v>
      </c>
      <c r="Y60" s="133">
        <f>W60</f>
        <v>0.77300000000000002</v>
      </c>
      <c r="Z60" s="133">
        <v>359.03309999999999</v>
      </c>
      <c r="AA60" s="133">
        <f>Y60</f>
        <v>0.77300000000000002</v>
      </c>
      <c r="AB60" s="133">
        <v>192.39920000000001</v>
      </c>
      <c r="AC60" s="133">
        <f>AA60</f>
        <v>0.77300000000000002</v>
      </c>
      <c r="AD60" s="133">
        <v>103.1031</v>
      </c>
      <c r="AE60" s="133">
        <f>AC60</f>
        <v>0.77300000000000002</v>
      </c>
      <c r="AF60" s="133">
        <v>55.251100000000001</v>
      </c>
      <c r="AG60" s="133">
        <f>AE60</f>
        <v>0.77300000000000002</v>
      </c>
      <c r="AH60" s="133">
        <v>29.608000000000001</v>
      </c>
      <c r="AI60" s="133">
        <f>AG60</f>
        <v>0.77300000000000002</v>
      </c>
      <c r="AJ60" s="133">
        <v>15.866400000000001</v>
      </c>
      <c r="AK60" s="133">
        <f>AI60</f>
        <v>0.77300000000000002</v>
      </c>
      <c r="AL60" s="133">
        <v>8.5024999999999995</v>
      </c>
      <c r="AM60" s="133">
        <f>AK60</f>
        <v>0.77300000000000002</v>
      </c>
      <c r="AN60" s="133">
        <v>4.5563000000000002</v>
      </c>
      <c r="AO60" s="133">
        <f>AM60</f>
        <v>0.77300000000000002</v>
      </c>
      <c r="AP60" s="133">
        <v>2.4417</v>
      </c>
      <c r="AQ60" s="133">
        <f>AO60</f>
        <v>0.77300000000000002</v>
      </c>
      <c r="AR60" s="133">
        <v>1.3084</v>
      </c>
      <c r="AS60" s="133">
        <f>AQ60</f>
        <v>0.77300000000000002</v>
      </c>
      <c r="AT60" s="133">
        <v>0.70120000000000005</v>
      </c>
      <c r="AU60" s="133">
        <f>AS60</f>
        <v>0.77300000000000002</v>
      </c>
      <c r="AV60" s="133">
        <v>0.37569999999999998</v>
      </c>
      <c r="AW60" s="133">
        <f>AU60</f>
        <v>0.77300000000000002</v>
      </c>
      <c r="AX60" s="133">
        <v>0.2014</v>
      </c>
      <c r="AY60" s="133">
        <f>AW60</f>
        <v>0.77300000000000002</v>
      </c>
      <c r="AZ60" s="133">
        <v>0.1079</v>
      </c>
      <c r="BA60" s="133">
        <f>AY60</f>
        <v>0.77300000000000002</v>
      </c>
      <c r="BB60" s="133">
        <v>5.7799999999999997E-2</v>
      </c>
      <c r="BC60" s="133">
        <f>BA60</f>
        <v>0.77300000000000002</v>
      </c>
      <c r="BD60" s="133">
        <v>3.1E-2</v>
      </c>
      <c r="BE60" s="133">
        <f>BC60</f>
        <v>0.77300000000000002</v>
      </c>
      <c r="BF60" s="133">
        <v>1.66E-2</v>
      </c>
      <c r="BG60" s="133">
        <f>BE60</f>
        <v>0.77300000000000002</v>
      </c>
      <c r="BH60" s="133">
        <v>8.8999999999999999E-3</v>
      </c>
      <c r="BI60" s="133">
        <f>BG60</f>
        <v>0.77300000000000002</v>
      </c>
      <c r="BJ60" s="133">
        <v>4.7999999999999996E-3</v>
      </c>
      <c r="BK60" s="133">
        <f>BI60</f>
        <v>0.77300000000000002</v>
      </c>
    </row>
    <row r="61" spans="1:63" ht="15" customHeight="1" x14ac:dyDescent="0.25">
      <c r="A61" s="45" t="s">
        <v>191</v>
      </c>
      <c r="B61" s="8">
        <v>994</v>
      </c>
      <c r="C61" s="8">
        <v>1</v>
      </c>
      <c r="D61" s="83">
        <f>(LARGE('Annual Heat Inputs'!D61:K61,1)+LARGE('Annual Heat Inputs'!D61:K61,2)+LARGE('Annual Heat Inputs'!D61:K61,3))/3</f>
        <v>18249286.083333332</v>
      </c>
      <c r="E61" s="84">
        <v>1221855434</v>
      </c>
      <c r="F61" s="139">
        <f t="shared" si="0"/>
        <v>1.4935716268487236E-2</v>
      </c>
      <c r="G61" s="127">
        <v>161456</v>
      </c>
      <c r="H61" s="133">
        <f t="shared" si="1"/>
        <v>2411.4610058448752</v>
      </c>
      <c r="I61" s="133">
        <f>MIN(H61,'SO2 Annual Emissions'!L61,' Retirement Adjustments'!D61)</f>
        <v>2411.4610058448752</v>
      </c>
      <c r="J61" s="133">
        <v>52794.004200000003</v>
      </c>
      <c r="K61" s="133">
        <f>PRODUCT(F61,J61)+H61</f>
        <v>3199.9772732533988</v>
      </c>
      <c r="L61" s="133">
        <v>28291.328099999999</v>
      </c>
      <c r="M61" s="133">
        <f>PRODUCT(F61,L61)+K61</f>
        <v>3622.5285226136789</v>
      </c>
      <c r="N61" s="133">
        <v>15160.798199999999</v>
      </c>
      <c r="O61" s="133">
        <f>PRODUCT(F61,N61)+M61</f>
        <v>3848.9659029326708</v>
      </c>
      <c r="P61" s="133">
        <v>8124.3906999999999</v>
      </c>
      <c r="Q61" s="133">
        <f>PRODUCT(F61,P61)+O61</f>
        <v>3970.3094972822073</v>
      </c>
      <c r="R61" s="133">
        <v>4353.7103999999999</v>
      </c>
      <c r="S61" s="133">
        <f>PRODUCT(F61,R61)+Q61</f>
        <v>4035.3352805317695</v>
      </c>
      <c r="T61" s="133">
        <v>2333.0727000000002</v>
      </c>
      <c r="U61" s="133">
        <f>PRODUCT(F61,T61)+S61</f>
        <v>4070.1813924127227</v>
      </c>
      <c r="V61" s="133">
        <v>1250.2503999999999</v>
      </c>
      <c r="W61" s="133">
        <f>PRODUCT(F61,V61)+U61</f>
        <v>4088.8547776516853</v>
      </c>
      <c r="X61" s="133">
        <v>669.98599999999999</v>
      </c>
      <c r="Y61" s="133">
        <f>PRODUCT(F61,X61)+W61</f>
        <v>4098.8614984515443</v>
      </c>
      <c r="Z61" s="133">
        <v>359.03309999999999</v>
      </c>
      <c r="AA61" s="133">
        <f>PRODUCT(F61,Z61)+Y61</f>
        <v>4104.22391496414</v>
      </c>
      <c r="AB61" s="133">
        <v>192.39920000000001</v>
      </c>
      <c r="AC61" s="133">
        <f>PRODUCT(F61,AB61)+AA61</f>
        <v>4107.0975348256243</v>
      </c>
      <c r="AD61" s="133">
        <v>103.1031</v>
      </c>
      <c r="AE61" s="133">
        <f>PRODUCT(F61,AD61)+AC61</f>
        <v>4108.637453473626</v>
      </c>
      <c r="AF61" s="133">
        <v>55.251100000000001</v>
      </c>
      <c r="AG61" s="133">
        <f>PRODUCT(F61,AF61)+AE61</f>
        <v>4109.4626682267481</v>
      </c>
      <c r="AH61" s="133">
        <v>29.608000000000001</v>
      </c>
      <c r="AI61" s="133">
        <f>PRODUCT(F61,AH61)+AG61</f>
        <v>4109.9048849140254</v>
      </c>
      <c r="AJ61" s="133">
        <v>15.866400000000001</v>
      </c>
      <c r="AK61" s="133">
        <f>PRODUCT(F61,AJ61)+AI61</f>
        <v>4110.141860962628</v>
      </c>
      <c r="AL61" s="133">
        <v>8.5024999999999995</v>
      </c>
      <c r="AM61" s="133">
        <f>PRODUCT(F61,AL61)+AK61</f>
        <v>4110.2688518902005</v>
      </c>
      <c r="AN61" s="133">
        <v>4.5563000000000002</v>
      </c>
      <c r="AO61" s="133">
        <f>PRODUCT(F61,AN61)+AM61</f>
        <v>4110.3369034942343</v>
      </c>
      <c r="AP61" s="133">
        <v>2.4417</v>
      </c>
      <c r="AQ61" s="133">
        <f>PRODUCT(F61,AP61)+AO61</f>
        <v>4110.3733720326472</v>
      </c>
      <c r="AR61" s="133">
        <v>1.3084</v>
      </c>
      <c r="AS61" s="133">
        <f>PRODUCT(F61,AR61)+AQ61</f>
        <v>4110.3929139238126</v>
      </c>
      <c r="AT61" s="133">
        <v>0.70120000000000005</v>
      </c>
      <c r="AU61" s="133">
        <f>PRODUCT(F61,AT61)+AS61</f>
        <v>4110.4033868480601</v>
      </c>
      <c r="AV61" s="133">
        <v>0.37569999999999998</v>
      </c>
      <c r="AW61" s="133">
        <f>PRODUCT(F61,AV61)+AU61</f>
        <v>4110.4089981966617</v>
      </c>
      <c r="AX61" s="133">
        <v>0.2014</v>
      </c>
      <c r="AY61" s="133">
        <f>PRODUCT(F61,AX61)+AW61</f>
        <v>4110.4120062499178</v>
      </c>
      <c r="AZ61" s="133">
        <v>0.1079</v>
      </c>
      <c r="BA61" s="133">
        <f>PRODUCT(F61,AZ61)+AY61</f>
        <v>4110.4136178137032</v>
      </c>
      <c r="BB61" s="133">
        <v>5.7799999999999997E-2</v>
      </c>
      <c r="BC61" s="133">
        <f>PRODUCT(F61,BB61)+BA61</f>
        <v>4110.4144810981034</v>
      </c>
      <c r="BD61" s="133">
        <v>3.1E-2</v>
      </c>
      <c r="BE61" s="133">
        <f>PRODUCT(F61,BD61)+BC61</f>
        <v>4110.4149441053078</v>
      </c>
      <c r="BF61" s="133">
        <v>1.66E-2</v>
      </c>
      <c r="BG61" s="133">
        <f>PRODUCT(F61,BF61)+BE61</f>
        <v>4110.4151920381983</v>
      </c>
      <c r="BH61" s="133">
        <v>8.8999999999999999E-3</v>
      </c>
      <c r="BI61" s="133">
        <f>PRODUCT(F61,BH61)+BG61</f>
        <v>4110.4153249660731</v>
      </c>
      <c r="BJ61" s="133">
        <v>4.7999999999999996E-3</v>
      </c>
      <c r="BK61" s="133">
        <f>PRODUCT(F61,BJ61)+BI61</f>
        <v>4110.4153966575113</v>
      </c>
    </row>
    <row r="62" spans="1:63" ht="15" customHeight="1" x14ac:dyDescent="0.25">
      <c r="A62" s="55" t="s">
        <v>191</v>
      </c>
      <c r="B62" s="8">
        <v>994</v>
      </c>
      <c r="C62" s="8">
        <v>2</v>
      </c>
      <c r="D62" s="83">
        <f>(LARGE('Annual Heat Inputs'!D62:K62,1)+LARGE('Annual Heat Inputs'!D62:K62,2)+LARGE('Annual Heat Inputs'!D62:K62,3))/3</f>
        <v>27253034.795666665</v>
      </c>
      <c r="E62" s="84">
        <v>1221855434</v>
      </c>
      <c r="F62" s="139">
        <f t="shared" si="0"/>
        <v>2.2304631167738183E-2</v>
      </c>
      <c r="G62" s="127">
        <v>161456</v>
      </c>
      <c r="H62" s="133">
        <f t="shared" si="1"/>
        <v>3601.2165298183359</v>
      </c>
      <c r="I62" s="133">
        <f>MIN(H62,'SO2 Annual Emissions'!L62,' Retirement Adjustments'!D62)</f>
        <v>3601.2165298183359</v>
      </c>
      <c r="J62" s="133">
        <v>52794.004200000003</v>
      </c>
      <c r="K62" s="133">
        <f>PRODUCT(F62,J62)+H62</f>
        <v>4778.767321367357</v>
      </c>
      <c r="L62" s="133">
        <v>28291.328099999999</v>
      </c>
      <c r="M62" s="133">
        <f>PRODUCT(F62,L62)+K62</f>
        <v>5409.7949598833238</v>
      </c>
      <c r="N62" s="133">
        <v>15160.798199999999</v>
      </c>
      <c r="O62" s="133">
        <f>PRODUCT(F62,N62)+M62</f>
        <v>5747.9509719428324</v>
      </c>
      <c r="P62" s="133">
        <v>8124.3906999999999</v>
      </c>
      <c r="Q62" s="133">
        <f>PRODUCT(F62,P62)+O62</f>
        <v>5929.1625099689345</v>
      </c>
      <c r="R62" s="133">
        <v>4353.7103999999999</v>
      </c>
      <c r="S62" s="133">
        <f>PRODUCT(F62,R62)+Q62</f>
        <v>6026.27041465208</v>
      </c>
      <c r="T62" s="133">
        <v>2333.0727000000002</v>
      </c>
      <c r="U62" s="133">
        <f>PRODUCT(F62,T62)+S62</f>
        <v>6078.3087407130988</v>
      </c>
      <c r="V62" s="133">
        <v>1250.2503999999999</v>
      </c>
      <c r="W62" s="133">
        <f>PRODUCT(F62,V62)+U62</f>
        <v>6106.195114752416</v>
      </c>
      <c r="X62" s="133">
        <v>669.98599999999999</v>
      </c>
      <c r="Y62" s="133">
        <f>PRODUCT(F62,X62)+W62</f>
        <v>6121.138905369964</v>
      </c>
      <c r="Z62" s="133">
        <v>359.03309999999999</v>
      </c>
      <c r="AA62" s="133">
        <f>PRODUCT(F62,Z62)+Y62</f>
        <v>6129.1470062424742</v>
      </c>
      <c r="AB62" s="133">
        <v>192.39920000000001</v>
      </c>
      <c r="AC62" s="133">
        <f>PRODUCT(F62,AB62)+AA62</f>
        <v>6133.4383994354421</v>
      </c>
      <c r="AD62" s="133">
        <v>103.1031</v>
      </c>
      <c r="AE62" s="133">
        <f>PRODUCT(F62,AD62)+AC62</f>
        <v>6135.7380760531923</v>
      </c>
      <c r="AF62" s="133">
        <v>55.251100000000001</v>
      </c>
      <c r="AG62" s="133">
        <f>PRODUCT(F62,AF62)+AE62</f>
        <v>6136.9704314603041</v>
      </c>
      <c r="AH62" s="133">
        <v>29.608000000000001</v>
      </c>
      <c r="AI62" s="133">
        <f>PRODUCT(F62,AH62)+AG62</f>
        <v>6137.6308269799183</v>
      </c>
      <c r="AJ62" s="133">
        <v>15.866400000000001</v>
      </c>
      <c r="AK62" s="133">
        <f>PRODUCT(F62,AJ62)+AI62</f>
        <v>6137.9847211798779</v>
      </c>
      <c r="AL62" s="133">
        <v>8.5024999999999995</v>
      </c>
      <c r="AM62" s="133">
        <f>PRODUCT(F62,AL62)+AK62</f>
        <v>6138.1743663063817</v>
      </c>
      <c r="AN62" s="133">
        <v>4.5563000000000002</v>
      </c>
      <c r="AO62" s="133">
        <f>PRODUCT(F62,AN62)+AM62</f>
        <v>6138.275992897371</v>
      </c>
      <c r="AP62" s="133">
        <v>2.4417</v>
      </c>
      <c r="AQ62" s="133">
        <f>PRODUCT(F62,AP62)+AO62</f>
        <v>6138.3304541152929</v>
      </c>
      <c r="AR62" s="133">
        <v>1.3084</v>
      </c>
      <c r="AS62" s="133">
        <f>PRODUCT(F62,AR62)+AQ62</f>
        <v>6138.3596374947128</v>
      </c>
      <c r="AT62" s="133">
        <v>0.70120000000000005</v>
      </c>
      <c r="AU62" s="133">
        <f>PRODUCT(F62,AT62)+AS62</f>
        <v>6138.3752775020876</v>
      </c>
      <c r="AV62" s="133">
        <v>0.37569999999999998</v>
      </c>
      <c r="AW62" s="133">
        <f>PRODUCT(F62,AV62)+AU62</f>
        <v>6138.3836573520175</v>
      </c>
      <c r="AX62" s="133">
        <v>0.2014</v>
      </c>
      <c r="AY62" s="133">
        <f>PRODUCT(F62,AX62)+AW62</f>
        <v>6138.3881495047344</v>
      </c>
      <c r="AZ62" s="133">
        <v>0.1079</v>
      </c>
      <c r="BA62" s="133">
        <f>PRODUCT(F62,AZ62)+AY62</f>
        <v>6138.3905561744377</v>
      </c>
      <c r="BB62" s="133">
        <v>5.7799999999999997E-2</v>
      </c>
      <c r="BC62" s="133">
        <f>PRODUCT(F62,BB62)+BA62</f>
        <v>6138.3918453821188</v>
      </c>
      <c r="BD62" s="133">
        <v>3.1E-2</v>
      </c>
      <c r="BE62" s="133">
        <f>PRODUCT(F62,BD62)+BC62</f>
        <v>6138.3925368256851</v>
      </c>
      <c r="BF62" s="133">
        <v>1.66E-2</v>
      </c>
      <c r="BG62" s="133">
        <f>PRODUCT(F62,BF62)+BE62</f>
        <v>6138.3929070825625</v>
      </c>
      <c r="BH62" s="133">
        <v>8.8999999999999999E-3</v>
      </c>
      <c r="BI62" s="133">
        <f>PRODUCT(F62,BH62)+BG62</f>
        <v>6138.3931055937801</v>
      </c>
      <c r="BJ62" s="133">
        <v>4.7999999999999996E-3</v>
      </c>
      <c r="BK62" s="133">
        <f>PRODUCT(F62,BJ62)+BI62</f>
        <v>6138.3932126560094</v>
      </c>
    </row>
    <row r="63" spans="1:63" ht="15" customHeight="1" x14ac:dyDescent="0.25">
      <c r="A63" s="55" t="s">
        <v>191</v>
      </c>
      <c r="B63" s="8">
        <v>994</v>
      </c>
      <c r="C63" s="8">
        <v>3</v>
      </c>
      <c r="D63" s="83">
        <f>(LARGE('Annual Heat Inputs'!D63:K63,1)+LARGE('Annual Heat Inputs'!D63:K63,2)+LARGE('Annual Heat Inputs'!D63:K63,3))/3</f>
        <v>35136235.402666666</v>
      </c>
      <c r="E63" s="84">
        <v>1221855434</v>
      </c>
      <c r="F63" s="139">
        <f t="shared" si="0"/>
        <v>2.8756458763407738E-2</v>
      </c>
      <c r="G63" s="127">
        <v>161456</v>
      </c>
      <c r="H63" s="133">
        <f t="shared" si="1"/>
        <v>4642.9028061047602</v>
      </c>
      <c r="I63" s="133">
        <f>MIN(H63,'SO2 Annual Emissions'!L63,' Retirement Adjustments'!D63)</f>
        <v>4642.9028061047602</v>
      </c>
      <c r="J63" s="133">
        <v>52794.004200000003</v>
      </c>
      <c r="K63" s="133">
        <f>PRODUCT(F63,J63)+H63</f>
        <v>6161.0714108372349</v>
      </c>
      <c r="L63" s="133">
        <v>28291.328099999999</v>
      </c>
      <c r="M63" s="133">
        <f>PRODUCT(F63,L63)+K63</f>
        <v>6974.6298207069231</v>
      </c>
      <c r="N63" s="133">
        <v>15160.798199999999</v>
      </c>
      <c r="O63" s="133">
        <f>PRODUCT(F63,N63)+M63</f>
        <v>7410.6006889655691</v>
      </c>
      <c r="P63" s="133">
        <v>8124.3906999999999</v>
      </c>
      <c r="Q63" s="133">
        <f>PRODUCT(F63,P63)+O63</f>
        <v>7644.2293951079328</v>
      </c>
      <c r="R63" s="133">
        <v>4353.7103999999999</v>
      </c>
      <c r="S63" s="133">
        <f>PRODUCT(F63,R63)+Q63</f>
        <v>7769.4266886933519</v>
      </c>
      <c r="T63" s="133">
        <v>2333.0727000000002</v>
      </c>
      <c r="U63" s="133">
        <f>PRODUCT(F63,T63)+S63</f>
        <v>7836.5175975829343</v>
      </c>
      <c r="V63" s="133">
        <v>1250.2503999999999</v>
      </c>
      <c r="W63" s="133">
        <f>PRODUCT(F63,V63)+U63</f>
        <v>7872.4703716544682</v>
      </c>
      <c r="X63" s="133">
        <v>669.98599999999999</v>
      </c>
      <c r="Y63" s="133">
        <f>PRODUCT(F63,X63)+W63</f>
        <v>7891.736796435529</v>
      </c>
      <c r="Z63" s="133">
        <v>359.03309999999999</v>
      </c>
      <c r="AA63" s="133">
        <f>PRODUCT(F63,Z63)+Y63</f>
        <v>7902.0613169703774</v>
      </c>
      <c r="AB63" s="133">
        <v>192.39920000000001</v>
      </c>
      <c r="AC63" s="133">
        <f>PRODUCT(F63,AB63)+AA63</f>
        <v>7907.5940366312898</v>
      </c>
      <c r="AD63" s="133">
        <v>103.1031</v>
      </c>
      <c r="AE63" s="133">
        <f>PRODUCT(F63,AD63)+AC63</f>
        <v>7910.5589166748196</v>
      </c>
      <c r="AF63" s="133">
        <v>55.251100000000001</v>
      </c>
      <c r="AG63" s="133">
        <f>PRODUCT(F63,AF63)+AE63</f>
        <v>7912.1477426536021</v>
      </c>
      <c r="AH63" s="133">
        <v>29.608000000000001</v>
      </c>
      <c r="AI63" s="133">
        <f>PRODUCT(F63,AH63)+AG63</f>
        <v>7912.9991638846686</v>
      </c>
      <c r="AJ63" s="133">
        <v>15.866400000000001</v>
      </c>
      <c r="AK63" s="133">
        <f>PRODUCT(F63,AJ63)+AI63</f>
        <v>7913.4554253619926</v>
      </c>
      <c r="AL63" s="133">
        <v>8.5024999999999995</v>
      </c>
      <c r="AM63" s="133">
        <f>PRODUCT(F63,AL63)+AK63</f>
        <v>7913.6999271526283</v>
      </c>
      <c r="AN63" s="133">
        <v>4.5563000000000002</v>
      </c>
      <c r="AO63" s="133">
        <f>PRODUCT(F63,AN63)+AM63</f>
        <v>7913.8309502056918</v>
      </c>
      <c r="AP63" s="133">
        <v>2.4417</v>
      </c>
      <c r="AQ63" s="133">
        <f>PRODUCT(F63,AP63)+AO63</f>
        <v>7913.9011648510541</v>
      </c>
      <c r="AR63" s="133">
        <v>1.3084</v>
      </c>
      <c r="AS63" s="133">
        <f>PRODUCT(F63,AR63)+AQ63</f>
        <v>7913.9387898017003</v>
      </c>
      <c r="AT63" s="133">
        <v>0.70120000000000005</v>
      </c>
      <c r="AU63" s="133">
        <f>PRODUCT(F63,AT63)+AS63</f>
        <v>7913.9589538305854</v>
      </c>
      <c r="AV63" s="133">
        <v>0.37569999999999998</v>
      </c>
      <c r="AW63" s="133">
        <f>PRODUCT(F63,AV63)+AU63</f>
        <v>7913.9697576321432</v>
      </c>
      <c r="AX63" s="133">
        <v>0.2014</v>
      </c>
      <c r="AY63" s="133">
        <f>PRODUCT(F63,AX63)+AW63</f>
        <v>7913.9755491829383</v>
      </c>
      <c r="AZ63" s="133">
        <v>0.1079</v>
      </c>
      <c r="BA63" s="133">
        <f>PRODUCT(F63,AZ63)+AY63</f>
        <v>7913.9786520048392</v>
      </c>
      <c r="BB63" s="133">
        <v>5.7799999999999997E-2</v>
      </c>
      <c r="BC63" s="133">
        <f>PRODUCT(F63,BB63)+BA63</f>
        <v>7913.9803141281554</v>
      </c>
      <c r="BD63" s="133">
        <v>3.1E-2</v>
      </c>
      <c r="BE63" s="133">
        <f>PRODUCT(F63,BD63)+BC63</f>
        <v>7913.9812055783768</v>
      </c>
      <c r="BF63" s="133">
        <v>1.66E-2</v>
      </c>
      <c r="BG63" s="133">
        <f>PRODUCT(F63,BF63)+BE63</f>
        <v>7913.9816829355923</v>
      </c>
      <c r="BH63" s="133">
        <v>8.8999999999999999E-3</v>
      </c>
      <c r="BI63" s="133">
        <f>PRODUCT(F63,BH63)+BG63</f>
        <v>7913.9819388680753</v>
      </c>
      <c r="BJ63" s="133">
        <v>4.7999999999999996E-3</v>
      </c>
      <c r="BK63" s="133">
        <f>PRODUCT(F63,BJ63)+BI63</f>
        <v>7913.9820768990776</v>
      </c>
    </row>
    <row r="64" spans="1:63" ht="15" customHeight="1" x14ac:dyDescent="0.25">
      <c r="A64" s="55" t="s">
        <v>191</v>
      </c>
      <c r="B64" s="8">
        <v>994</v>
      </c>
      <c r="C64" s="8">
        <v>4</v>
      </c>
      <c r="D64" s="83">
        <f>(LARGE('Annual Heat Inputs'!D64:K64,1)+LARGE('Annual Heat Inputs'!D64:K64,2)+LARGE('Annual Heat Inputs'!D64:K64,3))/3</f>
        <v>37347534.705000006</v>
      </c>
      <c r="E64" s="84">
        <v>1221855434</v>
      </c>
      <c r="F64" s="139">
        <f t="shared" si="0"/>
        <v>3.0566246763526695E-2</v>
      </c>
      <c r="G64" s="127">
        <v>161456</v>
      </c>
      <c r="H64" s="133">
        <f t="shared" si="1"/>
        <v>4935.103937451966</v>
      </c>
      <c r="I64" s="133">
        <f>MIN(H64,'SO2 Annual Emissions'!L64,' Retirement Adjustments'!D64)</f>
        <v>4935.103937451966</v>
      </c>
      <c r="J64" s="133">
        <v>52794.004200000003</v>
      </c>
      <c r="K64" s="133">
        <f>PRODUCT(F64,J64)+H64</f>
        <v>6548.8184974638307</v>
      </c>
      <c r="L64" s="133">
        <v>28291.328099999999</v>
      </c>
      <c r="M64" s="133">
        <f>PRODUCT(F64,L64)+K64</f>
        <v>7413.5782134363271</v>
      </c>
      <c r="N64" s="133">
        <v>15160.798199999999</v>
      </c>
      <c r="O64" s="133">
        <f>PRODUCT(F64,N64)+M64</f>
        <v>7876.9869123495582</v>
      </c>
      <c r="P64" s="133">
        <v>8124.3906999999999</v>
      </c>
      <c r="Q64" s="133">
        <f>PRODUCT(F64,P64)+O64</f>
        <v>8125.3190432890597</v>
      </c>
      <c r="R64" s="133">
        <v>4353.7103999999999</v>
      </c>
      <c r="S64" s="133">
        <f>PRODUCT(F64,R64)+Q64</f>
        <v>8258.3956297123914</v>
      </c>
      <c r="T64" s="133">
        <v>2333.0727000000002</v>
      </c>
      <c r="U64" s="133">
        <f>PRODUCT(F64,T64)+S64</f>
        <v>8329.7089055778397</v>
      </c>
      <c r="V64" s="133">
        <v>1250.2503999999999</v>
      </c>
      <c r="W64" s="133">
        <f>PRODUCT(F64,V64)+U64</f>
        <v>8367.9243678204384</v>
      </c>
      <c r="X64" s="133">
        <v>669.98599999999999</v>
      </c>
      <c r="Y64" s="133">
        <f>PRODUCT(F64,X64)+W64</f>
        <v>8388.4033252245463</v>
      </c>
      <c r="Z64" s="133">
        <v>359.03309999999999</v>
      </c>
      <c r="AA64" s="133">
        <f>PRODUCT(F64,Z64)+Y64</f>
        <v>8399.3776195554201</v>
      </c>
      <c r="AB64" s="133">
        <v>192.39920000000001</v>
      </c>
      <c r="AC64" s="133">
        <f>PRODUCT(F64,AB64)+AA64</f>
        <v>8405.2585409797248</v>
      </c>
      <c r="AD64" s="133">
        <v>103.1031</v>
      </c>
      <c r="AE64" s="133">
        <f>PRODUCT(F64,AD64)+AC64</f>
        <v>8408.4100157764096</v>
      </c>
      <c r="AF64" s="133">
        <v>55.251100000000001</v>
      </c>
      <c r="AG64" s="133">
        <f>PRODUCT(F64,AF64)+AE64</f>
        <v>8410.0988345329661</v>
      </c>
      <c r="AH64" s="133">
        <v>29.608000000000001</v>
      </c>
      <c r="AI64" s="133">
        <f>PRODUCT(F64,AH64)+AG64</f>
        <v>8411.0038399671412</v>
      </c>
      <c r="AJ64" s="133">
        <v>15.866400000000001</v>
      </c>
      <c r="AK64" s="133">
        <f>PRODUCT(F64,AJ64)+AI64</f>
        <v>8411.4888162647894</v>
      </c>
      <c r="AL64" s="133">
        <v>8.5024999999999995</v>
      </c>
      <c r="AM64" s="133">
        <f>PRODUCT(F64,AL64)+AK64</f>
        <v>8411.7487057778962</v>
      </c>
      <c r="AN64" s="133">
        <v>4.5563000000000002</v>
      </c>
      <c r="AO64" s="133">
        <f>PRODUCT(F64,AN64)+AM64</f>
        <v>8411.8879747680257</v>
      </c>
      <c r="AP64" s="133">
        <v>2.4417</v>
      </c>
      <c r="AQ64" s="133">
        <f>PRODUCT(F64,AP64)+AO64</f>
        <v>8411.9626083727489</v>
      </c>
      <c r="AR64" s="133">
        <v>1.3084</v>
      </c>
      <c r="AS64" s="133">
        <f>PRODUCT(F64,AR64)+AQ64</f>
        <v>8412.0026012500148</v>
      </c>
      <c r="AT64" s="133">
        <v>0.70120000000000005</v>
      </c>
      <c r="AU64" s="133">
        <f>PRODUCT(F64,AT64)+AS64</f>
        <v>8412.0240343022451</v>
      </c>
      <c r="AV64" s="133">
        <v>0.37569999999999998</v>
      </c>
      <c r="AW64" s="133">
        <f>PRODUCT(F64,AV64)+AU64</f>
        <v>8412.0355180411534</v>
      </c>
      <c r="AX64" s="133">
        <v>0.2014</v>
      </c>
      <c r="AY64" s="133">
        <f>PRODUCT(F64,AX64)+AW64</f>
        <v>8412.0416740832516</v>
      </c>
      <c r="AZ64" s="133">
        <v>0.1079</v>
      </c>
      <c r="BA64" s="133">
        <f>PRODUCT(F64,AZ64)+AY64</f>
        <v>8412.0449721812765</v>
      </c>
      <c r="BB64" s="133">
        <v>5.7799999999999997E-2</v>
      </c>
      <c r="BC64" s="133">
        <f>PRODUCT(F64,BB64)+BA64</f>
        <v>8412.0467389103396</v>
      </c>
      <c r="BD64" s="133">
        <v>3.1E-2</v>
      </c>
      <c r="BE64" s="133">
        <f>PRODUCT(F64,BD64)+BC64</f>
        <v>8412.0476864639895</v>
      </c>
      <c r="BF64" s="133">
        <v>1.66E-2</v>
      </c>
      <c r="BG64" s="133">
        <f>PRODUCT(F64,BF64)+BE64</f>
        <v>8412.0481938636858</v>
      </c>
      <c r="BH64" s="133">
        <v>8.8999999999999999E-3</v>
      </c>
      <c r="BI64" s="133">
        <f>PRODUCT(F64,BH64)+BG64</f>
        <v>8412.0484659032827</v>
      </c>
      <c r="BJ64" s="133">
        <v>4.7999999999999996E-3</v>
      </c>
      <c r="BK64" s="133">
        <f>PRODUCT(F64,BJ64)+BI64</f>
        <v>8412.0486126212672</v>
      </c>
    </row>
    <row r="65" spans="1:63" ht="15" customHeight="1" x14ac:dyDescent="0.25">
      <c r="A65" s="45" t="s">
        <v>33</v>
      </c>
      <c r="B65" s="8">
        <v>55502</v>
      </c>
      <c r="C65" s="8">
        <v>1</v>
      </c>
      <c r="D65" s="83">
        <f>(LARGE('Annual Heat Inputs'!D65:K65,1)+LARGE('Annual Heat Inputs'!D65:K65,2)+LARGE('Annual Heat Inputs'!D65:K65,3))/3</f>
        <v>13238383.629666666</v>
      </c>
      <c r="E65" s="84">
        <v>1221855434</v>
      </c>
      <c r="F65" s="139">
        <f t="shared" ref="F65:F126" si="112">D65/E65</f>
        <v>1.0834656262343607E-2</v>
      </c>
      <c r="G65" s="127">
        <v>161456</v>
      </c>
      <c r="H65" s="133">
        <f t="shared" si="1"/>
        <v>1749.3202614929494</v>
      </c>
      <c r="I65" s="133">
        <f>MIN(H65,'SO2 Annual Emissions'!L65,' Retirement Adjustments'!D65)</f>
        <v>4.3550000000000004</v>
      </c>
      <c r="J65" s="133">
        <v>52794.004200000003</v>
      </c>
      <c r="K65" s="133">
        <f>I65</f>
        <v>4.3550000000000004</v>
      </c>
      <c r="L65" s="133">
        <v>28291.328099999999</v>
      </c>
      <c r="M65" s="133">
        <f>K65</f>
        <v>4.3550000000000004</v>
      </c>
      <c r="N65" s="133">
        <v>15160.798199999999</v>
      </c>
      <c r="O65" s="133">
        <f>M65</f>
        <v>4.3550000000000004</v>
      </c>
      <c r="P65" s="133">
        <v>8124.3906999999999</v>
      </c>
      <c r="Q65" s="133">
        <f>O65</f>
        <v>4.3550000000000004</v>
      </c>
      <c r="R65" s="133">
        <v>4353.7103999999999</v>
      </c>
      <c r="S65" s="133">
        <f>Q65</f>
        <v>4.3550000000000004</v>
      </c>
      <c r="T65" s="133">
        <v>2333.0727000000002</v>
      </c>
      <c r="U65" s="133">
        <f>S65</f>
        <v>4.3550000000000004</v>
      </c>
      <c r="V65" s="133">
        <v>1250.2503999999999</v>
      </c>
      <c r="W65" s="133">
        <f>U65</f>
        <v>4.3550000000000004</v>
      </c>
      <c r="X65" s="133">
        <v>669.98599999999999</v>
      </c>
      <c r="Y65" s="133">
        <f>W65</f>
        <v>4.3550000000000004</v>
      </c>
      <c r="Z65" s="133">
        <v>359.03309999999999</v>
      </c>
      <c r="AA65" s="133">
        <f>Y65</f>
        <v>4.3550000000000004</v>
      </c>
      <c r="AB65" s="133">
        <v>192.39920000000001</v>
      </c>
      <c r="AC65" s="133">
        <f>AA65</f>
        <v>4.3550000000000004</v>
      </c>
      <c r="AD65" s="133">
        <v>103.1031</v>
      </c>
      <c r="AE65" s="133">
        <f>AC65</f>
        <v>4.3550000000000004</v>
      </c>
      <c r="AF65" s="133">
        <v>55.251100000000001</v>
      </c>
      <c r="AG65" s="133">
        <f>AE65</f>
        <v>4.3550000000000004</v>
      </c>
      <c r="AH65" s="133">
        <v>29.608000000000001</v>
      </c>
      <c r="AI65" s="133">
        <f>AG65</f>
        <v>4.3550000000000004</v>
      </c>
      <c r="AJ65" s="133">
        <v>15.866400000000001</v>
      </c>
      <c r="AK65" s="133">
        <f>AI65</f>
        <v>4.3550000000000004</v>
      </c>
      <c r="AL65" s="133">
        <v>8.5024999999999995</v>
      </c>
      <c r="AM65" s="133">
        <f>AK65</f>
        <v>4.3550000000000004</v>
      </c>
      <c r="AN65" s="133">
        <v>4.5563000000000002</v>
      </c>
      <c r="AO65" s="133">
        <f>AM65</f>
        <v>4.3550000000000004</v>
      </c>
      <c r="AP65" s="133">
        <v>2.4417</v>
      </c>
      <c r="AQ65" s="133">
        <f>AO65</f>
        <v>4.3550000000000004</v>
      </c>
      <c r="AR65" s="133">
        <v>1.3084</v>
      </c>
      <c r="AS65" s="133">
        <f>AQ65</f>
        <v>4.3550000000000004</v>
      </c>
      <c r="AT65" s="133">
        <v>0.70120000000000005</v>
      </c>
      <c r="AU65" s="133">
        <f>AS65</f>
        <v>4.3550000000000004</v>
      </c>
      <c r="AV65" s="133">
        <v>0.37569999999999998</v>
      </c>
      <c r="AW65" s="133">
        <f>AU65</f>
        <v>4.3550000000000004</v>
      </c>
      <c r="AX65" s="133">
        <v>0.2014</v>
      </c>
      <c r="AY65" s="133">
        <f>AW65</f>
        <v>4.3550000000000004</v>
      </c>
      <c r="AZ65" s="133">
        <v>0.1079</v>
      </c>
      <c r="BA65" s="133">
        <f>AY65</f>
        <v>4.3550000000000004</v>
      </c>
      <c r="BB65" s="133">
        <v>5.7799999999999997E-2</v>
      </c>
      <c r="BC65" s="133">
        <f>BA65</f>
        <v>4.3550000000000004</v>
      </c>
      <c r="BD65" s="133">
        <v>3.1E-2</v>
      </c>
      <c r="BE65" s="133">
        <f>BC65</f>
        <v>4.3550000000000004</v>
      </c>
      <c r="BF65" s="133">
        <v>1.66E-2</v>
      </c>
      <c r="BG65" s="133">
        <f>BE65</f>
        <v>4.3550000000000004</v>
      </c>
      <c r="BH65" s="133">
        <v>8.8999999999999999E-3</v>
      </c>
      <c r="BI65" s="133">
        <f>BG65</f>
        <v>4.3550000000000004</v>
      </c>
      <c r="BJ65" s="133">
        <v>4.7999999999999996E-3</v>
      </c>
      <c r="BK65" s="133">
        <f>BI65</f>
        <v>4.3550000000000004</v>
      </c>
    </row>
    <row r="66" spans="1:63" ht="15" customHeight="1" x14ac:dyDescent="0.25">
      <c r="A66" s="45" t="s">
        <v>33</v>
      </c>
      <c r="B66" s="8">
        <v>55502</v>
      </c>
      <c r="C66" s="8">
        <v>2</v>
      </c>
      <c r="D66" s="83">
        <f>(LARGE('Annual Heat Inputs'!D66:K66,1)+LARGE('Annual Heat Inputs'!D66:K66,2)+LARGE('Annual Heat Inputs'!D66:K66,3))/3</f>
        <v>13081841.856666667</v>
      </c>
      <c r="E66" s="84">
        <v>1221855434</v>
      </c>
      <c r="F66" s="139">
        <f t="shared" si="112"/>
        <v>1.0706538181722951E-2</v>
      </c>
      <c r="G66" s="127">
        <v>161456</v>
      </c>
      <c r="H66" s="133">
        <f t="shared" ref="H66:H126" si="113">PRODUCT(F66,G66)</f>
        <v>1728.6348286682608</v>
      </c>
      <c r="I66" s="133">
        <f>MIN(H66,'SO2 Annual Emissions'!L66,' Retirement Adjustments'!D66)</f>
        <v>4.1310000000000002</v>
      </c>
      <c r="J66" s="133">
        <v>52794.004200000003</v>
      </c>
      <c r="K66" s="133">
        <f>I66</f>
        <v>4.1310000000000002</v>
      </c>
      <c r="L66" s="133">
        <v>28291.328099999999</v>
      </c>
      <c r="M66" s="133">
        <f>K66</f>
        <v>4.1310000000000002</v>
      </c>
      <c r="N66" s="133">
        <v>15160.798199999999</v>
      </c>
      <c r="O66" s="133">
        <f>M66</f>
        <v>4.1310000000000002</v>
      </c>
      <c r="P66" s="133">
        <v>8124.3906999999999</v>
      </c>
      <c r="Q66" s="133">
        <f>O66</f>
        <v>4.1310000000000002</v>
      </c>
      <c r="R66" s="133">
        <v>4353.7103999999999</v>
      </c>
      <c r="S66" s="133">
        <f>Q66</f>
        <v>4.1310000000000002</v>
      </c>
      <c r="T66" s="133">
        <v>2333.0727000000002</v>
      </c>
      <c r="U66" s="133">
        <f>S66</f>
        <v>4.1310000000000002</v>
      </c>
      <c r="V66" s="133">
        <v>1250.2503999999999</v>
      </c>
      <c r="W66" s="133">
        <f>U66</f>
        <v>4.1310000000000002</v>
      </c>
      <c r="X66" s="133">
        <v>669.98599999999999</v>
      </c>
      <c r="Y66" s="133">
        <f>W66</f>
        <v>4.1310000000000002</v>
      </c>
      <c r="Z66" s="133">
        <v>359.03309999999999</v>
      </c>
      <c r="AA66" s="133">
        <f>Y66</f>
        <v>4.1310000000000002</v>
      </c>
      <c r="AB66" s="133">
        <v>192.39920000000001</v>
      </c>
      <c r="AC66" s="133">
        <f>AA66</f>
        <v>4.1310000000000002</v>
      </c>
      <c r="AD66" s="133">
        <v>103.1031</v>
      </c>
      <c r="AE66" s="133">
        <f>AC66</f>
        <v>4.1310000000000002</v>
      </c>
      <c r="AF66" s="133">
        <v>55.251100000000001</v>
      </c>
      <c r="AG66" s="133">
        <f>AE66</f>
        <v>4.1310000000000002</v>
      </c>
      <c r="AH66" s="133">
        <v>29.608000000000001</v>
      </c>
      <c r="AI66" s="133">
        <f>AG66</f>
        <v>4.1310000000000002</v>
      </c>
      <c r="AJ66" s="133">
        <v>15.866400000000001</v>
      </c>
      <c r="AK66" s="133">
        <f>AI66</f>
        <v>4.1310000000000002</v>
      </c>
      <c r="AL66" s="133">
        <v>8.5024999999999995</v>
      </c>
      <c r="AM66" s="133">
        <f>AK66</f>
        <v>4.1310000000000002</v>
      </c>
      <c r="AN66" s="133">
        <v>4.5563000000000002</v>
      </c>
      <c r="AO66" s="133">
        <f>AM66</f>
        <v>4.1310000000000002</v>
      </c>
      <c r="AP66" s="133">
        <v>2.4417</v>
      </c>
      <c r="AQ66" s="133">
        <f>AO66</f>
        <v>4.1310000000000002</v>
      </c>
      <c r="AR66" s="133">
        <v>1.3084</v>
      </c>
      <c r="AS66" s="133">
        <f>AQ66</f>
        <v>4.1310000000000002</v>
      </c>
      <c r="AT66" s="133">
        <v>0.70120000000000005</v>
      </c>
      <c r="AU66" s="133">
        <f>AS66</f>
        <v>4.1310000000000002</v>
      </c>
      <c r="AV66" s="133">
        <v>0.37569999999999998</v>
      </c>
      <c r="AW66" s="133">
        <f>AU66</f>
        <v>4.1310000000000002</v>
      </c>
      <c r="AX66" s="133">
        <v>0.2014</v>
      </c>
      <c r="AY66" s="133">
        <f>AW66</f>
        <v>4.1310000000000002</v>
      </c>
      <c r="AZ66" s="133">
        <v>0.1079</v>
      </c>
      <c r="BA66" s="133">
        <f>AY66</f>
        <v>4.1310000000000002</v>
      </c>
      <c r="BB66" s="133">
        <v>5.7799999999999997E-2</v>
      </c>
      <c r="BC66" s="133">
        <f>BA66</f>
        <v>4.1310000000000002</v>
      </c>
      <c r="BD66" s="133">
        <v>3.1E-2</v>
      </c>
      <c r="BE66" s="133">
        <f>BC66</f>
        <v>4.1310000000000002</v>
      </c>
      <c r="BF66" s="133">
        <v>1.66E-2</v>
      </c>
      <c r="BG66" s="133">
        <f>BE66</f>
        <v>4.1310000000000002</v>
      </c>
      <c r="BH66" s="133">
        <v>8.8999999999999999E-3</v>
      </c>
      <c r="BI66" s="133">
        <f>BG66</f>
        <v>4.1310000000000002</v>
      </c>
      <c r="BJ66" s="133">
        <v>4.7999999999999996E-3</v>
      </c>
      <c r="BK66" s="133">
        <f>BI66</f>
        <v>4.1310000000000002</v>
      </c>
    </row>
    <row r="67" spans="1:63" ht="15" customHeight="1" x14ac:dyDescent="0.25">
      <c r="A67" s="45" t="s">
        <v>33</v>
      </c>
      <c r="B67" s="8">
        <v>55502</v>
      </c>
      <c r="C67" s="8">
        <v>3</v>
      </c>
      <c r="D67" s="83">
        <f>(LARGE('Annual Heat Inputs'!D67:K67,1)+LARGE('Annual Heat Inputs'!D67:K67,2)+LARGE('Annual Heat Inputs'!D67:K67,3))/3</f>
        <v>13697863.817666667</v>
      </c>
      <c r="E67" s="84">
        <v>1221855434</v>
      </c>
      <c r="F67" s="139">
        <f t="shared" si="112"/>
        <v>1.1210707450736488E-2</v>
      </c>
      <c r="G67" s="127">
        <v>161456</v>
      </c>
      <c r="H67" s="133">
        <f t="shared" si="113"/>
        <v>1810.0359821661104</v>
      </c>
      <c r="I67" s="133">
        <f>MIN(H67,'SO2 Annual Emissions'!L67,' Retirement Adjustments'!D67)</f>
        <v>4.149</v>
      </c>
      <c r="J67" s="133">
        <v>52794.004200000003</v>
      </c>
      <c r="K67" s="133">
        <f>I67</f>
        <v>4.149</v>
      </c>
      <c r="L67" s="133">
        <v>28291.328099999999</v>
      </c>
      <c r="M67" s="133">
        <f>K67</f>
        <v>4.149</v>
      </c>
      <c r="N67" s="133">
        <v>15160.798199999999</v>
      </c>
      <c r="O67" s="133">
        <f>M67</f>
        <v>4.149</v>
      </c>
      <c r="P67" s="133">
        <v>8124.3906999999999</v>
      </c>
      <c r="Q67" s="133">
        <f>O67</f>
        <v>4.149</v>
      </c>
      <c r="R67" s="133">
        <v>4353.7103999999999</v>
      </c>
      <c r="S67" s="133">
        <f>Q67</f>
        <v>4.149</v>
      </c>
      <c r="T67" s="133">
        <v>2333.0727000000002</v>
      </c>
      <c r="U67" s="133">
        <f>S67</f>
        <v>4.149</v>
      </c>
      <c r="V67" s="133">
        <v>1250.2503999999999</v>
      </c>
      <c r="W67" s="133">
        <f>U67</f>
        <v>4.149</v>
      </c>
      <c r="X67" s="133">
        <v>669.98599999999999</v>
      </c>
      <c r="Y67" s="133">
        <f>W67</f>
        <v>4.149</v>
      </c>
      <c r="Z67" s="133">
        <v>359.03309999999999</v>
      </c>
      <c r="AA67" s="133">
        <f>Y67</f>
        <v>4.149</v>
      </c>
      <c r="AB67" s="133">
        <v>192.39920000000001</v>
      </c>
      <c r="AC67" s="133">
        <f>AA67</f>
        <v>4.149</v>
      </c>
      <c r="AD67" s="133">
        <v>103.1031</v>
      </c>
      <c r="AE67" s="133">
        <f>AC67</f>
        <v>4.149</v>
      </c>
      <c r="AF67" s="133">
        <v>55.251100000000001</v>
      </c>
      <c r="AG67" s="133">
        <f>AE67</f>
        <v>4.149</v>
      </c>
      <c r="AH67" s="133">
        <v>29.608000000000001</v>
      </c>
      <c r="AI67" s="133">
        <f>AG67</f>
        <v>4.149</v>
      </c>
      <c r="AJ67" s="133">
        <v>15.866400000000001</v>
      </c>
      <c r="AK67" s="133">
        <f>AI67</f>
        <v>4.149</v>
      </c>
      <c r="AL67" s="133">
        <v>8.5024999999999995</v>
      </c>
      <c r="AM67" s="133">
        <f>AK67</f>
        <v>4.149</v>
      </c>
      <c r="AN67" s="133">
        <v>4.5563000000000002</v>
      </c>
      <c r="AO67" s="133">
        <f>AM67</f>
        <v>4.149</v>
      </c>
      <c r="AP67" s="133">
        <v>2.4417</v>
      </c>
      <c r="AQ67" s="133">
        <f>AO67</f>
        <v>4.149</v>
      </c>
      <c r="AR67" s="133">
        <v>1.3084</v>
      </c>
      <c r="AS67" s="133">
        <f>AQ67</f>
        <v>4.149</v>
      </c>
      <c r="AT67" s="133">
        <v>0.70120000000000005</v>
      </c>
      <c r="AU67" s="133">
        <f>AS67</f>
        <v>4.149</v>
      </c>
      <c r="AV67" s="133">
        <v>0.37569999999999998</v>
      </c>
      <c r="AW67" s="133">
        <f>AU67</f>
        <v>4.149</v>
      </c>
      <c r="AX67" s="133">
        <v>0.2014</v>
      </c>
      <c r="AY67" s="133">
        <f>AW67</f>
        <v>4.149</v>
      </c>
      <c r="AZ67" s="133">
        <v>0.1079</v>
      </c>
      <c r="BA67" s="133">
        <f>AY67</f>
        <v>4.149</v>
      </c>
      <c r="BB67" s="133">
        <v>5.7799999999999997E-2</v>
      </c>
      <c r="BC67" s="133">
        <f>BA67</f>
        <v>4.149</v>
      </c>
      <c r="BD67" s="133">
        <v>3.1E-2</v>
      </c>
      <c r="BE67" s="133">
        <f>BC67</f>
        <v>4.149</v>
      </c>
      <c r="BF67" s="133">
        <v>1.66E-2</v>
      </c>
      <c r="BG67" s="133">
        <f>BE67</f>
        <v>4.149</v>
      </c>
      <c r="BH67" s="133">
        <v>8.8999999999999999E-3</v>
      </c>
      <c r="BI67" s="133">
        <f>BG67</f>
        <v>4.149</v>
      </c>
      <c r="BJ67" s="133">
        <v>4.7999999999999996E-3</v>
      </c>
      <c r="BK67" s="133">
        <f>BI67</f>
        <v>4.149</v>
      </c>
    </row>
    <row r="68" spans="1:63" ht="15" customHeight="1" x14ac:dyDescent="0.25">
      <c r="A68" s="45" t="s">
        <v>33</v>
      </c>
      <c r="B68" s="8">
        <v>55502</v>
      </c>
      <c r="C68" s="8">
        <v>4</v>
      </c>
      <c r="D68" s="83">
        <f>(LARGE('Annual Heat Inputs'!D68:K68,1)+LARGE('Annual Heat Inputs'!D68:K68,2)+LARGE('Annual Heat Inputs'!D68:K68,3))/3</f>
        <v>13748822.983666666</v>
      </c>
      <c r="E68" s="84">
        <v>1221855434</v>
      </c>
      <c r="F68" s="139">
        <f t="shared" si="112"/>
        <v>1.1252413829889032E-2</v>
      </c>
      <c r="G68" s="127">
        <v>161456</v>
      </c>
      <c r="H68" s="133">
        <f t="shared" si="113"/>
        <v>1816.7697273185636</v>
      </c>
      <c r="I68" s="133">
        <f>MIN(H68,'SO2 Annual Emissions'!L68,' Retirement Adjustments'!D68)</f>
        <v>4.194</v>
      </c>
      <c r="J68" s="133">
        <v>52794.004200000003</v>
      </c>
      <c r="K68" s="133">
        <f>I68</f>
        <v>4.194</v>
      </c>
      <c r="L68" s="133">
        <v>28291.328099999999</v>
      </c>
      <c r="M68" s="133">
        <f>K68</f>
        <v>4.194</v>
      </c>
      <c r="N68" s="133">
        <v>15160.798199999999</v>
      </c>
      <c r="O68" s="133">
        <f>M68</f>
        <v>4.194</v>
      </c>
      <c r="P68" s="133">
        <v>8124.3906999999999</v>
      </c>
      <c r="Q68" s="133">
        <f>O68</f>
        <v>4.194</v>
      </c>
      <c r="R68" s="133">
        <v>4353.7103999999999</v>
      </c>
      <c r="S68" s="133">
        <f>Q68</f>
        <v>4.194</v>
      </c>
      <c r="T68" s="133">
        <v>2333.0727000000002</v>
      </c>
      <c r="U68" s="133">
        <f>S68</f>
        <v>4.194</v>
      </c>
      <c r="V68" s="133">
        <v>1250.2503999999999</v>
      </c>
      <c r="W68" s="133">
        <f>U68</f>
        <v>4.194</v>
      </c>
      <c r="X68" s="133">
        <v>669.98599999999999</v>
      </c>
      <c r="Y68" s="133">
        <f>W68</f>
        <v>4.194</v>
      </c>
      <c r="Z68" s="133">
        <v>359.03309999999999</v>
      </c>
      <c r="AA68" s="133">
        <f>Y68</f>
        <v>4.194</v>
      </c>
      <c r="AB68" s="133">
        <v>192.39920000000001</v>
      </c>
      <c r="AC68" s="133">
        <f>AA68</f>
        <v>4.194</v>
      </c>
      <c r="AD68" s="133">
        <v>103.1031</v>
      </c>
      <c r="AE68" s="133">
        <f>AC68</f>
        <v>4.194</v>
      </c>
      <c r="AF68" s="133">
        <v>55.251100000000001</v>
      </c>
      <c r="AG68" s="133">
        <f>AE68</f>
        <v>4.194</v>
      </c>
      <c r="AH68" s="133">
        <v>29.608000000000001</v>
      </c>
      <c r="AI68" s="133">
        <f>AG68</f>
        <v>4.194</v>
      </c>
      <c r="AJ68" s="133">
        <v>15.866400000000001</v>
      </c>
      <c r="AK68" s="133">
        <f>AI68</f>
        <v>4.194</v>
      </c>
      <c r="AL68" s="133">
        <v>8.5024999999999995</v>
      </c>
      <c r="AM68" s="133">
        <f>AK68</f>
        <v>4.194</v>
      </c>
      <c r="AN68" s="133">
        <v>4.5563000000000002</v>
      </c>
      <c r="AO68" s="133">
        <f>AM68</f>
        <v>4.194</v>
      </c>
      <c r="AP68" s="133">
        <v>2.4417</v>
      </c>
      <c r="AQ68" s="133">
        <f>AO68</f>
        <v>4.194</v>
      </c>
      <c r="AR68" s="133">
        <v>1.3084</v>
      </c>
      <c r="AS68" s="133">
        <f>AQ68</f>
        <v>4.194</v>
      </c>
      <c r="AT68" s="133">
        <v>0.70120000000000005</v>
      </c>
      <c r="AU68" s="133">
        <f>AS68</f>
        <v>4.194</v>
      </c>
      <c r="AV68" s="133">
        <v>0.37569999999999998</v>
      </c>
      <c r="AW68" s="133">
        <f>AU68</f>
        <v>4.194</v>
      </c>
      <c r="AX68" s="133">
        <v>0.2014</v>
      </c>
      <c r="AY68" s="133">
        <f>AW68</f>
        <v>4.194</v>
      </c>
      <c r="AZ68" s="133">
        <v>0.1079</v>
      </c>
      <c r="BA68" s="133">
        <f>AY68</f>
        <v>4.194</v>
      </c>
      <c r="BB68" s="133">
        <v>5.7799999999999997E-2</v>
      </c>
      <c r="BC68" s="133">
        <f>BA68</f>
        <v>4.194</v>
      </c>
      <c r="BD68" s="133">
        <v>3.1E-2</v>
      </c>
      <c r="BE68" s="133">
        <f>BC68</f>
        <v>4.194</v>
      </c>
      <c r="BF68" s="133">
        <v>1.66E-2</v>
      </c>
      <c r="BG68" s="133">
        <f>BE68</f>
        <v>4.194</v>
      </c>
      <c r="BH68" s="133">
        <v>8.8999999999999999E-3</v>
      </c>
      <c r="BI68" s="133">
        <f>BG68</f>
        <v>4.194</v>
      </c>
      <c r="BJ68" s="133">
        <v>4.7999999999999996E-3</v>
      </c>
      <c r="BK68" s="133">
        <f>BI68</f>
        <v>4.194</v>
      </c>
    </row>
    <row r="69" spans="1:63" ht="15" customHeight="1" x14ac:dyDescent="0.25">
      <c r="A69" s="45" t="s">
        <v>34</v>
      </c>
      <c r="B69" s="8">
        <v>6213</v>
      </c>
      <c r="C69" s="10" t="s">
        <v>21</v>
      </c>
      <c r="D69" s="83">
        <f>(LARGE('Annual Heat Inputs'!D69:K69,1)+LARGE('Annual Heat Inputs'!D69:K69,2)+LARGE('Annual Heat Inputs'!D69:K69,3))/3</f>
        <v>36422908.681666665</v>
      </c>
      <c r="E69" s="84">
        <v>1221855434</v>
      </c>
      <c r="F69" s="139">
        <f t="shared" si="112"/>
        <v>2.9809507465567046E-2</v>
      </c>
      <c r="G69" s="127">
        <v>161456</v>
      </c>
      <c r="H69" s="133">
        <f t="shared" si="113"/>
        <v>4812.9238373605931</v>
      </c>
      <c r="I69" s="133">
        <f>MIN(H69,'SO2 Annual Emissions'!L69,' Retirement Adjustments'!D69)</f>
        <v>4125.7719999999999</v>
      </c>
      <c r="J69" s="133">
        <v>52794.004200000003</v>
      </c>
      <c r="K69" s="133">
        <f>I69</f>
        <v>4125.7719999999999</v>
      </c>
      <c r="L69" s="133">
        <v>28291.328099999999</v>
      </c>
      <c r="M69" s="133">
        <f>K69</f>
        <v>4125.7719999999999</v>
      </c>
      <c r="N69" s="133">
        <v>15160.798199999999</v>
      </c>
      <c r="O69" s="133">
        <f>M69</f>
        <v>4125.7719999999999</v>
      </c>
      <c r="P69" s="133">
        <v>8124.3906999999999</v>
      </c>
      <c r="Q69" s="133">
        <f>O69</f>
        <v>4125.7719999999999</v>
      </c>
      <c r="R69" s="133">
        <v>4353.7103999999999</v>
      </c>
      <c r="S69" s="133">
        <f>Q69</f>
        <v>4125.7719999999999</v>
      </c>
      <c r="T69" s="133">
        <v>2333.0727000000002</v>
      </c>
      <c r="U69" s="133">
        <f>S69</f>
        <v>4125.7719999999999</v>
      </c>
      <c r="V69" s="133">
        <v>1250.2503999999999</v>
      </c>
      <c r="W69" s="133">
        <f>U69</f>
        <v>4125.7719999999999</v>
      </c>
      <c r="X69" s="133">
        <v>669.98599999999999</v>
      </c>
      <c r="Y69" s="133">
        <f>W69</f>
        <v>4125.7719999999999</v>
      </c>
      <c r="Z69" s="133">
        <v>359.03309999999999</v>
      </c>
      <c r="AA69" s="133">
        <f>Y69</f>
        <v>4125.7719999999999</v>
      </c>
      <c r="AB69" s="133">
        <v>192.39920000000001</v>
      </c>
      <c r="AC69" s="133">
        <f>AA69</f>
        <v>4125.7719999999999</v>
      </c>
      <c r="AD69" s="133">
        <v>103.1031</v>
      </c>
      <c r="AE69" s="133">
        <f>AC69</f>
        <v>4125.7719999999999</v>
      </c>
      <c r="AF69" s="133">
        <v>55.251100000000001</v>
      </c>
      <c r="AG69" s="133">
        <f>AE69</f>
        <v>4125.7719999999999</v>
      </c>
      <c r="AH69" s="133">
        <v>29.608000000000001</v>
      </c>
      <c r="AI69" s="133">
        <f>AG69</f>
        <v>4125.7719999999999</v>
      </c>
      <c r="AJ69" s="133">
        <v>15.866400000000001</v>
      </c>
      <c r="AK69" s="133">
        <f>AI69</f>
        <v>4125.7719999999999</v>
      </c>
      <c r="AL69" s="133">
        <v>8.5024999999999995</v>
      </c>
      <c r="AM69" s="133">
        <f>AK69</f>
        <v>4125.7719999999999</v>
      </c>
      <c r="AN69" s="133">
        <v>4.5563000000000002</v>
      </c>
      <c r="AO69" s="133">
        <f>AM69</f>
        <v>4125.7719999999999</v>
      </c>
      <c r="AP69" s="133">
        <v>2.4417</v>
      </c>
      <c r="AQ69" s="133">
        <f>AO69</f>
        <v>4125.7719999999999</v>
      </c>
      <c r="AR69" s="133">
        <v>1.3084</v>
      </c>
      <c r="AS69" s="133">
        <f>AQ69</f>
        <v>4125.7719999999999</v>
      </c>
      <c r="AT69" s="133">
        <v>0.70120000000000005</v>
      </c>
      <c r="AU69" s="133">
        <f>AS69</f>
        <v>4125.7719999999999</v>
      </c>
      <c r="AV69" s="133">
        <v>0.37569999999999998</v>
      </c>
      <c r="AW69" s="133">
        <f>AU69</f>
        <v>4125.7719999999999</v>
      </c>
      <c r="AX69" s="133">
        <v>0.2014</v>
      </c>
      <c r="AY69" s="133">
        <f>AW69</f>
        <v>4125.7719999999999</v>
      </c>
      <c r="AZ69" s="133">
        <v>0.1079</v>
      </c>
      <c r="BA69" s="133">
        <f>AY69</f>
        <v>4125.7719999999999</v>
      </c>
      <c r="BB69" s="133">
        <v>5.7799999999999997E-2</v>
      </c>
      <c r="BC69" s="133">
        <f>BA69</f>
        <v>4125.7719999999999</v>
      </c>
      <c r="BD69" s="133">
        <v>3.1E-2</v>
      </c>
      <c r="BE69" s="133">
        <f>BC69</f>
        <v>4125.7719999999999</v>
      </c>
      <c r="BF69" s="133">
        <v>1.66E-2</v>
      </c>
      <c r="BG69" s="133">
        <f>BE69</f>
        <v>4125.7719999999999</v>
      </c>
      <c r="BH69" s="133">
        <v>8.8999999999999999E-3</v>
      </c>
      <c r="BI69" s="133">
        <f>BG69</f>
        <v>4125.7719999999999</v>
      </c>
      <c r="BJ69" s="133">
        <v>4.7999999999999996E-3</v>
      </c>
      <c r="BK69" s="133">
        <f>BI69</f>
        <v>4125.7719999999999</v>
      </c>
    </row>
    <row r="70" spans="1:63" ht="15" customHeight="1" x14ac:dyDescent="0.25">
      <c r="A70" s="45" t="s">
        <v>34</v>
      </c>
      <c r="B70" s="8">
        <v>6213</v>
      </c>
      <c r="C70" s="10" t="s">
        <v>22</v>
      </c>
      <c r="D70" s="83">
        <f>(LARGE('Annual Heat Inputs'!D70:K70,1)+LARGE('Annual Heat Inputs'!D70:K70,2)+LARGE('Annual Heat Inputs'!D70:K70,3))/3</f>
        <v>33908872.36733333</v>
      </c>
      <c r="E70" s="84">
        <v>1221855434</v>
      </c>
      <c r="F70" s="139">
        <f t="shared" si="112"/>
        <v>2.7751951191415113E-2</v>
      </c>
      <c r="G70" s="127">
        <v>161456</v>
      </c>
      <c r="H70" s="133">
        <f t="shared" si="113"/>
        <v>4480.7190315611188</v>
      </c>
      <c r="I70" s="133">
        <f>MIN(H70,'SO2 Annual Emissions'!L70,' Retirement Adjustments'!D70)</f>
        <v>4480.7190315611188</v>
      </c>
      <c r="J70" s="133">
        <v>52794.004200000003</v>
      </c>
      <c r="K70" s="133">
        <f>PRODUCT(F70,J70)+H70</f>
        <v>5945.8556593188832</v>
      </c>
      <c r="L70" s="133">
        <v>28291.328099999999</v>
      </c>
      <c r="M70" s="133">
        <f>PRODUCT(F70,L70)+K70</f>
        <v>6730.9952158903943</v>
      </c>
      <c r="N70" s="133">
        <v>15160.798199999999</v>
      </c>
      <c r="O70" s="133">
        <f>PRODUCT(F70,N70)+M70</f>
        <v>7151.7369475596888</v>
      </c>
      <c r="P70" s="133">
        <v>8124.3906999999999</v>
      </c>
      <c r="Q70" s="133">
        <f>PRODUCT(F70,P70)+O70</f>
        <v>7377.2046417260754</v>
      </c>
      <c r="R70" s="133">
        <v>4353.7103999999999</v>
      </c>
      <c r="S70" s="133">
        <f>PRODUCT(F70,R70)+Q70</f>
        <v>7498.0286002484318</v>
      </c>
      <c r="T70" s="133">
        <v>2333.0727000000002</v>
      </c>
      <c r="U70" s="133">
        <f>PRODUCT(F70,T70)+S70</f>
        <v>7562.7759199448546</v>
      </c>
      <c r="V70" s="133">
        <v>1250.2503999999999</v>
      </c>
      <c r="W70" s="133">
        <f>PRODUCT(F70,V70)+U70</f>
        <v>7597.4728080227014</v>
      </c>
      <c r="X70" s="133">
        <v>669.98599999999999</v>
      </c>
      <c r="Y70" s="133">
        <f>PRODUCT(F70,X70)+W70</f>
        <v>7616.0662267936332</v>
      </c>
      <c r="Z70" s="133">
        <v>359.03309999999999</v>
      </c>
      <c r="AA70" s="133">
        <f>PRODUCT(F70,Z70)+Y70</f>
        <v>7626.0300958609359</v>
      </c>
      <c r="AB70" s="133">
        <v>192.39920000000001</v>
      </c>
      <c r="AC70" s="133">
        <f>PRODUCT(F70,AB70)+AA70</f>
        <v>7631.3695490686032</v>
      </c>
      <c r="AD70" s="133">
        <v>103.1031</v>
      </c>
      <c r="AE70" s="133">
        <f>PRODUCT(F70,AD70)+AC70</f>
        <v>7634.2308612674869</v>
      </c>
      <c r="AF70" s="133">
        <v>55.251100000000001</v>
      </c>
      <c r="AG70" s="133">
        <f>PRODUCT(F70,AF70)+AE70</f>
        <v>7635.7641870979587</v>
      </c>
      <c r="AH70" s="133">
        <v>29.608000000000001</v>
      </c>
      <c r="AI70" s="133">
        <f>PRODUCT(F70,AH70)+AG70</f>
        <v>7636.5858668688343</v>
      </c>
      <c r="AJ70" s="133">
        <v>15.866400000000001</v>
      </c>
      <c r="AK70" s="133">
        <f>PRODUCT(F70,AJ70)+AI70</f>
        <v>7637.0261904272174</v>
      </c>
      <c r="AL70" s="133">
        <v>8.5024999999999995</v>
      </c>
      <c r="AM70" s="133">
        <f>PRODUCT(F70,AL70)+AK70</f>
        <v>7637.2621513922222</v>
      </c>
      <c r="AN70" s="133">
        <v>4.5563000000000002</v>
      </c>
      <c r="AO70" s="133">
        <f>PRODUCT(F70,AN70)+AM70</f>
        <v>7637.3885976074353</v>
      </c>
      <c r="AP70" s="133">
        <v>2.4417</v>
      </c>
      <c r="AQ70" s="133">
        <f>PRODUCT(F70,AP70)+AO70</f>
        <v>7637.4563595466598</v>
      </c>
      <c r="AR70" s="133">
        <v>1.3084</v>
      </c>
      <c r="AS70" s="133">
        <f>PRODUCT(F70,AR70)+AQ70</f>
        <v>7637.4926701995983</v>
      </c>
      <c r="AT70" s="133">
        <v>0.70120000000000005</v>
      </c>
      <c r="AU70" s="133">
        <f>PRODUCT(F70,AT70)+AS70</f>
        <v>7637.5121298677741</v>
      </c>
      <c r="AV70" s="133">
        <v>0.37569999999999998</v>
      </c>
      <c r="AW70" s="133">
        <f>PRODUCT(F70,AV70)+AU70</f>
        <v>7637.5225562758369</v>
      </c>
      <c r="AX70" s="133">
        <v>0.2014</v>
      </c>
      <c r="AY70" s="133">
        <f>PRODUCT(F70,AX70)+AW70</f>
        <v>7637.5281455188069</v>
      </c>
      <c r="AZ70" s="133">
        <v>0.1079</v>
      </c>
      <c r="BA70" s="133">
        <f>PRODUCT(F70,AZ70)+AY70</f>
        <v>7637.5311399543407</v>
      </c>
      <c r="BB70" s="133">
        <v>5.7799999999999997E-2</v>
      </c>
      <c r="BC70" s="133">
        <f>PRODUCT(F70,BB70)+BA70</f>
        <v>7637.5327440171195</v>
      </c>
      <c r="BD70" s="133">
        <v>3.1E-2</v>
      </c>
      <c r="BE70" s="133">
        <f>PRODUCT(F70,BD70)+BC70</f>
        <v>7637.5336043276066</v>
      </c>
      <c r="BF70" s="133">
        <v>1.66E-2</v>
      </c>
      <c r="BG70" s="133">
        <f>PRODUCT(F70,BF70)+BE70</f>
        <v>7637.5340650099961</v>
      </c>
      <c r="BH70" s="133">
        <v>8.8999999999999999E-3</v>
      </c>
      <c r="BI70" s="133">
        <f>PRODUCT(F70,BH70)+BG70</f>
        <v>7637.5343120023617</v>
      </c>
      <c r="BJ70" s="133">
        <v>4.7999999999999996E-3</v>
      </c>
      <c r="BK70" s="133">
        <f>PRODUCT(F70,BJ70)+BI70</f>
        <v>7637.5344452117279</v>
      </c>
    </row>
    <row r="71" spans="1:63" s="203" customFormat="1" ht="15" customHeight="1" x14ac:dyDescent="0.25">
      <c r="A71" s="213" t="s">
        <v>35</v>
      </c>
      <c r="B71" s="214">
        <v>997</v>
      </c>
      <c r="C71" s="214">
        <v>12</v>
      </c>
      <c r="D71" s="83">
        <f>(LARGE('Annual Heat Inputs'!D71:K71,1)+LARGE('Annual Heat Inputs'!D71:K71,2)+LARGE('Annual Heat Inputs'!D71:K71,3))/3</f>
        <v>26198649.252666667</v>
      </c>
      <c r="E71" s="84">
        <v>1221855434</v>
      </c>
      <c r="F71" s="139">
        <f t="shared" si="112"/>
        <v>2.1441693119864349E-2</v>
      </c>
      <c r="G71" s="127">
        <v>161456</v>
      </c>
      <c r="H71" s="133">
        <f t="shared" si="113"/>
        <v>3461.8900043608182</v>
      </c>
      <c r="I71" s="133">
        <f>MIN(H71,'SO2 Annual Emissions'!L71,' Retirement Adjustments'!D71)</f>
        <v>3461.8900043608182</v>
      </c>
      <c r="J71" s="133">
        <v>52794.004200000003</v>
      </c>
      <c r="K71" s="133">
        <f>PRODUCT(F71,J71)+H71</f>
        <v>4593.882840986048</v>
      </c>
      <c r="L71" s="133">
        <v>28291.328099999999</v>
      </c>
      <c r="M71" s="133">
        <f>PRODUCT(F71,L71)+K71</f>
        <v>5200.4968160596427</v>
      </c>
      <c r="N71" s="133">
        <v>15160.798199999999</v>
      </c>
      <c r="O71" s="133">
        <f>PRODUCT(F71,N71)+M71</f>
        <v>5525.5699985162346</v>
      </c>
      <c r="P71" s="133">
        <v>8124.3906999999999</v>
      </c>
      <c r="Q71" s="133">
        <f>PRODUCT(F71,P71)+O71</f>
        <v>5699.7706906915146</v>
      </c>
      <c r="R71" s="133">
        <v>4353.7103999999999</v>
      </c>
      <c r="S71" s="133">
        <f>PRODUCT(F71,R71)+Q71</f>
        <v>5793.121613021076</v>
      </c>
      <c r="T71" s="133">
        <v>2333.0727000000002</v>
      </c>
      <c r="U71" s="133">
        <f>PRODUCT(F71,T71)+S71</f>
        <v>5843.1466418808095</v>
      </c>
      <c r="V71" s="133">
        <v>1250.2503999999999</v>
      </c>
      <c r="W71" s="133">
        <f>PRODUCT(F71,V71)+U71</f>
        <v>5869.9541272805973</v>
      </c>
      <c r="X71" s="133">
        <v>669.98599999999999</v>
      </c>
      <c r="Y71" s="133">
        <f>PRODUCT(F71,X71)+W71</f>
        <v>5884.3197614872024</v>
      </c>
      <c r="Z71" s="133">
        <v>359.03309999999999</v>
      </c>
      <c r="AA71" s="133">
        <f>PRODUCT(F71,Z71)+Y71</f>
        <v>5892.0180390372761</v>
      </c>
      <c r="AB71" s="133">
        <v>192.39920000000001</v>
      </c>
      <c r="AC71" s="133">
        <f>PRODUCT(F71,AB71)+AA71</f>
        <v>5896.1434036401834</v>
      </c>
      <c r="AD71" s="133">
        <v>103.1031</v>
      </c>
      <c r="AE71" s="133">
        <f>PRODUCT(F71,AD71)+AC71</f>
        <v>5898.3541086700898</v>
      </c>
      <c r="AF71" s="133">
        <v>55.251100000000001</v>
      </c>
      <c r="AG71" s="133">
        <f>PRODUCT(F71,AF71)+AE71</f>
        <v>5899.5387858008244</v>
      </c>
      <c r="AH71" s="133">
        <v>29.608000000000001</v>
      </c>
      <c r="AI71" s="133">
        <f>PRODUCT(F71,AH71)+AG71</f>
        <v>5900.173631450717</v>
      </c>
      <c r="AJ71" s="133">
        <v>15.866400000000001</v>
      </c>
      <c r="AK71" s="133">
        <f>PRODUCT(F71,AJ71)+AI71</f>
        <v>5900.513833930434</v>
      </c>
      <c r="AL71" s="133">
        <v>8.5024999999999995</v>
      </c>
      <c r="AM71" s="133">
        <f>PRODUCT(F71,AL71)+AK71</f>
        <v>5900.6961419261852</v>
      </c>
      <c r="AN71" s="133">
        <v>4.5563000000000002</v>
      </c>
      <c r="AO71" s="133">
        <f>PRODUCT(F71,AN71)+AM71</f>
        <v>5900.7938367125471</v>
      </c>
      <c r="AP71" s="133">
        <v>2.4417</v>
      </c>
      <c r="AQ71" s="133">
        <f>PRODUCT(F71,AP71)+AO71</f>
        <v>5900.8461908946383</v>
      </c>
      <c r="AR71" s="133">
        <v>1.3084</v>
      </c>
      <c r="AS71" s="133">
        <f>PRODUCT(F71,AR71)+AQ71</f>
        <v>5900.8742452059159</v>
      </c>
      <c r="AT71" s="133">
        <v>0.70120000000000005</v>
      </c>
      <c r="AU71" s="133">
        <f>PRODUCT(F71,AT71)+AS71</f>
        <v>5900.8892801211314</v>
      </c>
      <c r="AV71" s="133">
        <v>0.37569999999999998</v>
      </c>
      <c r="AW71" s="133">
        <f>PRODUCT(F71,AV71)+AU71</f>
        <v>5900.8973357652367</v>
      </c>
      <c r="AX71" s="133">
        <v>0.2014</v>
      </c>
      <c r="AY71" s="133">
        <f>PRODUCT(F71,AX71)+AW71</f>
        <v>5900.9016541222309</v>
      </c>
      <c r="AZ71" s="133">
        <v>0.1079</v>
      </c>
      <c r="BA71" s="133">
        <f>PRODUCT(F71,AZ71)+AY71</f>
        <v>5900.9039676809189</v>
      </c>
      <c r="BB71" s="133">
        <v>5.7799999999999997E-2</v>
      </c>
      <c r="BC71" s="133">
        <f>PRODUCT(F71,BB71)+BA71</f>
        <v>5900.9052070107809</v>
      </c>
      <c r="BD71" s="133">
        <v>3.1E-2</v>
      </c>
      <c r="BE71" s="133">
        <f>PRODUCT(F71,BD71)+BC71</f>
        <v>5900.9058717032676</v>
      </c>
      <c r="BF71" s="133">
        <v>1.66E-2</v>
      </c>
      <c r="BG71" s="133">
        <f>PRODUCT(F71,BF71)+BE71</f>
        <v>5900.9062276353734</v>
      </c>
      <c r="BH71" s="133">
        <v>8.8999999999999999E-3</v>
      </c>
      <c r="BI71" s="133">
        <f>PRODUCT(F71,BH71)+BG71</f>
        <v>5900.9064184664421</v>
      </c>
      <c r="BJ71" s="133">
        <v>4.7999999999999996E-3</v>
      </c>
      <c r="BK71" s="133">
        <f>PRODUCT(F71,BJ71)+BI71</f>
        <v>5900.9065213865688</v>
      </c>
    </row>
    <row r="72" spans="1:63" ht="15" customHeight="1" x14ac:dyDescent="0.25">
      <c r="A72" s="45" t="s">
        <v>36</v>
      </c>
      <c r="B72" s="8">
        <v>55229</v>
      </c>
      <c r="C72" s="10" t="s">
        <v>37</v>
      </c>
      <c r="D72" s="83">
        <f>(LARGE('Annual Heat Inputs'!D72:K72,1)+LARGE('Annual Heat Inputs'!D72:K72,2)+LARGE('Annual Heat Inputs'!D72:K72,3))/3</f>
        <v>239448.40133333334</v>
      </c>
      <c r="E72" s="84">
        <v>1221855434</v>
      </c>
      <c r="F72" s="139">
        <f t="shared" si="112"/>
        <v>1.9597113919561562E-4</v>
      </c>
      <c r="G72" s="127">
        <v>161456</v>
      </c>
      <c r="H72" s="133">
        <f t="shared" si="113"/>
        <v>31.640716249967316</v>
      </c>
      <c r="I72" s="133">
        <f>MIN(H72,'SO2 Annual Emissions'!L72,' Retirement Adjustments'!D72)</f>
        <v>0.71699999999999997</v>
      </c>
      <c r="J72" s="133">
        <v>52794.004200000003</v>
      </c>
      <c r="K72" s="133">
        <f t="shared" ref="K72:K79" si="114">I72</f>
        <v>0.71699999999999997</v>
      </c>
      <c r="L72" s="133">
        <v>28291.328099999999</v>
      </c>
      <c r="M72" s="133">
        <f t="shared" ref="M72:M82" si="115">K72</f>
        <v>0.71699999999999997</v>
      </c>
      <c r="N72" s="133">
        <v>15160.798199999999</v>
      </c>
      <c r="O72" s="133">
        <f t="shared" ref="O72:O82" si="116">M72</f>
        <v>0.71699999999999997</v>
      </c>
      <c r="P72" s="133">
        <v>8124.3906999999999</v>
      </c>
      <c r="Q72" s="133">
        <f t="shared" ref="Q72:Q82" si="117">O72</f>
        <v>0.71699999999999997</v>
      </c>
      <c r="R72" s="133">
        <v>4353.7103999999999</v>
      </c>
      <c r="S72" s="133">
        <f t="shared" ref="S72:S82" si="118">Q72</f>
        <v>0.71699999999999997</v>
      </c>
      <c r="T72" s="133">
        <v>2333.0727000000002</v>
      </c>
      <c r="U72" s="133">
        <f t="shared" ref="U72:U82" si="119">S72</f>
        <v>0.71699999999999997</v>
      </c>
      <c r="V72" s="133">
        <v>1250.2503999999999</v>
      </c>
      <c r="W72" s="133">
        <f t="shared" ref="W72:W82" si="120">U72</f>
        <v>0.71699999999999997</v>
      </c>
      <c r="X72" s="133">
        <v>669.98599999999999</v>
      </c>
      <c r="Y72" s="133">
        <f t="shared" ref="Y72:Y82" si="121">W72</f>
        <v>0.71699999999999997</v>
      </c>
      <c r="Z72" s="133">
        <v>359.03309999999999</v>
      </c>
      <c r="AA72" s="133">
        <f t="shared" ref="AA72:AA82" si="122">Y72</f>
        <v>0.71699999999999997</v>
      </c>
      <c r="AB72" s="133">
        <v>192.39920000000001</v>
      </c>
      <c r="AC72" s="133">
        <f t="shared" ref="AC72:AC82" si="123">AA72</f>
        <v>0.71699999999999997</v>
      </c>
      <c r="AD72" s="133">
        <v>103.1031</v>
      </c>
      <c r="AE72" s="133">
        <f t="shared" ref="AE72:AE82" si="124">AC72</f>
        <v>0.71699999999999997</v>
      </c>
      <c r="AF72" s="133">
        <v>55.251100000000001</v>
      </c>
      <c r="AG72" s="133">
        <f t="shared" ref="AG72:AG82" si="125">AE72</f>
        <v>0.71699999999999997</v>
      </c>
      <c r="AH72" s="133">
        <v>29.608000000000001</v>
      </c>
      <c r="AI72" s="133">
        <f t="shared" ref="AI72:AI82" si="126">AG72</f>
        <v>0.71699999999999997</v>
      </c>
      <c r="AJ72" s="133">
        <v>15.866400000000001</v>
      </c>
      <c r="AK72" s="133">
        <f t="shared" ref="AK72:AK82" si="127">AI72</f>
        <v>0.71699999999999997</v>
      </c>
      <c r="AL72" s="133">
        <v>8.5024999999999995</v>
      </c>
      <c r="AM72" s="133">
        <f t="shared" ref="AM72:AM82" si="128">AK72</f>
        <v>0.71699999999999997</v>
      </c>
      <c r="AN72" s="133">
        <v>4.5563000000000002</v>
      </c>
      <c r="AO72" s="133">
        <f t="shared" ref="AO72:AO82" si="129">AM72</f>
        <v>0.71699999999999997</v>
      </c>
      <c r="AP72" s="133">
        <v>2.4417</v>
      </c>
      <c r="AQ72" s="133">
        <f t="shared" ref="AQ72:AQ82" si="130">AO72</f>
        <v>0.71699999999999997</v>
      </c>
      <c r="AR72" s="133">
        <v>1.3084</v>
      </c>
      <c r="AS72" s="133">
        <f t="shared" ref="AS72:AS82" si="131">AQ72</f>
        <v>0.71699999999999997</v>
      </c>
      <c r="AT72" s="133">
        <v>0.70120000000000005</v>
      </c>
      <c r="AU72" s="133">
        <f t="shared" ref="AU72:AU82" si="132">AS72</f>
        <v>0.71699999999999997</v>
      </c>
      <c r="AV72" s="133">
        <v>0.37569999999999998</v>
      </c>
      <c r="AW72" s="133">
        <f t="shared" ref="AW72:AW82" si="133">AU72</f>
        <v>0.71699999999999997</v>
      </c>
      <c r="AX72" s="133">
        <v>0.2014</v>
      </c>
      <c r="AY72" s="133">
        <f t="shared" ref="AY72:AY82" si="134">AW72</f>
        <v>0.71699999999999997</v>
      </c>
      <c r="AZ72" s="133">
        <v>0.1079</v>
      </c>
      <c r="BA72" s="133">
        <f t="shared" ref="BA72:BA82" si="135">AY72</f>
        <v>0.71699999999999997</v>
      </c>
      <c r="BB72" s="133">
        <v>5.7799999999999997E-2</v>
      </c>
      <c r="BC72" s="133">
        <f t="shared" ref="BC72:BC82" si="136">BA72</f>
        <v>0.71699999999999997</v>
      </c>
      <c r="BD72" s="133">
        <v>3.1E-2</v>
      </c>
      <c r="BE72" s="133">
        <f t="shared" ref="BE72:BE82" si="137">BC72</f>
        <v>0.71699999999999997</v>
      </c>
      <c r="BF72" s="133">
        <v>1.66E-2</v>
      </c>
      <c r="BG72" s="133">
        <f t="shared" ref="BG72:BG82" si="138">BE72</f>
        <v>0.71699999999999997</v>
      </c>
      <c r="BH72" s="133">
        <v>8.8999999999999999E-3</v>
      </c>
      <c r="BI72" s="133">
        <f t="shared" ref="BI72:BI82" si="139">BG72</f>
        <v>0.71699999999999997</v>
      </c>
      <c r="BJ72" s="133">
        <v>4.7999999999999996E-3</v>
      </c>
      <c r="BK72" s="133">
        <f t="shared" ref="BK72:BK82" si="140">BI72</f>
        <v>0.71699999999999997</v>
      </c>
    </row>
    <row r="73" spans="1:63" ht="15" customHeight="1" x14ac:dyDescent="0.25">
      <c r="A73" s="45" t="s">
        <v>36</v>
      </c>
      <c r="B73" s="8">
        <v>55229</v>
      </c>
      <c r="C73" s="10" t="s">
        <v>38</v>
      </c>
      <c r="D73" s="83">
        <f>(LARGE('Annual Heat Inputs'!D73:K73,1)+LARGE('Annual Heat Inputs'!D73:K73,2)+LARGE('Annual Heat Inputs'!D73:K73,3))/3</f>
        <v>217878.95000000004</v>
      </c>
      <c r="E73" s="84">
        <v>1221855434</v>
      </c>
      <c r="F73" s="139">
        <f t="shared" si="112"/>
        <v>1.7831810862167842E-4</v>
      </c>
      <c r="G73" s="127">
        <v>161456</v>
      </c>
      <c r="H73" s="133">
        <f t="shared" si="113"/>
        <v>28.790528545621711</v>
      </c>
      <c r="I73" s="133">
        <f>MIN(H73,'SO2 Annual Emissions'!L73,' Retirement Adjustments'!D73)</f>
        <v>0.79200000000000004</v>
      </c>
      <c r="J73" s="133">
        <v>52794.004200000003</v>
      </c>
      <c r="K73" s="133">
        <f t="shared" si="114"/>
        <v>0.79200000000000004</v>
      </c>
      <c r="L73" s="133">
        <v>28291.328099999999</v>
      </c>
      <c r="M73" s="133">
        <f t="shared" si="115"/>
        <v>0.79200000000000004</v>
      </c>
      <c r="N73" s="133">
        <v>15160.798199999999</v>
      </c>
      <c r="O73" s="133">
        <f t="shared" si="116"/>
        <v>0.79200000000000004</v>
      </c>
      <c r="P73" s="133">
        <v>8124.3906999999999</v>
      </c>
      <c r="Q73" s="133">
        <f t="shared" si="117"/>
        <v>0.79200000000000004</v>
      </c>
      <c r="R73" s="133">
        <v>4353.7103999999999</v>
      </c>
      <c r="S73" s="133">
        <f t="shared" si="118"/>
        <v>0.79200000000000004</v>
      </c>
      <c r="T73" s="133">
        <v>2333.0727000000002</v>
      </c>
      <c r="U73" s="133">
        <f t="shared" si="119"/>
        <v>0.79200000000000004</v>
      </c>
      <c r="V73" s="133">
        <v>1250.2503999999999</v>
      </c>
      <c r="W73" s="133">
        <f t="shared" si="120"/>
        <v>0.79200000000000004</v>
      </c>
      <c r="X73" s="133">
        <v>669.98599999999999</v>
      </c>
      <c r="Y73" s="133">
        <f t="shared" si="121"/>
        <v>0.79200000000000004</v>
      </c>
      <c r="Z73" s="133">
        <v>359.03309999999999</v>
      </c>
      <c r="AA73" s="133">
        <f t="shared" si="122"/>
        <v>0.79200000000000004</v>
      </c>
      <c r="AB73" s="133">
        <v>192.39920000000001</v>
      </c>
      <c r="AC73" s="133">
        <f t="shared" si="123"/>
        <v>0.79200000000000004</v>
      </c>
      <c r="AD73" s="133">
        <v>103.1031</v>
      </c>
      <c r="AE73" s="133">
        <f t="shared" si="124"/>
        <v>0.79200000000000004</v>
      </c>
      <c r="AF73" s="133">
        <v>55.251100000000001</v>
      </c>
      <c r="AG73" s="133">
        <f t="shared" si="125"/>
        <v>0.79200000000000004</v>
      </c>
      <c r="AH73" s="133">
        <v>29.608000000000001</v>
      </c>
      <c r="AI73" s="133">
        <f t="shared" si="126"/>
        <v>0.79200000000000004</v>
      </c>
      <c r="AJ73" s="133">
        <v>15.866400000000001</v>
      </c>
      <c r="AK73" s="133">
        <f t="shared" si="127"/>
        <v>0.79200000000000004</v>
      </c>
      <c r="AL73" s="133">
        <v>8.5024999999999995</v>
      </c>
      <c r="AM73" s="133">
        <f t="shared" si="128"/>
        <v>0.79200000000000004</v>
      </c>
      <c r="AN73" s="133">
        <v>4.5563000000000002</v>
      </c>
      <c r="AO73" s="133">
        <f t="shared" si="129"/>
        <v>0.79200000000000004</v>
      </c>
      <c r="AP73" s="133">
        <v>2.4417</v>
      </c>
      <c r="AQ73" s="133">
        <f t="shared" si="130"/>
        <v>0.79200000000000004</v>
      </c>
      <c r="AR73" s="133">
        <v>1.3084</v>
      </c>
      <c r="AS73" s="133">
        <f t="shared" si="131"/>
        <v>0.79200000000000004</v>
      </c>
      <c r="AT73" s="133">
        <v>0.70120000000000005</v>
      </c>
      <c r="AU73" s="133">
        <f t="shared" si="132"/>
        <v>0.79200000000000004</v>
      </c>
      <c r="AV73" s="133">
        <v>0.37569999999999998</v>
      </c>
      <c r="AW73" s="133">
        <f t="shared" si="133"/>
        <v>0.79200000000000004</v>
      </c>
      <c r="AX73" s="133">
        <v>0.2014</v>
      </c>
      <c r="AY73" s="133">
        <f t="shared" si="134"/>
        <v>0.79200000000000004</v>
      </c>
      <c r="AZ73" s="133">
        <v>0.1079</v>
      </c>
      <c r="BA73" s="133">
        <f t="shared" si="135"/>
        <v>0.79200000000000004</v>
      </c>
      <c r="BB73" s="133">
        <v>5.7799999999999997E-2</v>
      </c>
      <c r="BC73" s="133">
        <f t="shared" si="136"/>
        <v>0.79200000000000004</v>
      </c>
      <c r="BD73" s="133">
        <v>3.1E-2</v>
      </c>
      <c r="BE73" s="133">
        <f t="shared" si="137"/>
        <v>0.79200000000000004</v>
      </c>
      <c r="BF73" s="133">
        <v>1.66E-2</v>
      </c>
      <c r="BG73" s="133">
        <f t="shared" si="138"/>
        <v>0.79200000000000004</v>
      </c>
      <c r="BH73" s="133">
        <v>8.8999999999999999E-3</v>
      </c>
      <c r="BI73" s="133">
        <f t="shared" si="139"/>
        <v>0.79200000000000004</v>
      </c>
      <c r="BJ73" s="133">
        <v>4.7999999999999996E-3</v>
      </c>
      <c r="BK73" s="133">
        <f t="shared" si="140"/>
        <v>0.79200000000000004</v>
      </c>
    </row>
    <row r="74" spans="1:63" ht="15" customHeight="1" x14ac:dyDescent="0.25">
      <c r="A74" s="45" t="s">
        <v>36</v>
      </c>
      <c r="B74" s="8">
        <v>55229</v>
      </c>
      <c r="C74" s="10" t="s">
        <v>39</v>
      </c>
      <c r="D74" s="83">
        <f>(LARGE('Annual Heat Inputs'!D74:K74,1)+LARGE('Annual Heat Inputs'!D74:K74,2)+LARGE('Annual Heat Inputs'!D74:K74,3))/3</f>
        <v>225954.83666666667</v>
      </c>
      <c r="E74" s="84">
        <v>1221855434</v>
      </c>
      <c r="F74" s="139">
        <f t="shared" si="112"/>
        <v>1.8492763577353512E-4</v>
      </c>
      <c r="G74" s="127">
        <v>161456</v>
      </c>
      <c r="H74" s="133">
        <f t="shared" si="113"/>
        <v>29.857676361451887</v>
      </c>
      <c r="I74" s="133">
        <f>MIN(H74,'SO2 Annual Emissions'!L74,' Retirement Adjustments'!D74)</f>
        <v>0.47099999999999997</v>
      </c>
      <c r="J74" s="133">
        <v>52794.004200000003</v>
      </c>
      <c r="K74" s="133">
        <f t="shared" si="114"/>
        <v>0.47099999999999997</v>
      </c>
      <c r="L74" s="133">
        <v>28291.328099999999</v>
      </c>
      <c r="M74" s="133">
        <f t="shared" si="115"/>
        <v>0.47099999999999997</v>
      </c>
      <c r="N74" s="133">
        <v>15160.798199999999</v>
      </c>
      <c r="O74" s="133">
        <f t="shared" si="116"/>
        <v>0.47099999999999997</v>
      </c>
      <c r="P74" s="133">
        <v>8124.3906999999999</v>
      </c>
      <c r="Q74" s="133">
        <f t="shared" si="117"/>
        <v>0.47099999999999997</v>
      </c>
      <c r="R74" s="133">
        <v>4353.7103999999999</v>
      </c>
      <c r="S74" s="133">
        <f t="shared" si="118"/>
        <v>0.47099999999999997</v>
      </c>
      <c r="T74" s="133">
        <v>2333.0727000000002</v>
      </c>
      <c r="U74" s="133">
        <f t="shared" si="119"/>
        <v>0.47099999999999997</v>
      </c>
      <c r="V74" s="133">
        <v>1250.2503999999999</v>
      </c>
      <c r="W74" s="133">
        <f t="shared" si="120"/>
        <v>0.47099999999999997</v>
      </c>
      <c r="X74" s="133">
        <v>669.98599999999999</v>
      </c>
      <c r="Y74" s="133">
        <f t="shared" si="121"/>
        <v>0.47099999999999997</v>
      </c>
      <c r="Z74" s="133">
        <v>359.03309999999999</v>
      </c>
      <c r="AA74" s="133">
        <f t="shared" si="122"/>
        <v>0.47099999999999997</v>
      </c>
      <c r="AB74" s="133">
        <v>192.39920000000001</v>
      </c>
      <c r="AC74" s="133">
        <f t="shared" si="123"/>
        <v>0.47099999999999997</v>
      </c>
      <c r="AD74" s="133">
        <v>103.1031</v>
      </c>
      <c r="AE74" s="133">
        <f t="shared" si="124"/>
        <v>0.47099999999999997</v>
      </c>
      <c r="AF74" s="133">
        <v>55.251100000000001</v>
      </c>
      <c r="AG74" s="133">
        <f t="shared" si="125"/>
        <v>0.47099999999999997</v>
      </c>
      <c r="AH74" s="133">
        <v>29.608000000000001</v>
      </c>
      <c r="AI74" s="133">
        <f t="shared" si="126"/>
        <v>0.47099999999999997</v>
      </c>
      <c r="AJ74" s="133">
        <v>15.866400000000001</v>
      </c>
      <c r="AK74" s="133">
        <f t="shared" si="127"/>
        <v>0.47099999999999997</v>
      </c>
      <c r="AL74" s="133">
        <v>8.5024999999999995</v>
      </c>
      <c r="AM74" s="133">
        <f t="shared" si="128"/>
        <v>0.47099999999999997</v>
      </c>
      <c r="AN74" s="133">
        <v>4.5563000000000002</v>
      </c>
      <c r="AO74" s="133">
        <f t="shared" si="129"/>
        <v>0.47099999999999997</v>
      </c>
      <c r="AP74" s="133">
        <v>2.4417</v>
      </c>
      <c r="AQ74" s="133">
        <f t="shared" si="130"/>
        <v>0.47099999999999997</v>
      </c>
      <c r="AR74" s="133">
        <v>1.3084</v>
      </c>
      <c r="AS74" s="133">
        <f t="shared" si="131"/>
        <v>0.47099999999999997</v>
      </c>
      <c r="AT74" s="133">
        <v>0.70120000000000005</v>
      </c>
      <c r="AU74" s="133">
        <f t="shared" si="132"/>
        <v>0.47099999999999997</v>
      </c>
      <c r="AV74" s="133">
        <v>0.37569999999999998</v>
      </c>
      <c r="AW74" s="133">
        <f t="shared" si="133"/>
        <v>0.47099999999999997</v>
      </c>
      <c r="AX74" s="133">
        <v>0.2014</v>
      </c>
      <c r="AY74" s="133">
        <f t="shared" si="134"/>
        <v>0.47099999999999997</v>
      </c>
      <c r="AZ74" s="133">
        <v>0.1079</v>
      </c>
      <c r="BA74" s="133">
        <f t="shared" si="135"/>
        <v>0.47099999999999997</v>
      </c>
      <c r="BB74" s="133">
        <v>5.7799999999999997E-2</v>
      </c>
      <c r="BC74" s="133">
        <f t="shared" si="136"/>
        <v>0.47099999999999997</v>
      </c>
      <c r="BD74" s="133">
        <v>3.1E-2</v>
      </c>
      <c r="BE74" s="133">
        <f t="shared" si="137"/>
        <v>0.47099999999999997</v>
      </c>
      <c r="BF74" s="133">
        <v>1.66E-2</v>
      </c>
      <c r="BG74" s="133">
        <f t="shared" si="138"/>
        <v>0.47099999999999997</v>
      </c>
      <c r="BH74" s="133">
        <v>8.8999999999999999E-3</v>
      </c>
      <c r="BI74" s="133">
        <f t="shared" si="139"/>
        <v>0.47099999999999997</v>
      </c>
      <c r="BJ74" s="133">
        <v>4.7999999999999996E-3</v>
      </c>
      <c r="BK74" s="133">
        <f t="shared" si="140"/>
        <v>0.47099999999999997</v>
      </c>
    </row>
    <row r="75" spans="1:63" ht="15" customHeight="1" x14ac:dyDescent="0.25">
      <c r="A75" s="45" t="s">
        <v>36</v>
      </c>
      <c r="B75" s="8">
        <v>55229</v>
      </c>
      <c r="C75" s="10" t="s">
        <v>40</v>
      </c>
      <c r="D75" s="83">
        <f>(LARGE('Annual Heat Inputs'!D75:K75,1)+LARGE('Annual Heat Inputs'!D75:K75,2)+LARGE('Annual Heat Inputs'!D75:K75,3))/3</f>
        <v>284649.15866666666</v>
      </c>
      <c r="E75" s="84">
        <v>1221855434</v>
      </c>
      <c r="F75" s="139">
        <f t="shared" si="112"/>
        <v>2.3296467875484085E-4</v>
      </c>
      <c r="G75" s="127">
        <v>161456</v>
      </c>
      <c r="H75" s="133">
        <f t="shared" si="113"/>
        <v>37.613545173041587</v>
      </c>
      <c r="I75" s="133">
        <f>MIN(H75,'SO2 Annual Emissions'!L75,' Retirement Adjustments'!D75)</f>
        <v>0.35199999999999998</v>
      </c>
      <c r="J75" s="133">
        <v>52794.004200000003</v>
      </c>
      <c r="K75" s="133">
        <f t="shared" si="114"/>
        <v>0.35199999999999998</v>
      </c>
      <c r="L75" s="133">
        <v>28291.328099999999</v>
      </c>
      <c r="M75" s="133">
        <f t="shared" si="115"/>
        <v>0.35199999999999998</v>
      </c>
      <c r="N75" s="133">
        <v>15160.798199999999</v>
      </c>
      <c r="O75" s="133">
        <f t="shared" si="116"/>
        <v>0.35199999999999998</v>
      </c>
      <c r="P75" s="133">
        <v>8124.3906999999999</v>
      </c>
      <c r="Q75" s="133">
        <f t="shared" si="117"/>
        <v>0.35199999999999998</v>
      </c>
      <c r="R75" s="133">
        <v>4353.7103999999999</v>
      </c>
      <c r="S75" s="133">
        <f t="shared" si="118"/>
        <v>0.35199999999999998</v>
      </c>
      <c r="T75" s="133">
        <v>2333.0727000000002</v>
      </c>
      <c r="U75" s="133">
        <f t="shared" si="119"/>
        <v>0.35199999999999998</v>
      </c>
      <c r="V75" s="133">
        <v>1250.2503999999999</v>
      </c>
      <c r="W75" s="133">
        <f t="shared" si="120"/>
        <v>0.35199999999999998</v>
      </c>
      <c r="X75" s="133">
        <v>669.98599999999999</v>
      </c>
      <c r="Y75" s="133">
        <f t="shared" si="121"/>
        <v>0.35199999999999998</v>
      </c>
      <c r="Z75" s="133">
        <v>359.03309999999999</v>
      </c>
      <c r="AA75" s="133">
        <f t="shared" si="122"/>
        <v>0.35199999999999998</v>
      </c>
      <c r="AB75" s="133">
        <v>192.39920000000001</v>
      </c>
      <c r="AC75" s="133">
        <f t="shared" si="123"/>
        <v>0.35199999999999998</v>
      </c>
      <c r="AD75" s="133">
        <v>103.1031</v>
      </c>
      <c r="AE75" s="133">
        <f t="shared" si="124"/>
        <v>0.35199999999999998</v>
      </c>
      <c r="AF75" s="133">
        <v>55.251100000000001</v>
      </c>
      <c r="AG75" s="133">
        <f t="shared" si="125"/>
        <v>0.35199999999999998</v>
      </c>
      <c r="AH75" s="133">
        <v>29.608000000000001</v>
      </c>
      <c r="AI75" s="133">
        <f t="shared" si="126"/>
        <v>0.35199999999999998</v>
      </c>
      <c r="AJ75" s="133">
        <v>15.866400000000001</v>
      </c>
      <c r="AK75" s="133">
        <f t="shared" si="127"/>
        <v>0.35199999999999998</v>
      </c>
      <c r="AL75" s="133">
        <v>8.5024999999999995</v>
      </c>
      <c r="AM75" s="133">
        <f t="shared" si="128"/>
        <v>0.35199999999999998</v>
      </c>
      <c r="AN75" s="133">
        <v>4.5563000000000002</v>
      </c>
      <c r="AO75" s="133">
        <f t="shared" si="129"/>
        <v>0.35199999999999998</v>
      </c>
      <c r="AP75" s="133">
        <v>2.4417</v>
      </c>
      <c r="AQ75" s="133">
        <f t="shared" si="130"/>
        <v>0.35199999999999998</v>
      </c>
      <c r="AR75" s="133">
        <v>1.3084</v>
      </c>
      <c r="AS75" s="133">
        <f t="shared" si="131"/>
        <v>0.35199999999999998</v>
      </c>
      <c r="AT75" s="133">
        <v>0.70120000000000005</v>
      </c>
      <c r="AU75" s="133">
        <f t="shared" si="132"/>
        <v>0.35199999999999998</v>
      </c>
      <c r="AV75" s="133">
        <v>0.37569999999999998</v>
      </c>
      <c r="AW75" s="133">
        <f t="shared" si="133"/>
        <v>0.35199999999999998</v>
      </c>
      <c r="AX75" s="133">
        <v>0.2014</v>
      </c>
      <c r="AY75" s="133">
        <f t="shared" si="134"/>
        <v>0.35199999999999998</v>
      </c>
      <c r="AZ75" s="133">
        <v>0.1079</v>
      </c>
      <c r="BA75" s="133">
        <f t="shared" si="135"/>
        <v>0.35199999999999998</v>
      </c>
      <c r="BB75" s="133">
        <v>5.7799999999999997E-2</v>
      </c>
      <c r="BC75" s="133">
        <f t="shared" si="136"/>
        <v>0.35199999999999998</v>
      </c>
      <c r="BD75" s="133">
        <v>3.1E-2</v>
      </c>
      <c r="BE75" s="133">
        <f t="shared" si="137"/>
        <v>0.35199999999999998</v>
      </c>
      <c r="BF75" s="133">
        <v>1.66E-2</v>
      </c>
      <c r="BG75" s="133">
        <f t="shared" si="138"/>
        <v>0.35199999999999998</v>
      </c>
      <c r="BH75" s="133">
        <v>8.8999999999999999E-3</v>
      </c>
      <c r="BI75" s="133">
        <f t="shared" si="139"/>
        <v>0.35199999999999998</v>
      </c>
      <c r="BJ75" s="133">
        <v>4.7999999999999996E-3</v>
      </c>
      <c r="BK75" s="133">
        <f t="shared" si="140"/>
        <v>0.35199999999999998</v>
      </c>
    </row>
    <row r="76" spans="1:63" ht="15" customHeight="1" x14ac:dyDescent="0.25">
      <c r="A76" s="45" t="s">
        <v>36</v>
      </c>
      <c r="B76" s="8">
        <v>55229</v>
      </c>
      <c r="C76" s="10" t="s">
        <v>41</v>
      </c>
      <c r="D76" s="83">
        <f>(LARGE('Annual Heat Inputs'!D76:K76,1)+LARGE('Annual Heat Inputs'!D76:K76,2)+LARGE('Annual Heat Inputs'!D76:K76,3))/3</f>
        <v>234605.53333333335</v>
      </c>
      <c r="E76" s="84">
        <v>1221855434</v>
      </c>
      <c r="F76" s="139">
        <f t="shared" si="112"/>
        <v>1.9200760319516928E-4</v>
      </c>
      <c r="G76" s="127">
        <v>161456</v>
      </c>
      <c r="H76" s="133">
        <f t="shared" si="113"/>
        <v>31.00077958147925</v>
      </c>
      <c r="I76" s="133">
        <f>MIN(H76,'SO2 Annual Emissions'!L76,' Retirement Adjustments'!D76)</f>
        <v>0.60899999999999999</v>
      </c>
      <c r="J76" s="133">
        <v>52794.004200000003</v>
      </c>
      <c r="K76" s="133">
        <f t="shared" si="114"/>
        <v>0.60899999999999999</v>
      </c>
      <c r="L76" s="133">
        <v>28291.328099999999</v>
      </c>
      <c r="M76" s="133">
        <f t="shared" si="115"/>
        <v>0.60899999999999999</v>
      </c>
      <c r="N76" s="133">
        <v>15160.798199999999</v>
      </c>
      <c r="O76" s="133">
        <f t="shared" si="116"/>
        <v>0.60899999999999999</v>
      </c>
      <c r="P76" s="133">
        <v>8124.3906999999999</v>
      </c>
      <c r="Q76" s="133">
        <f t="shared" si="117"/>
        <v>0.60899999999999999</v>
      </c>
      <c r="R76" s="133">
        <v>4353.7103999999999</v>
      </c>
      <c r="S76" s="133">
        <f t="shared" si="118"/>
        <v>0.60899999999999999</v>
      </c>
      <c r="T76" s="133">
        <v>2333.0727000000002</v>
      </c>
      <c r="U76" s="133">
        <f t="shared" si="119"/>
        <v>0.60899999999999999</v>
      </c>
      <c r="V76" s="133">
        <v>1250.2503999999999</v>
      </c>
      <c r="W76" s="133">
        <f t="shared" si="120"/>
        <v>0.60899999999999999</v>
      </c>
      <c r="X76" s="133">
        <v>669.98599999999999</v>
      </c>
      <c r="Y76" s="133">
        <f t="shared" si="121"/>
        <v>0.60899999999999999</v>
      </c>
      <c r="Z76" s="133">
        <v>359.03309999999999</v>
      </c>
      <c r="AA76" s="133">
        <f t="shared" si="122"/>
        <v>0.60899999999999999</v>
      </c>
      <c r="AB76" s="133">
        <v>192.39920000000001</v>
      </c>
      <c r="AC76" s="133">
        <f t="shared" si="123"/>
        <v>0.60899999999999999</v>
      </c>
      <c r="AD76" s="133">
        <v>103.1031</v>
      </c>
      <c r="AE76" s="133">
        <f t="shared" si="124"/>
        <v>0.60899999999999999</v>
      </c>
      <c r="AF76" s="133">
        <v>55.251100000000001</v>
      </c>
      <c r="AG76" s="133">
        <f t="shared" si="125"/>
        <v>0.60899999999999999</v>
      </c>
      <c r="AH76" s="133">
        <v>29.608000000000001</v>
      </c>
      <c r="AI76" s="133">
        <f t="shared" si="126"/>
        <v>0.60899999999999999</v>
      </c>
      <c r="AJ76" s="133">
        <v>15.866400000000001</v>
      </c>
      <c r="AK76" s="133">
        <f t="shared" si="127"/>
        <v>0.60899999999999999</v>
      </c>
      <c r="AL76" s="133">
        <v>8.5024999999999995</v>
      </c>
      <c r="AM76" s="133">
        <f t="shared" si="128"/>
        <v>0.60899999999999999</v>
      </c>
      <c r="AN76" s="133">
        <v>4.5563000000000002</v>
      </c>
      <c r="AO76" s="133">
        <f t="shared" si="129"/>
        <v>0.60899999999999999</v>
      </c>
      <c r="AP76" s="133">
        <v>2.4417</v>
      </c>
      <c r="AQ76" s="133">
        <f t="shared" si="130"/>
        <v>0.60899999999999999</v>
      </c>
      <c r="AR76" s="133">
        <v>1.3084</v>
      </c>
      <c r="AS76" s="133">
        <f t="shared" si="131"/>
        <v>0.60899999999999999</v>
      </c>
      <c r="AT76" s="133">
        <v>0.70120000000000005</v>
      </c>
      <c r="AU76" s="133">
        <f t="shared" si="132"/>
        <v>0.60899999999999999</v>
      </c>
      <c r="AV76" s="133">
        <v>0.37569999999999998</v>
      </c>
      <c r="AW76" s="133">
        <f t="shared" si="133"/>
        <v>0.60899999999999999</v>
      </c>
      <c r="AX76" s="133">
        <v>0.2014</v>
      </c>
      <c r="AY76" s="133">
        <f t="shared" si="134"/>
        <v>0.60899999999999999</v>
      </c>
      <c r="AZ76" s="133">
        <v>0.1079</v>
      </c>
      <c r="BA76" s="133">
        <f t="shared" si="135"/>
        <v>0.60899999999999999</v>
      </c>
      <c r="BB76" s="133">
        <v>5.7799999999999997E-2</v>
      </c>
      <c r="BC76" s="133">
        <f t="shared" si="136"/>
        <v>0.60899999999999999</v>
      </c>
      <c r="BD76" s="133">
        <v>3.1E-2</v>
      </c>
      <c r="BE76" s="133">
        <f t="shared" si="137"/>
        <v>0.60899999999999999</v>
      </c>
      <c r="BF76" s="133">
        <v>1.66E-2</v>
      </c>
      <c r="BG76" s="133">
        <f t="shared" si="138"/>
        <v>0.60899999999999999</v>
      </c>
      <c r="BH76" s="133">
        <v>8.8999999999999999E-3</v>
      </c>
      <c r="BI76" s="133">
        <f t="shared" si="139"/>
        <v>0.60899999999999999</v>
      </c>
      <c r="BJ76" s="133">
        <v>4.7999999999999996E-3</v>
      </c>
      <c r="BK76" s="133">
        <f t="shared" si="140"/>
        <v>0.60899999999999999</v>
      </c>
    </row>
    <row r="77" spans="1:63" ht="15" customHeight="1" x14ac:dyDescent="0.25">
      <c r="A77" s="45" t="s">
        <v>36</v>
      </c>
      <c r="B77" s="8">
        <v>55229</v>
      </c>
      <c r="C77" s="10" t="s">
        <v>42</v>
      </c>
      <c r="D77" s="83">
        <f>(LARGE('Annual Heat Inputs'!D77:K77,1)+LARGE('Annual Heat Inputs'!D77:K77,2)+LARGE('Annual Heat Inputs'!D77:K77,3))/3</f>
        <v>281564.05566666665</v>
      </c>
      <c r="E77" s="84">
        <v>1221855434</v>
      </c>
      <c r="F77" s="139">
        <f t="shared" si="112"/>
        <v>2.3043974584203278E-4</v>
      </c>
      <c r="G77" s="127">
        <v>161456</v>
      </c>
      <c r="H77" s="133">
        <f t="shared" si="113"/>
        <v>37.205879604671246</v>
      </c>
      <c r="I77" s="133">
        <f>MIN(H77,'SO2 Annual Emissions'!L77,' Retirement Adjustments'!D77)</f>
        <v>0.57599999999999996</v>
      </c>
      <c r="J77" s="133">
        <v>52794.004200000003</v>
      </c>
      <c r="K77" s="133">
        <f t="shared" si="114"/>
        <v>0.57599999999999996</v>
      </c>
      <c r="L77" s="133">
        <v>28291.328099999999</v>
      </c>
      <c r="M77" s="133">
        <f t="shared" si="115"/>
        <v>0.57599999999999996</v>
      </c>
      <c r="N77" s="133">
        <v>15160.798199999999</v>
      </c>
      <c r="O77" s="133">
        <f t="shared" si="116"/>
        <v>0.57599999999999996</v>
      </c>
      <c r="P77" s="133">
        <v>8124.3906999999999</v>
      </c>
      <c r="Q77" s="133">
        <f t="shared" si="117"/>
        <v>0.57599999999999996</v>
      </c>
      <c r="R77" s="133">
        <v>4353.7103999999999</v>
      </c>
      <c r="S77" s="133">
        <f t="shared" si="118"/>
        <v>0.57599999999999996</v>
      </c>
      <c r="T77" s="133">
        <v>2333.0727000000002</v>
      </c>
      <c r="U77" s="133">
        <f t="shared" si="119"/>
        <v>0.57599999999999996</v>
      </c>
      <c r="V77" s="133">
        <v>1250.2503999999999</v>
      </c>
      <c r="W77" s="133">
        <f t="shared" si="120"/>
        <v>0.57599999999999996</v>
      </c>
      <c r="X77" s="133">
        <v>669.98599999999999</v>
      </c>
      <c r="Y77" s="133">
        <f t="shared" si="121"/>
        <v>0.57599999999999996</v>
      </c>
      <c r="Z77" s="133">
        <v>359.03309999999999</v>
      </c>
      <c r="AA77" s="133">
        <f t="shared" si="122"/>
        <v>0.57599999999999996</v>
      </c>
      <c r="AB77" s="133">
        <v>192.39920000000001</v>
      </c>
      <c r="AC77" s="133">
        <f t="shared" si="123"/>
        <v>0.57599999999999996</v>
      </c>
      <c r="AD77" s="133">
        <v>103.1031</v>
      </c>
      <c r="AE77" s="133">
        <f t="shared" si="124"/>
        <v>0.57599999999999996</v>
      </c>
      <c r="AF77" s="133">
        <v>55.251100000000001</v>
      </c>
      <c r="AG77" s="133">
        <f t="shared" si="125"/>
        <v>0.57599999999999996</v>
      </c>
      <c r="AH77" s="133">
        <v>29.608000000000001</v>
      </c>
      <c r="AI77" s="133">
        <f t="shared" si="126"/>
        <v>0.57599999999999996</v>
      </c>
      <c r="AJ77" s="133">
        <v>15.866400000000001</v>
      </c>
      <c r="AK77" s="133">
        <f t="shared" si="127"/>
        <v>0.57599999999999996</v>
      </c>
      <c r="AL77" s="133">
        <v>8.5024999999999995</v>
      </c>
      <c r="AM77" s="133">
        <f t="shared" si="128"/>
        <v>0.57599999999999996</v>
      </c>
      <c r="AN77" s="133">
        <v>4.5563000000000002</v>
      </c>
      <c r="AO77" s="133">
        <f t="shared" si="129"/>
        <v>0.57599999999999996</v>
      </c>
      <c r="AP77" s="133">
        <v>2.4417</v>
      </c>
      <c r="AQ77" s="133">
        <f t="shared" si="130"/>
        <v>0.57599999999999996</v>
      </c>
      <c r="AR77" s="133">
        <v>1.3084</v>
      </c>
      <c r="AS77" s="133">
        <f t="shared" si="131"/>
        <v>0.57599999999999996</v>
      </c>
      <c r="AT77" s="133">
        <v>0.70120000000000005</v>
      </c>
      <c r="AU77" s="133">
        <f t="shared" si="132"/>
        <v>0.57599999999999996</v>
      </c>
      <c r="AV77" s="133">
        <v>0.37569999999999998</v>
      </c>
      <c r="AW77" s="133">
        <f t="shared" si="133"/>
        <v>0.57599999999999996</v>
      </c>
      <c r="AX77" s="133">
        <v>0.2014</v>
      </c>
      <c r="AY77" s="133">
        <f t="shared" si="134"/>
        <v>0.57599999999999996</v>
      </c>
      <c r="AZ77" s="133">
        <v>0.1079</v>
      </c>
      <c r="BA77" s="133">
        <f t="shared" si="135"/>
        <v>0.57599999999999996</v>
      </c>
      <c r="BB77" s="133">
        <v>5.7799999999999997E-2</v>
      </c>
      <c r="BC77" s="133">
        <f t="shared" si="136"/>
        <v>0.57599999999999996</v>
      </c>
      <c r="BD77" s="133">
        <v>3.1E-2</v>
      </c>
      <c r="BE77" s="133">
        <f t="shared" si="137"/>
        <v>0.57599999999999996</v>
      </c>
      <c r="BF77" s="133">
        <v>1.66E-2</v>
      </c>
      <c r="BG77" s="133">
        <f t="shared" si="138"/>
        <v>0.57599999999999996</v>
      </c>
      <c r="BH77" s="133">
        <v>8.8999999999999999E-3</v>
      </c>
      <c r="BI77" s="133">
        <f t="shared" si="139"/>
        <v>0.57599999999999996</v>
      </c>
      <c r="BJ77" s="133">
        <v>4.7999999999999996E-3</v>
      </c>
      <c r="BK77" s="133">
        <f t="shared" si="140"/>
        <v>0.57599999999999996</v>
      </c>
    </row>
    <row r="78" spans="1:63" ht="15" customHeight="1" x14ac:dyDescent="0.25">
      <c r="A78" s="45" t="s">
        <v>36</v>
      </c>
      <c r="B78" s="8">
        <v>55229</v>
      </c>
      <c r="C78" s="10" t="s">
        <v>43</v>
      </c>
      <c r="D78" s="83">
        <f>(LARGE('Annual Heat Inputs'!D78:K78,1)+LARGE('Annual Heat Inputs'!D78:K78,2)+LARGE('Annual Heat Inputs'!D78:K78,3))/3</f>
        <v>237214.33333333334</v>
      </c>
      <c r="E78" s="84">
        <v>1221855434</v>
      </c>
      <c r="F78" s="139">
        <f t="shared" si="112"/>
        <v>1.9414271666883085E-4</v>
      </c>
      <c r="G78" s="127">
        <v>161456</v>
      </c>
      <c r="H78" s="133">
        <f t="shared" si="113"/>
        <v>31.345506462482753</v>
      </c>
      <c r="I78" s="133">
        <f>MIN(H78,'SO2 Annual Emissions'!L78,' Retirement Adjustments'!D78)</f>
        <v>0.88</v>
      </c>
      <c r="J78" s="133">
        <v>52794.004200000003</v>
      </c>
      <c r="K78" s="133">
        <f t="shared" si="114"/>
        <v>0.88</v>
      </c>
      <c r="L78" s="133">
        <v>28291.328099999999</v>
      </c>
      <c r="M78" s="133">
        <f t="shared" si="115"/>
        <v>0.88</v>
      </c>
      <c r="N78" s="133">
        <v>15160.798199999999</v>
      </c>
      <c r="O78" s="133">
        <f t="shared" si="116"/>
        <v>0.88</v>
      </c>
      <c r="P78" s="133">
        <v>8124.3906999999999</v>
      </c>
      <c r="Q78" s="133">
        <f t="shared" si="117"/>
        <v>0.88</v>
      </c>
      <c r="R78" s="133">
        <v>4353.7103999999999</v>
      </c>
      <c r="S78" s="133">
        <f t="shared" si="118"/>
        <v>0.88</v>
      </c>
      <c r="T78" s="133">
        <v>2333.0727000000002</v>
      </c>
      <c r="U78" s="133">
        <f t="shared" si="119"/>
        <v>0.88</v>
      </c>
      <c r="V78" s="133">
        <v>1250.2503999999999</v>
      </c>
      <c r="W78" s="133">
        <f t="shared" si="120"/>
        <v>0.88</v>
      </c>
      <c r="X78" s="133">
        <v>669.98599999999999</v>
      </c>
      <c r="Y78" s="133">
        <f t="shared" si="121"/>
        <v>0.88</v>
      </c>
      <c r="Z78" s="133">
        <v>359.03309999999999</v>
      </c>
      <c r="AA78" s="133">
        <f t="shared" si="122"/>
        <v>0.88</v>
      </c>
      <c r="AB78" s="133">
        <v>192.39920000000001</v>
      </c>
      <c r="AC78" s="133">
        <f t="shared" si="123"/>
        <v>0.88</v>
      </c>
      <c r="AD78" s="133">
        <v>103.1031</v>
      </c>
      <c r="AE78" s="133">
        <f t="shared" si="124"/>
        <v>0.88</v>
      </c>
      <c r="AF78" s="133">
        <v>55.251100000000001</v>
      </c>
      <c r="AG78" s="133">
        <f t="shared" si="125"/>
        <v>0.88</v>
      </c>
      <c r="AH78" s="133">
        <v>29.608000000000001</v>
      </c>
      <c r="AI78" s="133">
        <f t="shared" si="126"/>
        <v>0.88</v>
      </c>
      <c r="AJ78" s="133">
        <v>15.866400000000001</v>
      </c>
      <c r="AK78" s="133">
        <f t="shared" si="127"/>
        <v>0.88</v>
      </c>
      <c r="AL78" s="133">
        <v>8.5024999999999995</v>
      </c>
      <c r="AM78" s="133">
        <f t="shared" si="128"/>
        <v>0.88</v>
      </c>
      <c r="AN78" s="133">
        <v>4.5563000000000002</v>
      </c>
      <c r="AO78" s="133">
        <f t="shared" si="129"/>
        <v>0.88</v>
      </c>
      <c r="AP78" s="133">
        <v>2.4417</v>
      </c>
      <c r="AQ78" s="133">
        <f t="shared" si="130"/>
        <v>0.88</v>
      </c>
      <c r="AR78" s="133">
        <v>1.3084</v>
      </c>
      <c r="AS78" s="133">
        <f t="shared" si="131"/>
        <v>0.88</v>
      </c>
      <c r="AT78" s="133">
        <v>0.70120000000000005</v>
      </c>
      <c r="AU78" s="133">
        <f t="shared" si="132"/>
        <v>0.88</v>
      </c>
      <c r="AV78" s="133">
        <v>0.37569999999999998</v>
      </c>
      <c r="AW78" s="133">
        <f t="shared" si="133"/>
        <v>0.88</v>
      </c>
      <c r="AX78" s="133">
        <v>0.2014</v>
      </c>
      <c r="AY78" s="133">
        <f t="shared" si="134"/>
        <v>0.88</v>
      </c>
      <c r="AZ78" s="133">
        <v>0.1079</v>
      </c>
      <c r="BA78" s="133">
        <f t="shared" si="135"/>
        <v>0.88</v>
      </c>
      <c r="BB78" s="133">
        <v>5.7799999999999997E-2</v>
      </c>
      <c r="BC78" s="133">
        <f t="shared" si="136"/>
        <v>0.88</v>
      </c>
      <c r="BD78" s="133">
        <v>3.1E-2</v>
      </c>
      <c r="BE78" s="133">
        <f t="shared" si="137"/>
        <v>0.88</v>
      </c>
      <c r="BF78" s="133">
        <v>1.66E-2</v>
      </c>
      <c r="BG78" s="133">
        <f t="shared" si="138"/>
        <v>0.88</v>
      </c>
      <c r="BH78" s="133">
        <v>8.8999999999999999E-3</v>
      </c>
      <c r="BI78" s="133">
        <f t="shared" si="139"/>
        <v>0.88</v>
      </c>
      <c r="BJ78" s="133">
        <v>4.7999999999999996E-3</v>
      </c>
      <c r="BK78" s="133">
        <f t="shared" si="140"/>
        <v>0.88</v>
      </c>
    </row>
    <row r="79" spans="1:63" ht="15" customHeight="1" x14ac:dyDescent="0.25">
      <c r="A79" s="45" t="s">
        <v>36</v>
      </c>
      <c r="B79" s="8">
        <v>55229</v>
      </c>
      <c r="C79" s="10" t="s">
        <v>44</v>
      </c>
      <c r="D79" s="83">
        <f>(LARGE('Annual Heat Inputs'!D79:K79,1)+LARGE('Annual Heat Inputs'!D79:K79,2)+LARGE('Annual Heat Inputs'!D79:K79,3))/3</f>
        <v>280990.53333333338</v>
      </c>
      <c r="E79" s="84">
        <v>1221855434</v>
      </c>
      <c r="F79" s="139">
        <f t="shared" si="112"/>
        <v>2.2997035943397325E-4</v>
      </c>
      <c r="G79" s="127">
        <v>161456</v>
      </c>
      <c r="H79" s="133">
        <f t="shared" si="113"/>
        <v>37.130094352771586</v>
      </c>
      <c r="I79" s="133">
        <f>MIN(H79,'SO2 Annual Emissions'!L79,' Retirement Adjustments'!D79)</f>
        <v>0.92400000000000004</v>
      </c>
      <c r="J79" s="133">
        <v>52794.004200000003</v>
      </c>
      <c r="K79" s="133">
        <f t="shared" si="114"/>
        <v>0.92400000000000004</v>
      </c>
      <c r="L79" s="133">
        <v>28291.328099999999</v>
      </c>
      <c r="M79" s="133">
        <f t="shared" si="115"/>
        <v>0.92400000000000004</v>
      </c>
      <c r="N79" s="133">
        <v>15160.798199999999</v>
      </c>
      <c r="O79" s="133">
        <f t="shared" si="116"/>
        <v>0.92400000000000004</v>
      </c>
      <c r="P79" s="133">
        <v>8124.3906999999999</v>
      </c>
      <c r="Q79" s="133">
        <f t="shared" si="117"/>
        <v>0.92400000000000004</v>
      </c>
      <c r="R79" s="133">
        <v>4353.7103999999999</v>
      </c>
      <c r="S79" s="133">
        <f t="shared" si="118"/>
        <v>0.92400000000000004</v>
      </c>
      <c r="T79" s="133">
        <v>2333.0727000000002</v>
      </c>
      <c r="U79" s="133">
        <f t="shared" si="119"/>
        <v>0.92400000000000004</v>
      </c>
      <c r="V79" s="133">
        <v>1250.2503999999999</v>
      </c>
      <c r="W79" s="133">
        <f t="shared" si="120"/>
        <v>0.92400000000000004</v>
      </c>
      <c r="X79" s="133">
        <v>669.98599999999999</v>
      </c>
      <c r="Y79" s="133">
        <f t="shared" si="121"/>
        <v>0.92400000000000004</v>
      </c>
      <c r="Z79" s="133">
        <v>359.03309999999999</v>
      </c>
      <c r="AA79" s="133">
        <f t="shared" si="122"/>
        <v>0.92400000000000004</v>
      </c>
      <c r="AB79" s="133">
        <v>192.39920000000001</v>
      </c>
      <c r="AC79" s="133">
        <f t="shared" si="123"/>
        <v>0.92400000000000004</v>
      </c>
      <c r="AD79" s="133">
        <v>103.1031</v>
      </c>
      <c r="AE79" s="133">
        <f t="shared" si="124"/>
        <v>0.92400000000000004</v>
      </c>
      <c r="AF79" s="133">
        <v>55.251100000000001</v>
      </c>
      <c r="AG79" s="133">
        <f t="shared" si="125"/>
        <v>0.92400000000000004</v>
      </c>
      <c r="AH79" s="133">
        <v>29.608000000000001</v>
      </c>
      <c r="AI79" s="133">
        <f t="shared" si="126"/>
        <v>0.92400000000000004</v>
      </c>
      <c r="AJ79" s="133">
        <v>15.866400000000001</v>
      </c>
      <c r="AK79" s="133">
        <f t="shared" si="127"/>
        <v>0.92400000000000004</v>
      </c>
      <c r="AL79" s="133">
        <v>8.5024999999999995</v>
      </c>
      <c r="AM79" s="133">
        <f t="shared" si="128"/>
        <v>0.92400000000000004</v>
      </c>
      <c r="AN79" s="133">
        <v>4.5563000000000002</v>
      </c>
      <c r="AO79" s="133">
        <f t="shared" si="129"/>
        <v>0.92400000000000004</v>
      </c>
      <c r="AP79" s="133">
        <v>2.4417</v>
      </c>
      <c r="AQ79" s="133">
        <f t="shared" si="130"/>
        <v>0.92400000000000004</v>
      </c>
      <c r="AR79" s="133">
        <v>1.3084</v>
      </c>
      <c r="AS79" s="133">
        <f t="shared" si="131"/>
        <v>0.92400000000000004</v>
      </c>
      <c r="AT79" s="133">
        <v>0.70120000000000005</v>
      </c>
      <c r="AU79" s="133">
        <f t="shared" si="132"/>
        <v>0.92400000000000004</v>
      </c>
      <c r="AV79" s="133">
        <v>0.37569999999999998</v>
      </c>
      <c r="AW79" s="133">
        <f t="shared" si="133"/>
        <v>0.92400000000000004</v>
      </c>
      <c r="AX79" s="133">
        <v>0.2014</v>
      </c>
      <c r="AY79" s="133">
        <f t="shared" si="134"/>
        <v>0.92400000000000004</v>
      </c>
      <c r="AZ79" s="133">
        <v>0.1079</v>
      </c>
      <c r="BA79" s="133">
        <f t="shared" si="135"/>
        <v>0.92400000000000004</v>
      </c>
      <c r="BB79" s="133">
        <v>5.7799999999999997E-2</v>
      </c>
      <c r="BC79" s="133">
        <f t="shared" si="136"/>
        <v>0.92400000000000004</v>
      </c>
      <c r="BD79" s="133">
        <v>3.1E-2</v>
      </c>
      <c r="BE79" s="133">
        <f t="shared" si="137"/>
        <v>0.92400000000000004</v>
      </c>
      <c r="BF79" s="133">
        <v>1.66E-2</v>
      </c>
      <c r="BG79" s="133">
        <f t="shared" si="138"/>
        <v>0.92400000000000004</v>
      </c>
      <c r="BH79" s="133">
        <v>8.8999999999999999E-3</v>
      </c>
      <c r="BI79" s="133">
        <f t="shared" si="139"/>
        <v>0.92400000000000004</v>
      </c>
      <c r="BJ79" s="133">
        <v>4.7999999999999996E-3</v>
      </c>
      <c r="BK79" s="133">
        <f t="shared" si="140"/>
        <v>0.92400000000000004</v>
      </c>
    </row>
    <row r="80" spans="1:63" ht="15" customHeight="1" x14ac:dyDescent="0.25">
      <c r="A80" s="45" t="s">
        <v>45</v>
      </c>
      <c r="B80" s="8">
        <v>1007</v>
      </c>
      <c r="C80" s="10" t="s">
        <v>46</v>
      </c>
      <c r="D80" s="83">
        <f>(LARGE('Annual Heat Inputs'!D80:K80,1)+LARGE('Annual Heat Inputs'!D80:K80,2)+LARGE('Annual Heat Inputs'!D80:K80,3))/3</f>
        <v>2939790.597333333</v>
      </c>
      <c r="E80" s="84">
        <v>1221855434</v>
      </c>
      <c r="F80" s="139">
        <f t="shared" si="112"/>
        <v>2.4060052568652185E-3</v>
      </c>
      <c r="G80" s="127">
        <v>161456</v>
      </c>
      <c r="H80" s="133">
        <f t="shared" si="113"/>
        <v>388.46398475243069</v>
      </c>
      <c r="I80" s="133">
        <f>MIN(H80,'SO2 Annual Emissions'!L80,' Retirement Adjustments'!D80)</f>
        <v>1.018</v>
      </c>
      <c r="J80" s="133">
        <v>52794.004200000003</v>
      </c>
      <c r="K80" s="133">
        <f>I80</f>
        <v>1.018</v>
      </c>
      <c r="L80" s="133">
        <v>28291.328099999999</v>
      </c>
      <c r="M80" s="133">
        <f t="shared" si="115"/>
        <v>1.018</v>
      </c>
      <c r="N80" s="133">
        <v>15160.798199999999</v>
      </c>
      <c r="O80" s="133">
        <f t="shared" si="116"/>
        <v>1.018</v>
      </c>
      <c r="P80" s="133">
        <v>8124.3906999999999</v>
      </c>
      <c r="Q80" s="133">
        <f t="shared" si="117"/>
        <v>1.018</v>
      </c>
      <c r="R80" s="133">
        <v>4353.7103999999999</v>
      </c>
      <c r="S80" s="133">
        <f t="shared" si="118"/>
        <v>1.018</v>
      </c>
      <c r="T80" s="133">
        <v>2333.0727000000002</v>
      </c>
      <c r="U80" s="133">
        <f t="shared" si="119"/>
        <v>1.018</v>
      </c>
      <c r="V80" s="133">
        <v>1250.2503999999999</v>
      </c>
      <c r="W80" s="133">
        <f t="shared" si="120"/>
        <v>1.018</v>
      </c>
      <c r="X80" s="133">
        <v>669.98599999999999</v>
      </c>
      <c r="Y80" s="133">
        <f t="shared" si="121"/>
        <v>1.018</v>
      </c>
      <c r="Z80" s="133">
        <v>359.03309999999999</v>
      </c>
      <c r="AA80" s="133">
        <f t="shared" si="122"/>
        <v>1.018</v>
      </c>
      <c r="AB80" s="133">
        <v>192.39920000000001</v>
      </c>
      <c r="AC80" s="133">
        <f t="shared" si="123"/>
        <v>1.018</v>
      </c>
      <c r="AD80" s="133">
        <v>103.1031</v>
      </c>
      <c r="AE80" s="133">
        <f t="shared" si="124"/>
        <v>1.018</v>
      </c>
      <c r="AF80" s="133">
        <v>55.251100000000001</v>
      </c>
      <c r="AG80" s="133">
        <f t="shared" si="125"/>
        <v>1.018</v>
      </c>
      <c r="AH80" s="133">
        <v>29.608000000000001</v>
      </c>
      <c r="AI80" s="133">
        <f t="shared" si="126"/>
        <v>1.018</v>
      </c>
      <c r="AJ80" s="133">
        <v>15.866400000000001</v>
      </c>
      <c r="AK80" s="133">
        <f t="shared" si="127"/>
        <v>1.018</v>
      </c>
      <c r="AL80" s="133">
        <v>8.5024999999999995</v>
      </c>
      <c r="AM80" s="133">
        <f t="shared" si="128"/>
        <v>1.018</v>
      </c>
      <c r="AN80" s="133">
        <v>4.5563000000000002</v>
      </c>
      <c r="AO80" s="133">
        <f t="shared" si="129"/>
        <v>1.018</v>
      </c>
      <c r="AP80" s="133">
        <v>2.4417</v>
      </c>
      <c r="AQ80" s="133">
        <f t="shared" si="130"/>
        <v>1.018</v>
      </c>
      <c r="AR80" s="133">
        <v>1.3084</v>
      </c>
      <c r="AS80" s="133">
        <f t="shared" si="131"/>
        <v>1.018</v>
      </c>
      <c r="AT80" s="133">
        <v>0.70120000000000005</v>
      </c>
      <c r="AU80" s="133">
        <f t="shared" si="132"/>
        <v>1.018</v>
      </c>
      <c r="AV80" s="133">
        <v>0.37569999999999998</v>
      </c>
      <c r="AW80" s="133">
        <f t="shared" si="133"/>
        <v>1.018</v>
      </c>
      <c r="AX80" s="133">
        <v>0.2014</v>
      </c>
      <c r="AY80" s="133">
        <f t="shared" si="134"/>
        <v>1.018</v>
      </c>
      <c r="AZ80" s="133">
        <v>0.1079</v>
      </c>
      <c r="BA80" s="133">
        <f t="shared" si="135"/>
        <v>1.018</v>
      </c>
      <c r="BB80" s="133">
        <v>5.7799999999999997E-2</v>
      </c>
      <c r="BC80" s="133">
        <f t="shared" si="136"/>
        <v>1.018</v>
      </c>
      <c r="BD80" s="133">
        <v>3.1E-2</v>
      </c>
      <c r="BE80" s="133">
        <f t="shared" si="137"/>
        <v>1.018</v>
      </c>
      <c r="BF80" s="133">
        <v>1.66E-2</v>
      </c>
      <c r="BG80" s="133">
        <f t="shared" si="138"/>
        <v>1.018</v>
      </c>
      <c r="BH80" s="133">
        <v>8.8999999999999999E-3</v>
      </c>
      <c r="BI80" s="133">
        <f t="shared" si="139"/>
        <v>1.018</v>
      </c>
      <c r="BJ80" s="133">
        <v>4.7999999999999996E-3</v>
      </c>
      <c r="BK80" s="133">
        <f t="shared" si="140"/>
        <v>1.018</v>
      </c>
    </row>
    <row r="81" spans="1:63" ht="15" customHeight="1" x14ac:dyDescent="0.25">
      <c r="A81" s="45" t="s">
        <v>45</v>
      </c>
      <c r="B81" s="8">
        <v>1007</v>
      </c>
      <c r="C81" s="10" t="s">
        <v>47</v>
      </c>
      <c r="D81" s="83">
        <f>(LARGE('Annual Heat Inputs'!D81:K81,1)+LARGE('Annual Heat Inputs'!D81:K81,2)+LARGE('Annual Heat Inputs'!D81:K81,3))/3</f>
        <v>3084455.736</v>
      </c>
      <c r="E81" s="84">
        <v>1221855434</v>
      </c>
      <c r="F81" s="139">
        <f t="shared" si="112"/>
        <v>2.5244031741974478E-3</v>
      </c>
      <c r="G81" s="127">
        <v>161456</v>
      </c>
      <c r="H81" s="133">
        <f t="shared" si="113"/>
        <v>407.58003889322316</v>
      </c>
      <c r="I81" s="133">
        <f>MIN(H81,'SO2 Annual Emissions'!L81,' Retirement Adjustments'!D81)</f>
        <v>1.109</v>
      </c>
      <c r="J81" s="133">
        <v>52794.004200000003</v>
      </c>
      <c r="K81" s="133">
        <f>I81</f>
        <v>1.109</v>
      </c>
      <c r="L81" s="133">
        <v>28291.328099999999</v>
      </c>
      <c r="M81" s="133">
        <f t="shared" si="115"/>
        <v>1.109</v>
      </c>
      <c r="N81" s="133">
        <v>15160.798199999999</v>
      </c>
      <c r="O81" s="133">
        <f t="shared" si="116"/>
        <v>1.109</v>
      </c>
      <c r="P81" s="133">
        <v>8124.3906999999999</v>
      </c>
      <c r="Q81" s="133">
        <f t="shared" si="117"/>
        <v>1.109</v>
      </c>
      <c r="R81" s="133">
        <v>4353.7103999999999</v>
      </c>
      <c r="S81" s="133">
        <f t="shared" si="118"/>
        <v>1.109</v>
      </c>
      <c r="T81" s="133">
        <v>2333.0727000000002</v>
      </c>
      <c r="U81" s="133">
        <f t="shared" si="119"/>
        <v>1.109</v>
      </c>
      <c r="V81" s="133">
        <v>1250.2503999999999</v>
      </c>
      <c r="W81" s="133">
        <f t="shared" si="120"/>
        <v>1.109</v>
      </c>
      <c r="X81" s="133">
        <v>669.98599999999999</v>
      </c>
      <c r="Y81" s="133">
        <f t="shared" si="121"/>
        <v>1.109</v>
      </c>
      <c r="Z81" s="133">
        <v>359.03309999999999</v>
      </c>
      <c r="AA81" s="133">
        <f t="shared" si="122"/>
        <v>1.109</v>
      </c>
      <c r="AB81" s="133">
        <v>192.39920000000001</v>
      </c>
      <c r="AC81" s="133">
        <f t="shared" si="123"/>
        <v>1.109</v>
      </c>
      <c r="AD81" s="133">
        <v>103.1031</v>
      </c>
      <c r="AE81" s="133">
        <f t="shared" si="124"/>
        <v>1.109</v>
      </c>
      <c r="AF81" s="133">
        <v>55.251100000000001</v>
      </c>
      <c r="AG81" s="133">
        <f t="shared" si="125"/>
        <v>1.109</v>
      </c>
      <c r="AH81" s="133">
        <v>29.608000000000001</v>
      </c>
      <c r="AI81" s="133">
        <f t="shared" si="126"/>
        <v>1.109</v>
      </c>
      <c r="AJ81" s="133">
        <v>15.866400000000001</v>
      </c>
      <c r="AK81" s="133">
        <f t="shared" si="127"/>
        <v>1.109</v>
      </c>
      <c r="AL81" s="133">
        <v>8.5024999999999995</v>
      </c>
      <c r="AM81" s="133">
        <f t="shared" si="128"/>
        <v>1.109</v>
      </c>
      <c r="AN81" s="133">
        <v>4.5563000000000002</v>
      </c>
      <c r="AO81" s="133">
        <f t="shared" si="129"/>
        <v>1.109</v>
      </c>
      <c r="AP81" s="133">
        <v>2.4417</v>
      </c>
      <c r="AQ81" s="133">
        <f t="shared" si="130"/>
        <v>1.109</v>
      </c>
      <c r="AR81" s="133">
        <v>1.3084</v>
      </c>
      <c r="AS81" s="133">
        <f t="shared" si="131"/>
        <v>1.109</v>
      </c>
      <c r="AT81" s="133">
        <v>0.70120000000000005</v>
      </c>
      <c r="AU81" s="133">
        <f t="shared" si="132"/>
        <v>1.109</v>
      </c>
      <c r="AV81" s="133">
        <v>0.37569999999999998</v>
      </c>
      <c r="AW81" s="133">
        <f t="shared" si="133"/>
        <v>1.109</v>
      </c>
      <c r="AX81" s="133">
        <v>0.2014</v>
      </c>
      <c r="AY81" s="133">
        <f t="shared" si="134"/>
        <v>1.109</v>
      </c>
      <c r="AZ81" s="133">
        <v>0.1079</v>
      </c>
      <c r="BA81" s="133">
        <f t="shared" si="135"/>
        <v>1.109</v>
      </c>
      <c r="BB81" s="133">
        <v>5.7799999999999997E-2</v>
      </c>
      <c r="BC81" s="133">
        <f t="shared" si="136"/>
        <v>1.109</v>
      </c>
      <c r="BD81" s="133">
        <v>3.1E-2</v>
      </c>
      <c r="BE81" s="133">
        <f t="shared" si="137"/>
        <v>1.109</v>
      </c>
      <c r="BF81" s="133">
        <v>1.66E-2</v>
      </c>
      <c r="BG81" s="133">
        <f t="shared" si="138"/>
        <v>1.109</v>
      </c>
      <c r="BH81" s="133">
        <v>8.8999999999999999E-3</v>
      </c>
      <c r="BI81" s="133">
        <f t="shared" si="139"/>
        <v>1.109</v>
      </c>
      <c r="BJ81" s="133">
        <v>4.7999999999999996E-3</v>
      </c>
      <c r="BK81" s="133">
        <f t="shared" si="140"/>
        <v>1.109</v>
      </c>
    </row>
    <row r="82" spans="1:63" ht="15" customHeight="1" x14ac:dyDescent="0.25">
      <c r="A82" s="45" t="s">
        <v>45</v>
      </c>
      <c r="B82" s="8">
        <v>1007</v>
      </c>
      <c r="C82" s="10" t="s">
        <v>48</v>
      </c>
      <c r="D82" s="83">
        <f>(LARGE('Annual Heat Inputs'!D82:K82,1)+LARGE('Annual Heat Inputs'!D82:K82,2)+LARGE('Annual Heat Inputs'!D82:K82,3))/3</f>
        <v>3098489.4973333329</v>
      </c>
      <c r="E82" s="84">
        <v>1221855434</v>
      </c>
      <c r="F82" s="139">
        <f t="shared" si="112"/>
        <v>2.5358887893879374E-3</v>
      </c>
      <c r="G82" s="127">
        <v>161456</v>
      </c>
      <c r="H82" s="133">
        <f t="shared" si="113"/>
        <v>409.43446037941885</v>
      </c>
      <c r="I82" s="133">
        <f>MIN(H82,'SO2 Annual Emissions'!L82,' Retirement Adjustments'!D82)</f>
        <v>1.1919999999999999</v>
      </c>
      <c r="J82" s="133">
        <v>52794.004200000003</v>
      </c>
      <c r="K82" s="133">
        <f>I82</f>
        <v>1.1919999999999999</v>
      </c>
      <c r="L82" s="133">
        <v>28291.328099999999</v>
      </c>
      <c r="M82" s="133">
        <f t="shared" si="115"/>
        <v>1.1919999999999999</v>
      </c>
      <c r="N82" s="133">
        <v>15160.798199999999</v>
      </c>
      <c r="O82" s="133">
        <f t="shared" si="116"/>
        <v>1.1919999999999999</v>
      </c>
      <c r="P82" s="133">
        <v>8124.3906999999999</v>
      </c>
      <c r="Q82" s="133">
        <f t="shared" si="117"/>
        <v>1.1919999999999999</v>
      </c>
      <c r="R82" s="133">
        <v>4353.7103999999999</v>
      </c>
      <c r="S82" s="133">
        <f t="shared" si="118"/>
        <v>1.1919999999999999</v>
      </c>
      <c r="T82" s="133">
        <v>2333.0727000000002</v>
      </c>
      <c r="U82" s="133">
        <f t="shared" si="119"/>
        <v>1.1919999999999999</v>
      </c>
      <c r="V82" s="133">
        <v>1250.2503999999999</v>
      </c>
      <c r="W82" s="133">
        <f t="shared" si="120"/>
        <v>1.1919999999999999</v>
      </c>
      <c r="X82" s="133">
        <v>669.98599999999999</v>
      </c>
      <c r="Y82" s="133">
        <f t="shared" si="121"/>
        <v>1.1919999999999999</v>
      </c>
      <c r="Z82" s="133">
        <v>359.03309999999999</v>
      </c>
      <c r="AA82" s="133">
        <f t="shared" si="122"/>
        <v>1.1919999999999999</v>
      </c>
      <c r="AB82" s="133">
        <v>192.39920000000001</v>
      </c>
      <c r="AC82" s="133">
        <f t="shared" si="123"/>
        <v>1.1919999999999999</v>
      </c>
      <c r="AD82" s="133">
        <v>103.1031</v>
      </c>
      <c r="AE82" s="133">
        <f t="shared" si="124"/>
        <v>1.1919999999999999</v>
      </c>
      <c r="AF82" s="133">
        <v>55.251100000000001</v>
      </c>
      <c r="AG82" s="133">
        <f t="shared" si="125"/>
        <v>1.1919999999999999</v>
      </c>
      <c r="AH82" s="133">
        <v>29.608000000000001</v>
      </c>
      <c r="AI82" s="133">
        <f t="shared" si="126"/>
        <v>1.1919999999999999</v>
      </c>
      <c r="AJ82" s="133">
        <v>15.866400000000001</v>
      </c>
      <c r="AK82" s="133">
        <f t="shared" si="127"/>
        <v>1.1919999999999999</v>
      </c>
      <c r="AL82" s="133">
        <v>8.5024999999999995</v>
      </c>
      <c r="AM82" s="133">
        <f t="shared" si="128"/>
        <v>1.1919999999999999</v>
      </c>
      <c r="AN82" s="133">
        <v>4.5563000000000002</v>
      </c>
      <c r="AO82" s="133">
        <f t="shared" si="129"/>
        <v>1.1919999999999999</v>
      </c>
      <c r="AP82" s="133">
        <v>2.4417</v>
      </c>
      <c r="AQ82" s="133">
        <f t="shared" si="130"/>
        <v>1.1919999999999999</v>
      </c>
      <c r="AR82" s="133">
        <v>1.3084</v>
      </c>
      <c r="AS82" s="133">
        <f t="shared" si="131"/>
        <v>1.1919999999999999</v>
      </c>
      <c r="AT82" s="133">
        <v>0.70120000000000005</v>
      </c>
      <c r="AU82" s="133">
        <f t="shared" si="132"/>
        <v>1.1919999999999999</v>
      </c>
      <c r="AV82" s="133">
        <v>0.37569999999999998</v>
      </c>
      <c r="AW82" s="133">
        <f t="shared" si="133"/>
        <v>1.1919999999999999</v>
      </c>
      <c r="AX82" s="133">
        <v>0.2014</v>
      </c>
      <c r="AY82" s="133">
        <f t="shared" si="134"/>
        <v>1.1919999999999999</v>
      </c>
      <c r="AZ82" s="133">
        <v>0.1079</v>
      </c>
      <c r="BA82" s="133">
        <f t="shared" si="135"/>
        <v>1.1919999999999999</v>
      </c>
      <c r="BB82" s="133">
        <v>5.7799999999999997E-2</v>
      </c>
      <c r="BC82" s="133">
        <f t="shared" si="136"/>
        <v>1.1919999999999999</v>
      </c>
      <c r="BD82" s="133">
        <v>3.1E-2</v>
      </c>
      <c r="BE82" s="133">
        <f t="shared" si="137"/>
        <v>1.1919999999999999</v>
      </c>
      <c r="BF82" s="133">
        <v>1.66E-2</v>
      </c>
      <c r="BG82" s="133">
        <f t="shared" si="138"/>
        <v>1.1919999999999999</v>
      </c>
      <c r="BH82" s="133">
        <v>8.8999999999999999E-3</v>
      </c>
      <c r="BI82" s="133">
        <f t="shared" si="139"/>
        <v>1.1919999999999999</v>
      </c>
      <c r="BJ82" s="133">
        <v>4.7999999999999996E-3</v>
      </c>
      <c r="BK82" s="133">
        <f t="shared" si="140"/>
        <v>1.1919999999999999</v>
      </c>
    </row>
    <row r="83" spans="1:63" ht="15" customHeight="1" x14ac:dyDescent="0.25">
      <c r="A83" s="45" t="s">
        <v>49</v>
      </c>
      <c r="B83" s="8">
        <v>1008</v>
      </c>
      <c r="C83" s="8">
        <v>2</v>
      </c>
      <c r="D83" s="83">
        <f>(LARGE('Annual Heat Inputs'!D83:K83,1)+LARGE('Annual Heat Inputs'!D83:K83,2)+LARGE('Annual Heat Inputs'!D83:K83,3))/3</f>
        <v>3836094.8593333331</v>
      </c>
      <c r="E83" s="84">
        <v>1221855434</v>
      </c>
      <c r="F83" s="139">
        <f t="shared" si="112"/>
        <v>3.1395652485458709E-3</v>
      </c>
      <c r="G83" s="127">
        <v>161456</v>
      </c>
      <c r="H83" s="133">
        <f t="shared" si="113"/>
        <v>506.90164676922211</v>
      </c>
      <c r="I83" s="133">
        <f>MIN(H83,'SO2 Annual Emissions'!L83,' Retirement Adjustments'!D83)</f>
        <v>506.90164676922211</v>
      </c>
      <c r="J83" s="133">
        <v>52794.004200000003</v>
      </c>
      <c r="K83" s="133">
        <f>PRODUCT(F83,J83)+H83</f>
        <v>672.65186768712692</v>
      </c>
      <c r="L83" s="133">
        <v>28291.328099999999</v>
      </c>
      <c r="M83" s="133">
        <f>PRODUCT(F83,L83)+K83</f>
        <v>761.47433822509618</v>
      </c>
      <c r="N83" s="133">
        <v>15160.798199999999</v>
      </c>
      <c r="O83" s="133">
        <f>PRODUCT(F83,N83)+M83</f>
        <v>809.07265339403295</v>
      </c>
      <c r="P83" s="133">
        <v>8124.3906999999999</v>
      </c>
      <c r="Q83" s="133">
        <f>PRODUCT(F83,P83)+O83</f>
        <v>834.57970810136226</v>
      </c>
      <c r="R83" s="133">
        <v>4353.7103999999999</v>
      </c>
      <c r="S83" s="133">
        <f>PRODUCT(F83,R83)+Q83</f>
        <v>848.24846597543501</v>
      </c>
      <c r="T83" s="133">
        <v>2333.0727000000002</v>
      </c>
      <c r="U83" s="133">
        <f>PRODUCT(F83,T83)+S83</f>
        <v>855.57329994668612</v>
      </c>
      <c r="V83" s="133">
        <v>1250.2503999999999</v>
      </c>
      <c r="W83" s="133">
        <f>PRODUCT(F83,V83)+U83</f>
        <v>859.49854265450665</v>
      </c>
      <c r="X83" s="133">
        <v>669.98599999999999</v>
      </c>
      <c r="Y83" s="133">
        <f>PRODUCT(F83,X83)+W83</f>
        <v>861.6020074171189</v>
      </c>
      <c r="Z83" s="133">
        <v>359.03309999999999</v>
      </c>
      <c r="AA83" s="133">
        <f>PRODUCT(F83,Z83)+Y83</f>
        <v>862.72921526095661</v>
      </c>
      <c r="AB83" s="133">
        <v>192.39920000000001</v>
      </c>
      <c r="AC83" s="133">
        <f>PRODUCT(F83,AB83)+AA83</f>
        <v>863.33326510312463</v>
      </c>
      <c r="AD83" s="133">
        <v>103.1031</v>
      </c>
      <c r="AE83" s="133">
        <f>PRODUCT(F83,AD83)+AC83</f>
        <v>863.65696401290199</v>
      </c>
      <c r="AF83" s="133">
        <v>55.251100000000001</v>
      </c>
      <c r="AG83" s="133">
        <f>PRODUCT(F83,AF83)+AE83</f>
        <v>863.8304284464059</v>
      </c>
      <c r="AH83" s="133">
        <v>29.608000000000001</v>
      </c>
      <c r="AI83" s="133">
        <f>PRODUCT(F83,AH83)+AG83</f>
        <v>863.92338469428489</v>
      </c>
      <c r="AJ83" s="133">
        <v>15.866400000000001</v>
      </c>
      <c r="AK83" s="133">
        <f>PRODUCT(F83,AJ83)+AI83</f>
        <v>863.97319829234436</v>
      </c>
      <c r="AL83" s="133">
        <v>8.5024999999999995</v>
      </c>
      <c r="AM83" s="133">
        <f>PRODUCT(F83,AL83)+AK83</f>
        <v>863.99989244587016</v>
      </c>
      <c r="AN83" s="133">
        <v>4.5563000000000002</v>
      </c>
      <c r="AO83" s="133">
        <f>PRODUCT(F83,AN83)+AM83</f>
        <v>864.01419724701213</v>
      </c>
      <c r="AP83" s="133">
        <v>2.4417</v>
      </c>
      <c r="AQ83" s="133">
        <f>PRODUCT(F83,AP83)+AO83</f>
        <v>864.02186312347953</v>
      </c>
      <c r="AR83" s="133">
        <v>1.3084</v>
      </c>
      <c r="AS83" s="133">
        <f>PRODUCT(F83,AR83)+AQ83</f>
        <v>864.02597093065071</v>
      </c>
      <c r="AT83" s="133">
        <v>0.70120000000000005</v>
      </c>
      <c r="AU83" s="133">
        <f>PRODUCT(F83,AT83)+AS83</f>
        <v>864.02817239380295</v>
      </c>
      <c r="AV83" s="133">
        <v>0.37569999999999998</v>
      </c>
      <c r="AW83" s="133">
        <f>PRODUCT(F83,AV83)+AU83</f>
        <v>864.02935192846678</v>
      </c>
      <c r="AX83" s="133">
        <v>0.2014</v>
      </c>
      <c r="AY83" s="133">
        <f>PRODUCT(F83,AX83)+AW83</f>
        <v>864.02998423690781</v>
      </c>
      <c r="AZ83" s="133">
        <v>0.1079</v>
      </c>
      <c r="BA83" s="133">
        <f>PRODUCT(F83,AZ83)+AY83</f>
        <v>864.03032299599818</v>
      </c>
      <c r="BB83" s="133">
        <v>5.7799999999999997E-2</v>
      </c>
      <c r="BC83" s="133">
        <f>PRODUCT(F83,BB83)+BA83</f>
        <v>864.03050446286954</v>
      </c>
      <c r="BD83" s="133">
        <v>3.1E-2</v>
      </c>
      <c r="BE83" s="133">
        <f>PRODUCT(F83,BD83)+BC83</f>
        <v>864.03060178939222</v>
      </c>
      <c r="BF83" s="133">
        <v>1.66E-2</v>
      </c>
      <c r="BG83" s="133">
        <f>PRODUCT(F83,BF83)+BE83</f>
        <v>864.0306539061753</v>
      </c>
      <c r="BH83" s="133">
        <v>8.8999999999999999E-3</v>
      </c>
      <c r="BI83" s="133">
        <f>PRODUCT(F83,BH83)+BG83</f>
        <v>864.03068184830602</v>
      </c>
      <c r="BJ83" s="133">
        <v>4.7999999999999996E-3</v>
      </c>
      <c r="BK83" s="133">
        <f>PRODUCT(F83,BJ83)+BI83</f>
        <v>864.03069691821918</v>
      </c>
    </row>
    <row r="84" spans="1:63" ht="15" customHeight="1" x14ac:dyDescent="0.25">
      <c r="A84" s="45" t="s">
        <v>49</v>
      </c>
      <c r="B84" s="8">
        <v>1008</v>
      </c>
      <c r="C84" s="8">
        <v>4</v>
      </c>
      <c r="D84" s="83">
        <f>(LARGE('Annual Heat Inputs'!D84:K84,1)+LARGE('Annual Heat Inputs'!D84:K84,2)+LARGE('Annual Heat Inputs'!D84:K84,3))/3</f>
        <v>3321288.8660000004</v>
      </c>
      <c r="E84" s="84">
        <v>1221855434</v>
      </c>
      <c r="F84" s="139">
        <f t="shared" si="112"/>
        <v>2.7182339036027074E-3</v>
      </c>
      <c r="G84" s="127">
        <v>161456</v>
      </c>
      <c r="H84" s="133">
        <f t="shared" si="113"/>
        <v>438.87517314007874</v>
      </c>
      <c r="I84" s="133">
        <f>MIN(H84,'SO2 Annual Emissions'!L84,' Retirement Adjustments'!D84)</f>
        <v>438.87517314007874</v>
      </c>
      <c r="J84" s="133">
        <v>52794.004200000003</v>
      </c>
      <c r="K84" s="133">
        <f>PRODUCT(F84,J84)+H84</f>
        <v>582.38162526346252</v>
      </c>
      <c r="L84" s="133">
        <v>28291.328099999999</v>
      </c>
      <c r="M84" s="133">
        <f>PRODUCT(F84,L84)+K84</f>
        <v>659.28407248283054</v>
      </c>
      <c r="N84" s="133">
        <v>15160.798199999999</v>
      </c>
      <c r="O84" s="133">
        <f>PRODUCT(F84,N84)+M84</f>
        <v>700.49466815574942</v>
      </c>
      <c r="P84" s="133">
        <v>8124.3906999999999</v>
      </c>
      <c r="Q84" s="133">
        <f>PRODUCT(F84,P84)+O84</f>
        <v>722.57866240260398</v>
      </c>
      <c r="R84" s="133">
        <v>4353.7103999999999</v>
      </c>
      <c r="S84" s="133">
        <f>PRODUCT(F84,R84)+Q84</f>
        <v>734.41306561835165</v>
      </c>
      <c r="T84" s="133">
        <v>2333.0727000000002</v>
      </c>
      <c r="U84" s="133">
        <f>PRODUCT(F84,T84)+S84</f>
        <v>740.75490293106157</v>
      </c>
      <c r="V84" s="133">
        <v>1250.2503999999999</v>
      </c>
      <c r="W84" s="133">
        <f>PRODUCT(F84,V84)+U84</f>
        <v>744.15337595633446</v>
      </c>
      <c r="X84" s="133">
        <v>669.98599999999999</v>
      </c>
      <c r="Y84" s="133">
        <f>PRODUCT(F84,X84)+W84</f>
        <v>745.9745546164736</v>
      </c>
      <c r="Z84" s="133">
        <v>359.03309999999999</v>
      </c>
      <c r="AA84" s="133">
        <f>PRODUCT(F84,Z84)+Y84</f>
        <v>746.9504905614092</v>
      </c>
      <c r="AB84" s="133">
        <v>192.39920000000001</v>
      </c>
      <c r="AC84" s="133">
        <f>PRODUCT(F84,AB84)+AA84</f>
        <v>747.47347658987519</v>
      </c>
      <c r="AD84" s="133">
        <v>103.1031</v>
      </c>
      <c r="AE84" s="133">
        <f>PRODUCT(F84,AD84)+AC84</f>
        <v>747.75373493186169</v>
      </c>
      <c r="AF84" s="133">
        <v>55.251100000000001</v>
      </c>
      <c r="AG84" s="133">
        <f>PRODUCT(F84,AF84)+AE84</f>
        <v>747.90392034509307</v>
      </c>
      <c r="AH84" s="133">
        <v>29.608000000000001</v>
      </c>
      <c r="AI84" s="133">
        <f>PRODUCT(F84,AH84)+AG84</f>
        <v>747.98440181451099</v>
      </c>
      <c r="AJ84" s="133">
        <v>15.866400000000001</v>
      </c>
      <c r="AK84" s="133">
        <f>PRODUCT(F84,AJ84)+AI84</f>
        <v>748.02753040091909</v>
      </c>
      <c r="AL84" s="133">
        <v>8.5024999999999995</v>
      </c>
      <c r="AM84" s="133">
        <f>PRODUCT(F84,AL84)+AK84</f>
        <v>748.05064218468442</v>
      </c>
      <c r="AN84" s="133">
        <v>4.5563000000000002</v>
      </c>
      <c r="AO84" s="133">
        <f>PRODUCT(F84,AN84)+AM84</f>
        <v>748.06302727381944</v>
      </c>
      <c r="AP84" s="133">
        <v>2.4417</v>
      </c>
      <c r="AQ84" s="133">
        <f>PRODUCT(F84,AP84)+AO84</f>
        <v>748.06966438554184</v>
      </c>
      <c r="AR84" s="133">
        <v>1.3084</v>
      </c>
      <c r="AS84" s="133">
        <f>PRODUCT(F84,AR84)+AQ84</f>
        <v>748.07322092278127</v>
      </c>
      <c r="AT84" s="133">
        <v>0.70120000000000005</v>
      </c>
      <c r="AU84" s="133">
        <f>PRODUCT(F84,AT84)+AS84</f>
        <v>748.07512694839443</v>
      </c>
      <c r="AV84" s="133">
        <v>0.37569999999999998</v>
      </c>
      <c r="AW84" s="133">
        <f>PRODUCT(F84,AV84)+AU84</f>
        <v>748.07614818887203</v>
      </c>
      <c r="AX84" s="133">
        <v>0.2014</v>
      </c>
      <c r="AY84" s="133">
        <f>PRODUCT(F84,AX84)+AW84</f>
        <v>748.07669564118021</v>
      </c>
      <c r="AZ84" s="133">
        <v>0.1079</v>
      </c>
      <c r="BA84" s="133">
        <f>PRODUCT(F84,AZ84)+AY84</f>
        <v>748.07698893861846</v>
      </c>
      <c r="BB84" s="133">
        <v>5.7799999999999997E-2</v>
      </c>
      <c r="BC84" s="133">
        <f>PRODUCT(F84,BB84)+BA84</f>
        <v>748.07714605253807</v>
      </c>
      <c r="BD84" s="133">
        <v>3.1E-2</v>
      </c>
      <c r="BE84" s="133">
        <f>PRODUCT(F84,BD84)+BC84</f>
        <v>748.07723031778903</v>
      </c>
      <c r="BF84" s="133">
        <v>1.66E-2</v>
      </c>
      <c r="BG84" s="133">
        <f>PRODUCT(F84,BF84)+BE84</f>
        <v>748.07727544047179</v>
      </c>
      <c r="BH84" s="133">
        <v>8.8999999999999999E-3</v>
      </c>
      <c r="BI84" s="133">
        <f>PRODUCT(F84,BH84)+BG84</f>
        <v>748.07729963275358</v>
      </c>
      <c r="BJ84" s="133">
        <v>4.7999999999999996E-3</v>
      </c>
      <c r="BK84" s="133">
        <f>PRODUCT(F84,BJ84)+BI84</f>
        <v>748.07731268027635</v>
      </c>
    </row>
    <row r="85" spans="1:63" ht="15" customHeight="1" x14ac:dyDescent="0.25">
      <c r="A85" s="45" t="s">
        <v>50</v>
      </c>
      <c r="B85" s="8">
        <v>6085</v>
      </c>
      <c r="C85" s="8">
        <v>14</v>
      </c>
      <c r="D85" s="83">
        <f>(LARGE('Annual Heat Inputs'!D85:K85,1)+LARGE('Annual Heat Inputs'!D85:K85,2)+LARGE('Annual Heat Inputs'!D85:K85,3))/3</f>
        <v>19986486.165999997</v>
      </c>
      <c r="E85" s="84">
        <v>1221855434</v>
      </c>
      <c r="F85" s="139">
        <f t="shared" si="112"/>
        <v>1.6357488463729333E-2</v>
      </c>
      <c r="G85" s="127">
        <v>161456</v>
      </c>
      <c r="H85" s="133">
        <f t="shared" si="113"/>
        <v>2641.0146573998832</v>
      </c>
      <c r="I85" s="133">
        <f>MIN(H85,'SO2 Annual Emissions'!L85,' Retirement Adjustments'!D85)</f>
        <v>2641.0146573998832</v>
      </c>
      <c r="J85" s="133">
        <v>52794.004200000003</v>
      </c>
      <c r="K85" s="133">
        <f>PRODUCT(F85,J85)+H85</f>
        <v>3504.5919720554612</v>
      </c>
      <c r="L85" s="133">
        <v>28291.328099999999</v>
      </c>
      <c r="M85" s="133">
        <f>PRODUCT(F85,L85)+K85</f>
        <v>3967.3670450747927</v>
      </c>
      <c r="N85" s="133">
        <v>15160.798199999999</v>
      </c>
      <c r="O85" s="133">
        <f>PRODUCT(F85,N85)+M85</f>
        <v>4215.3596267322209</v>
      </c>
      <c r="P85" s="133">
        <v>8124.3906999999999</v>
      </c>
      <c r="Q85" s="133">
        <f>PRODUCT(F85,P85)+O85</f>
        <v>4348.2542538823009</v>
      </c>
      <c r="R85" s="133">
        <v>4353.7103999999999</v>
      </c>
      <c r="S85" s="133">
        <f>PRODUCT(F85,R85)+Q85</f>
        <v>4419.4700215247194</v>
      </c>
      <c r="T85" s="133">
        <v>2333.0727000000002</v>
      </c>
      <c r="U85" s="133">
        <f>PRODUCT(F85,T85)+S85</f>
        <v>4457.6332313000112</v>
      </c>
      <c r="V85" s="133">
        <v>1250.2503999999999</v>
      </c>
      <c r="W85" s="133">
        <f>PRODUCT(F85,V85)+U85</f>
        <v>4478.0841877947842</v>
      </c>
      <c r="X85" s="133">
        <v>669.98599999999999</v>
      </c>
      <c r="Y85" s="133">
        <f>PRODUCT(F85,X85)+W85</f>
        <v>4489.043476060644</v>
      </c>
      <c r="Z85" s="133">
        <v>359.03309999999999</v>
      </c>
      <c r="AA85" s="133">
        <f>PRODUCT(F85,Z85)+Y85</f>
        <v>4494.9163558519913</v>
      </c>
      <c r="AB85" s="133">
        <v>192.39920000000001</v>
      </c>
      <c r="AC85" s="133">
        <f>PRODUCT(F85,AB85)+AA85</f>
        <v>4498.0635235464224</v>
      </c>
      <c r="AD85" s="133">
        <v>103.1031</v>
      </c>
      <c r="AE85" s="133">
        <f>PRODUCT(F85,AD85)+AC85</f>
        <v>4499.7500313152468</v>
      </c>
      <c r="AF85" s="133">
        <v>55.251100000000001</v>
      </c>
      <c r="AG85" s="133">
        <f>PRODUCT(F85,AF85)+AE85</f>
        <v>4500.6538005461052</v>
      </c>
      <c r="AH85" s="133">
        <v>29.608000000000001</v>
      </c>
      <c r="AI85" s="133">
        <f>PRODUCT(F85,AH85)+AG85</f>
        <v>4501.1381130645395</v>
      </c>
      <c r="AJ85" s="133">
        <v>15.866400000000001</v>
      </c>
      <c r="AK85" s="133">
        <f>PRODUCT(F85,AJ85)+AI85</f>
        <v>4501.3976475195004</v>
      </c>
      <c r="AL85" s="133">
        <v>8.5024999999999995</v>
      </c>
      <c r="AM85" s="133">
        <f>PRODUCT(F85,AL85)+AK85</f>
        <v>4501.5367270651632</v>
      </c>
      <c r="AN85" s="133">
        <v>4.5563000000000002</v>
      </c>
      <c r="AO85" s="133">
        <f>PRODUCT(F85,AN85)+AM85</f>
        <v>4501.6112566898501</v>
      </c>
      <c r="AP85" s="133">
        <v>2.4417</v>
      </c>
      <c r="AQ85" s="133">
        <f>PRODUCT(F85,AP85)+AO85</f>
        <v>4501.6511967694323</v>
      </c>
      <c r="AR85" s="133">
        <v>1.3084</v>
      </c>
      <c r="AS85" s="133">
        <f>PRODUCT(F85,AR85)+AQ85</f>
        <v>4501.6725989073384</v>
      </c>
      <c r="AT85" s="133">
        <v>0.70120000000000005</v>
      </c>
      <c r="AU85" s="133">
        <f>PRODUCT(F85,AT85)+AS85</f>
        <v>4501.6840687782487</v>
      </c>
      <c r="AV85" s="133">
        <v>0.37569999999999998</v>
      </c>
      <c r="AW85" s="133">
        <f>PRODUCT(F85,AV85)+AU85</f>
        <v>4501.6902142866647</v>
      </c>
      <c r="AX85" s="133">
        <v>0.2014</v>
      </c>
      <c r="AY85" s="133">
        <f>PRODUCT(F85,AX85)+AW85</f>
        <v>4501.6935086848416</v>
      </c>
      <c r="AZ85" s="133">
        <v>0.1079</v>
      </c>
      <c r="BA85" s="133">
        <f>PRODUCT(F85,AZ85)+AY85</f>
        <v>4501.6952736578469</v>
      </c>
      <c r="BB85" s="133">
        <v>5.7799999999999997E-2</v>
      </c>
      <c r="BC85" s="133">
        <f>PRODUCT(F85,BB85)+BA85</f>
        <v>4501.6962191206803</v>
      </c>
      <c r="BD85" s="133">
        <v>3.1E-2</v>
      </c>
      <c r="BE85" s="133">
        <f>PRODUCT(F85,BD85)+BC85</f>
        <v>4501.6967262028229</v>
      </c>
      <c r="BF85" s="133">
        <v>1.66E-2</v>
      </c>
      <c r="BG85" s="133">
        <f>PRODUCT(F85,BF85)+BE85</f>
        <v>4501.6969977371318</v>
      </c>
      <c r="BH85" s="133">
        <v>8.8999999999999999E-3</v>
      </c>
      <c r="BI85" s="133">
        <f>PRODUCT(F85,BH85)+BG85</f>
        <v>4501.6971433187791</v>
      </c>
      <c r="BJ85" s="133">
        <v>4.7999999999999996E-3</v>
      </c>
      <c r="BK85" s="133">
        <f>PRODUCT(F85,BJ85)+BI85</f>
        <v>4501.6972218347237</v>
      </c>
    </row>
    <row r="86" spans="1:63" ht="15" customHeight="1" x14ac:dyDescent="0.25">
      <c r="A86" s="45" t="s">
        <v>50</v>
      </c>
      <c r="B86" s="8">
        <v>6085</v>
      </c>
      <c r="C86" s="8">
        <v>15</v>
      </c>
      <c r="D86" s="83">
        <f>(LARGE('Annual Heat Inputs'!D86:K86,1)+LARGE('Annual Heat Inputs'!D86:K86,2)+LARGE('Annual Heat Inputs'!D86:K86,3))/3</f>
        <v>28206382.126333337</v>
      </c>
      <c r="E86" s="84">
        <v>1221855434</v>
      </c>
      <c r="F86" s="139">
        <f t="shared" si="112"/>
        <v>2.308487677138189E-2</v>
      </c>
      <c r="G86" s="127">
        <v>161456</v>
      </c>
      <c r="H86" s="133">
        <f t="shared" si="113"/>
        <v>3727.1918640002345</v>
      </c>
      <c r="I86" s="133">
        <f>MIN(H86,'SO2 Annual Emissions'!L86,' Retirement Adjustments'!D86)</f>
        <v>3727.1918640002345</v>
      </c>
      <c r="J86" s="133">
        <v>52794.004200000003</v>
      </c>
      <c r="K86" s="133">
        <f>PRODUCT(F86,J86)+H86</f>
        <v>4945.9349452250526</v>
      </c>
      <c r="L86" s="133">
        <v>28291.328099999999</v>
      </c>
      <c r="M86" s="133">
        <f>PRODUCT(F86,L86)+K86</f>
        <v>5599.0367681122862</v>
      </c>
      <c r="N86" s="133">
        <v>15160.798199999999</v>
      </c>
      <c r="O86" s="133">
        <f>PRODUCT(F86,N86)+M86</f>
        <v>5949.0219263150748</v>
      </c>
      <c r="P86" s="133">
        <v>8124.3906999999999</v>
      </c>
      <c r="Q86" s="133">
        <f>PRODUCT(F86,P86)+O86</f>
        <v>6136.5724844671358</v>
      </c>
      <c r="R86" s="133">
        <v>4353.7103999999999</v>
      </c>
      <c r="S86" s="133">
        <f>PRODUCT(F86,R86)+Q86</f>
        <v>6237.0773525494196</v>
      </c>
      <c r="T86" s="133">
        <v>2333.0727000000002</v>
      </c>
      <c r="U86" s="133">
        <f>PRODUCT(F86,T86)+S86</f>
        <v>6290.936048327595</v>
      </c>
      <c r="V86" s="133">
        <v>1250.2503999999999</v>
      </c>
      <c r="W86" s="133">
        <f>PRODUCT(F86,V86)+U86</f>
        <v>6319.7979247449657</v>
      </c>
      <c r="X86" s="133">
        <v>669.98599999999999</v>
      </c>
      <c r="Y86" s="133">
        <f>PRODUCT(F86,X86)+W86</f>
        <v>6335.2644689935169</v>
      </c>
      <c r="Z86" s="133">
        <v>359.03309999999999</v>
      </c>
      <c r="AA86" s="133">
        <f>PRODUCT(F86,Z86)+Y86</f>
        <v>6343.5527038638638</v>
      </c>
      <c r="AB86" s="133">
        <v>192.39920000000001</v>
      </c>
      <c r="AC86" s="133">
        <f>PRODUCT(F86,AB86)+AA86</f>
        <v>6347.9942156867764</v>
      </c>
      <c r="AD86" s="133">
        <v>103.1031</v>
      </c>
      <c r="AE86" s="133">
        <f>PRODUCT(F86,AD86)+AC86</f>
        <v>6350.3743380450242</v>
      </c>
      <c r="AF86" s="133">
        <v>55.251100000000001</v>
      </c>
      <c r="AG86" s="133">
        <f>PRODUCT(F86,AF86)+AE86</f>
        <v>6351.6498028800079</v>
      </c>
      <c r="AH86" s="133">
        <v>29.608000000000001</v>
      </c>
      <c r="AI86" s="133">
        <f>PRODUCT(F86,AH86)+AG86</f>
        <v>6352.3332999114546</v>
      </c>
      <c r="AJ86" s="133">
        <v>15.866400000000001</v>
      </c>
      <c r="AK86" s="133">
        <f>PRODUCT(F86,AJ86)+AI86</f>
        <v>6352.6995738002597</v>
      </c>
      <c r="AL86" s="133">
        <v>8.5024999999999995</v>
      </c>
      <c r="AM86" s="133">
        <f>PRODUCT(F86,AL86)+AK86</f>
        <v>6352.8958529650081</v>
      </c>
      <c r="AN86" s="133">
        <v>4.5563000000000002</v>
      </c>
      <c r="AO86" s="133">
        <f>PRODUCT(F86,AN86)+AM86</f>
        <v>6353.0010345890414</v>
      </c>
      <c r="AP86" s="133">
        <v>2.4417</v>
      </c>
      <c r="AQ86" s="133">
        <f>PRODUCT(F86,AP86)+AO86</f>
        <v>6353.0574009326538</v>
      </c>
      <c r="AR86" s="133">
        <v>1.3084</v>
      </c>
      <c r="AS86" s="133">
        <f>PRODUCT(F86,AR86)+AQ86</f>
        <v>6353.0876051854211</v>
      </c>
      <c r="AT86" s="133">
        <v>0.70120000000000005</v>
      </c>
      <c r="AU86" s="133">
        <f>PRODUCT(F86,AT86)+AS86</f>
        <v>6353.1037923010135</v>
      </c>
      <c r="AV86" s="133">
        <v>0.37569999999999998</v>
      </c>
      <c r="AW86" s="133">
        <f>PRODUCT(F86,AV86)+AU86</f>
        <v>6353.1124652892167</v>
      </c>
      <c r="AX86" s="133">
        <v>0.2014</v>
      </c>
      <c r="AY86" s="133">
        <f>PRODUCT(F86,AX86)+AW86</f>
        <v>6353.1171145833987</v>
      </c>
      <c r="AZ86" s="133">
        <v>0.1079</v>
      </c>
      <c r="BA86" s="133">
        <f>PRODUCT(F86,AZ86)+AY86</f>
        <v>6353.1196054416023</v>
      </c>
      <c r="BB86" s="133">
        <v>5.7799999999999997E-2</v>
      </c>
      <c r="BC86" s="133">
        <f>PRODUCT(F86,BB86)+BA86</f>
        <v>6353.1209397474795</v>
      </c>
      <c r="BD86" s="133">
        <v>3.1E-2</v>
      </c>
      <c r="BE86" s="133">
        <f>PRODUCT(F86,BD86)+BC86</f>
        <v>6353.1216553786599</v>
      </c>
      <c r="BF86" s="133">
        <v>1.66E-2</v>
      </c>
      <c r="BG86" s="133">
        <f>PRODUCT(F86,BF86)+BE86</f>
        <v>6353.122038587614</v>
      </c>
      <c r="BH86" s="133">
        <v>8.8999999999999999E-3</v>
      </c>
      <c r="BI86" s="133">
        <f>PRODUCT(F86,BH86)+BG86</f>
        <v>6353.1222440430174</v>
      </c>
      <c r="BJ86" s="133">
        <v>4.7999999999999996E-3</v>
      </c>
      <c r="BK86" s="133">
        <f>PRODUCT(F86,BJ86)+BI86</f>
        <v>6353.1223548504258</v>
      </c>
    </row>
    <row r="87" spans="1:63" ht="15" customHeight="1" x14ac:dyDescent="0.25">
      <c r="A87" s="45" t="s">
        <v>50</v>
      </c>
      <c r="B87" s="8">
        <v>6085</v>
      </c>
      <c r="C87" s="10" t="s">
        <v>51</v>
      </c>
      <c r="D87" s="83">
        <f>(LARGE('Annual Heat Inputs'!D87:K87,1)+LARGE('Annual Heat Inputs'!D87:K87,2)+LARGE('Annual Heat Inputs'!D87:K87,3))/3</f>
        <v>257211.27599999998</v>
      </c>
      <c r="E87" s="84">
        <v>1221855434</v>
      </c>
      <c r="F87" s="139">
        <f t="shared" si="112"/>
        <v>2.1050876301950463E-4</v>
      </c>
      <c r="G87" s="127">
        <v>161456</v>
      </c>
      <c r="H87" s="133">
        <f t="shared" si="113"/>
        <v>33.987902842077141</v>
      </c>
      <c r="I87" s="133">
        <f>MIN(H87,'SO2 Annual Emissions'!L87,' Retirement Adjustments'!D87)</f>
        <v>0.111</v>
      </c>
      <c r="J87" s="133">
        <v>52794.004200000003</v>
      </c>
      <c r="K87" s="133">
        <f t="shared" ref="K87:K92" si="141">I87</f>
        <v>0.111</v>
      </c>
      <c r="L87" s="133">
        <v>28291.328099999999</v>
      </c>
      <c r="M87" s="133">
        <f t="shared" ref="M87:M92" si="142">K87</f>
        <v>0.111</v>
      </c>
      <c r="N87" s="133">
        <v>15160.798199999999</v>
      </c>
      <c r="O87" s="133">
        <f t="shared" ref="O87:O92" si="143">M87</f>
        <v>0.111</v>
      </c>
      <c r="P87" s="133">
        <v>8124.3906999999999</v>
      </c>
      <c r="Q87" s="133">
        <f t="shared" ref="Q87:Q92" si="144">O87</f>
        <v>0.111</v>
      </c>
      <c r="R87" s="133">
        <v>4353.7103999999999</v>
      </c>
      <c r="S87" s="133">
        <f t="shared" ref="S87:S92" si="145">Q87</f>
        <v>0.111</v>
      </c>
      <c r="T87" s="133">
        <v>2333.0727000000002</v>
      </c>
      <c r="U87" s="133">
        <f t="shared" ref="U87:U92" si="146">S87</f>
        <v>0.111</v>
      </c>
      <c r="V87" s="133">
        <v>1250.2503999999999</v>
      </c>
      <c r="W87" s="133">
        <f t="shared" ref="W87:W92" si="147">U87</f>
        <v>0.111</v>
      </c>
      <c r="X87" s="133">
        <v>669.98599999999999</v>
      </c>
      <c r="Y87" s="133">
        <f t="shared" ref="Y87:Y92" si="148">W87</f>
        <v>0.111</v>
      </c>
      <c r="Z87" s="133">
        <v>359.03309999999999</v>
      </c>
      <c r="AA87" s="133">
        <f t="shared" ref="AA87:AA92" si="149">Y87</f>
        <v>0.111</v>
      </c>
      <c r="AB87" s="133">
        <v>192.39920000000001</v>
      </c>
      <c r="AC87" s="133">
        <f t="shared" ref="AC87:AC92" si="150">AA87</f>
        <v>0.111</v>
      </c>
      <c r="AD87" s="133">
        <v>103.1031</v>
      </c>
      <c r="AE87" s="133">
        <f t="shared" ref="AE87:AE92" si="151">AC87</f>
        <v>0.111</v>
      </c>
      <c r="AF87" s="133">
        <v>55.251100000000001</v>
      </c>
      <c r="AG87" s="133">
        <f t="shared" ref="AG87:AG92" si="152">AE87</f>
        <v>0.111</v>
      </c>
      <c r="AH87" s="133">
        <v>29.608000000000001</v>
      </c>
      <c r="AI87" s="133">
        <f t="shared" ref="AI87:AI92" si="153">AG87</f>
        <v>0.111</v>
      </c>
      <c r="AJ87" s="133">
        <v>15.866400000000001</v>
      </c>
      <c r="AK87" s="133">
        <f t="shared" ref="AK87:AK92" si="154">AI87</f>
        <v>0.111</v>
      </c>
      <c r="AL87" s="133">
        <v>8.5024999999999995</v>
      </c>
      <c r="AM87" s="133">
        <f t="shared" ref="AM87:AM92" si="155">AK87</f>
        <v>0.111</v>
      </c>
      <c r="AN87" s="133">
        <v>4.5563000000000002</v>
      </c>
      <c r="AO87" s="133">
        <f t="shared" ref="AO87:AO92" si="156">AM87</f>
        <v>0.111</v>
      </c>
      <c r="AP87" s="133">
        <v>2.4417</v>
      </c>
      <c r="AQ87" s="133">
        <f t="shared" ref="AQ87:AQ92" si="157">AO87</f>
        <v>0.111</v>
      </c>
      <c r="AR87" s="133">
        <v>1.3084</v>
      </c>
      <c r="AS87" s="133">
        <f t="shared" ref="AS87:AS92" si="158">AQ87</f>
        <v>0.111</v>
      </c>
      <c r="AT87" s="133">
        <v>0.70120000000000005</v>
      </c>
      <c r="AU87" s="133">
        <f t="shared" ref="AU87:AU92" si="159">AS87</f>
        <v>0.111</v>
      </c>
      <c r="AV87" s="133">
        <v>0.37569999999999998</v>
      </c>
      <c r="AW87" s="133">
        <f t="shared" ref="AW87:AW92" si="160">AU87</f>
        <v>0.111</v>
      </c>
      <c r="AX87" s="133">
        <v>0.2014</v>
      </c>
      <c r="AY87" s="133">
        <f t="shared" ref="AY87:AY92" si="161">AW87</f>
        <v>0.111</v>
      </c>
      <c r="AZ87" s="133">
        <v>0.1079</v>
      </c>
      <c r="BA87" s="133">
        <f t="shared" ref="BA87:BA92" si="162">AY87</f>
        <v>0.111</v>
      </c>
      <c r="BB87" s="133">
        <v>5.7799999999999997E-2</v>
      </c>
      <c r="BC87" s="133">
        <f t="shared" ref="BC87:BC92" si="163">BA87</f>
        <v>0.111</v>
      </c>
      <c r="BD87" s="133">
        <v>3.1E-2</v>
      </c>
      <c r="BE87" s="133">
        <f t="shared" ref="BE87:BE92" si="164">BC87</f>
        <v>0.111</v>
      </c>
      <c r="BF87" s="133">
        <v>1.66E-2</v>
      </c>
      <c r="BG87" s="133">
        <f t="shared" ref="BG87:BG92" si="165">BE87</f>
        <v>0.111</v>
      </c>
      <c r="BH87" s="133">
        <v>8.8999999999999999E-3</v>
      </c>
      <c r="BI87" s="133">
        <f t="shared" ref="BI87:BI92" si="166">BG87</f>
        <v>0.111</v>
      </c>
      <c r="BJ87" s="133">
        <v>4.7999999999999996E-3</v>
      </c>
      <c r="BK87" s="133">
        <f t="shared" ref="BK87:BK92" si="167">BI87</f>
        <v>0.111</v>
      </c>
    </row>
    <row r="88" spans="1:63" ht="15" customHeight="1" x14ac:dyDescent="0.25">
      <c r="A88" s="45" t="s">
        <v>50</v>
      </c>
      <c r="B88" s="8">
        <v>6085</v>
      </c>
      <c r="C88" s="10" t="s">
        <v>52</v>
      </c>
      <c r="D88" s="83">
        <f>(LARGE('Annual Heat Inputs'!D88:K88,1)+LARGE('Annual Heat Inputs'!D88:K88,2)+LARGE('Annual Heat Inputs'!D88:K88,3))/3</f>
        <v>233226.7766666667</v>
      </c>
      <c r="E88" s="84">
        <v>1221855434</v>
      </c>
      <c r="F88" s="139">
        <f t="shared" si="112"/>
        <v>1.9087919092289826E-4</v>
      </c>
      <c r="G88" s="127">
        <v>161456</v>
      </c>
      <c r="H88" s="133">
        <f t="shared" si="113"/>
        <v>30.818590649647462</v>
      </c>
      <c r="I88" s="133">
        <f>MIN(H88,'SO2 Annual Emissions'!L88,' Retirement Adjustments'!D88)</f>
        <v>7.0000000000000007E-2</v>
      </c>
      <c r="J88" s="133">
        <v>52794.004200000003</v>
      </c>
      <c r="K88" s="133">
        <f t="shared" si="141"/>
        <v>7.0000000000000007E-2</v>
      </c>
      <c r="L88" s="133">
        <v>28291.328099999999</v>
      </c>
      <c r="M88" s="133">
        <f t="shared" si="142"/>
        <v>7.0000000000000007E-2</v>
      </c>
      <c r="N88" s="133">
        <v>15160.798199999999</v>
      </c>
      <c r="O88" s="133">
        <f t="shared" si="143"/>
        <v>7.0000000000000007E-2</v>
      </c>
      <c r="P88" s="133">
        <v>8124.3906999999999</v>
      </c>
      <c r="Q88" s="133">
        <f t="shared" si="144"/>
        <v>7.0000000000000007E-2</v>
      </c>
      <c r="R88" s="133">
        <v>4353.7103999999999</v>
      </c>
      <c r="S88" s="133">
        <f t="shared" si="145"/>
        <v>7.0000000000000007E-2</v>
      </c>
      <c r="T88" s="133">
        <v>2333.0727000000002</v>
      </c>
      <c r="U88" s="133">
        <f t="shared" si="146"/>
        <v>7.0000000000000007E-2</v>
      </c>
      <c r="V88" s="133">
        <v>1250.2503999999999</v>
      </c>
      <c r="W88" s="133">
        <f t="shared" si="147"/>
        <v>7.0000000000000007E-2</v>
      </c>
      <c r="X88" s="133">
        <v>669.98599999999999</v>
      </c>
      <c r="Y88" s="133">
        <f t="shared" si="148"/>
        <v>7.0000000000000007E-2</v>
      </c>
      <c r="Z88" s="133">
        <v>359.03309999999999</v>
      </c>
      <c r="AA88" s="133">
        <f t="shared" si="149"/>
        <v>7.0000000000000007E-2</v>
      </c>
      <c r="AB88" s="133">
        <v>192.39920000000001</v>
      </c>
      <c r="AC88" s="133">
        <f t="shared" si="150"/>
        <v>7.0000000000000007E-2</v>
      </c>
      <c r="AD88" s="133">
        <v>103.1031</v>
      </c>
      <c r="AE88" s="133">
        <f t="shared" si="151"/>
        <v>7.0000000000000007E-2</v>
      </c>
      <c r="AF88" s="133">
        <v>55.251100000000001</v>
      </c>
      <c r="AG88" s="133">
        <f t="shared" si="152"/>
        <v>7.0000000000000007E-2</v>
      </c>
      <c r="AH88" s="133">
        <v>29.608000000000001</v>
      </c>
      <c r="AI88" s="133">
        <f t="shared" si="153"/>
        <v>7.0000000000000007E-2</v>
      </c>
      <c r="AJ88" s="133">
        <v>15.866400000000001</v>
      </c>
      <c r="AK88" s="133">
        <f t="shared" si="154"/>
        <v>7.0000000000000007E-2</v>
      </c>
      <c r="AL88" s="133">
        <v>8.5024999999999995</v>
      </c>
      <c r="AM88" s="133">
        <f t="shared" si="155"/>
        <v>7.0000000000000007E-2</v>
      </c>
      <c r="AN88" s="133">
        <v>4.5563000000000002</v>
      </c>
      <c r="AO88" s="133">
        <f t="shared" si="156"/>
        <v>7.0000000000000007E-2</v>
      </c>
      <c r="AP88" s="133">
        <v>2.4417</v>
      </c>
      <c r="AQ88" s="133">
        <f t="shared" si="157"/>
        <v>7.0000000000000007E-2</v>
      </c>
      <c r="AR88" s="133">
        <v>1.3084</v>
      </c>
      <c r="AS88" s="133">
        <f t="shared" si="158"/>
        <v>7.0000000000000007E-2</v>
      </c>
      <c r="AT88" s="133">
        <v>0.70120000000000005</v>
      </c>
      <c r="AU88" s="133">
        <f t="shared" si="159"/>
        <v>7.0000000000000007E-2</v>
      </c>
      <c r="AV88" s="133">
        <v>0.37569999999999998</v>
      </c>
      <c r="AW88" s="133">
        <f t="shared" si="160"/>
        <v>7.0000000000000007E-2</v>
      </c>
      <c r="AX88" s="133">
        <v>0.2014</v>
      </c>
      <c r="AY88" s="133">
        <f t="shared" si="161"/>
        <v>7.0000000000000007E-2</v>
      </c>
      <c r="AZ88" s="133">
        <v>0.1079</v>
      </c>
      <c r="BA88" s="133">
        <f t="shared" si="162"/>
        <v>7.0000000000000007E-2</v>
      </c>
      <c r="BB88" s="133">
        <v>5.7799999999999997E-2</v>
      </c>
      <c r="BC88" s="133">
        <f t="shared" si="163"/>
        <v>7.0000000000000007E-2</v>
      </c>
      <c r="BD88" s="133">
        <v>3.1E-2</v>
      </c>
      <c r="BE88" s="133">
        <f t="shared" si="164"/>
        <v>7.0000000000000007E-2</v>
      </c>
      <c r="BF88" s="133">
        <v>1.66E-2</v>
      </c>
      <c r="BG88" s="133">
        <f t="shared" si="165"/>
        <v>7.0000000000000007E-2</v>
      </c>
      <c r="BH88" s="133">
        <v>8.8999999999999999E-3</v>
      </c>
      <c r="BI88" s="133">
        <f t="shared" si="166"/>
        <v>7.0000000000000007E-2</v>
      </c>
      <c r="BJ88" s="133">
        <v>4.7999999999999996E-3</v>
      </c>
      <c r="BK88" s="133">
        <f t="shared" si="167"/>
        <v>7.0000000000000007E-2</v>
      </c>
    </row>
    <row r="89" spans="1:63" ht="15" customHeight="1" x14ac:dyDescent="0.25">
      <c r="A89" s="45" t="s">
        <v>50</v>
      </c>
      <c r="B89" s="8">
        <v>6085</v>
      </c>
      <c r="C89" s="8">
        <v>17</v>
      </c>
      <c r="D89" s="83">
        <f>(LARGE('Annual Heat Inputs'!D89:K89,1)+LARGE('Annual Heat Inputs'!D89:K89,2)+LARGE('Annual Heat Inputs'!D89:K89,3))/3</f>
        <v>23016899.562333334</v>
      </c>
      <c r="E89" s="84">
        <v>1221855434</v>
      </c>
      <c r="F89" s="139">
        <f t="shared" si="112"/>
        <v>1.8837661904880749E-2</v>
      </c>
      <c r="G89" s="127">
        <v>161456</v>
      </c>
      <c r="H89" s="133">
        <f t="shared" si="113"/>
        <v>3041.4535405144261</v>
      </c>
      <c r="I89" s="133">
        <f>MIN(H89,'SO2 Annual Emissions'!L89,' Retirement Adjustments'!D89)</f>
        <v>1301.8889999999999</v>
      </c>
      <c r="J89" s="133">
        <v>52794.004200000003</v>
      </c>
      <c r="K89" s="133">
        <f t="shared" si="141"/>
        <v>1301.8889999999999</v>
      </c>
      <c r="L89" s="133">
        <v>28291.328099999999</v>
      </c>
      <c r="M89" s="133">
        <f t="shared" si="142"/>
        <v>1301.8889999999999</v>
      </c>
      <c r="N89" s="133">
        <v>15160.798199999999</v>
      </c>
      <c r="O89" s="133">
        <f t="shared" si="143"/>
        <v>1301.8889999999999</v>
      </c>
      <c r="P89" s="133">
        <v>8124.3906999999999</v>
      </c>
      <c r="Q89" s="133">
        <f t="shared" si="144"/>
        <v>1301.8889999999999</v>
      </c>
      <c r="R89" s="133">
        <v>4353.7103999999999</v>
      </c>
      <c r="S89" s="133">
        <f t="shared" si="145"/>
        <v>1301.8889999999999</v>
      </c>
      <c r="T89" s="133">
        <v>2333.0727000000002</v>
      </c>
      <c r="U89" s="133">
        <f t="shared" si="146"/>
        <v>1301.8889999999999</v>
      </c>
      <c r="V89" s="133">
        <v>1250.2503999999999</v>
      </c>
      <c r="W89" s="133">
        <f t="shared" si="147"/>
        <v>1301.8889999999999</v>
      </c>
      <c r="X89" s="133">
        <v>669.98599999999999</v>
      </c>
      <c r="Y89" s="133">
        <f t="shared" si="148"/>
        <v>1301.8889999999999</v>
      </c>
      <c r="Z89" s="133">
        <v>359.03309999999999</v>
      </c>
      <c r="AA89" s="133">
        <f t="shared" si="149"/>
        <v>1301.8889999999999</v>
      </c>
      <c r="AB89" s="133">
        <v>192.39920000000001</v>
      </c>
      <c r="AC89" s="133">
        <f t="shared" si="150"/>
        <v>1301.8889999999999</v>
      </c>
      <c r="AD89" s="133">
        <v>103.1031</v>
      </c>
      <c r="AE89" s="133">
        <f t="shared" si="151"/>
        <v>1301.8889999999999</v>
      </c>
      <c r="AF89" s="133">
        <v>55.251100000000001</v>
      </c>
      <c r="AG89" s="133">
        <f t="shared" si="152"/>
        <v>1301.8889999999999</v>
      </c>
      <c r="AH89" s="133">
        <v>29.608000000000001</v>
      </c>
      <c r="AI89" s="133">
        <f t="shared" si="153"/>
        <v>1301.8889999999999</v>
      </c>
      <c r="AJ89" s="133">
        <v>15.866400000000001</v>
      </c>
      <c r="AK89" s="133">
        <f t="shared" si="154"/>
        <v>1301.8889999999999</v>
      </c>
      <c r="AL89" s="133">
        <v>8.5024999999999995</v>
      </c>
      <c r="AM89" s="133">
        <f t="shared" si="155"/>
        <v>1301.8889999999999</v>
      </c>
      <c r="AN89" s="133">
        <v>4.5563000000000002</v>
      </c>
      <c r="AO89" s="133">
        <f t="shared" si="156"/>
        <v>1301.8889999999999</v>
      </c>
      <c r="AP89" s="133">
        <v>2.4417</v>
      </c>
      <c r="AQ89" s="133">
        <f t="shared" si="157"/>
        <v>1301.8889999999999</v>
      </c>
      <c r="AR89" s="133">
        <v>1.3084</v>
      </c>
      <c r="AS89" s="133">
        <f t="shared" si="158"/>
        <v>1301.8889999999999</v>
      </c>
      <c r="AT89" s="133">
        <v>0.70120000000000005</v>
      </c>
      <c r="AU89" s="133">
        <f t="shared" si="159"/>
        <v>1301.8889999999999</v>
      </c>
      <c r="AV89" s="133">
        <v>0.37569999999999998</v>
      </c>
      <c r="AW89" s="133">
        <f t="shared" si="160"/>
        <v>1301.8889999999999</v>
      </c>
      <c r="AX89" s="133">
        <v>0.2014</v>
      </c>
      <c r="AY89" s="133">
        <f t="shared" si="161"/>
        <v>1301.8889999999999</v>
      </c>
      <c r="AZ89" s="133">
        <v>0.1079</v>
      </c>
      <c r="BA89" s="133">
        <f t="shared" si="162"/>
        <v>1301.8889999999999</v>
      </c>
      <c r="BB89" s="133">
        <v>5.7799999999999997E-2</v>
      </c>
      <c r="BC89" s="133">
        <f t="shared" si="163"/>
        <v>1301.8889999999999</v>
      </c>
      <c r="BD89" s="133">
        <v>3.1E-2</v>
      </c>
      <c r="BE89" s="133">
        <f t="shared" si="164"/>
        <v>1301.8889999999999</v>
      </c>
      <c r="BF89" s="133">
        <v>1.66E-2</v>
      </c>
      <c r="BG89" s="133">
        <f t="shared" si="165"/>
        <v>1301.8889999999999</v>
      </c>
      <c r="BH89" s="133">
        <v>8.8999999999999999E-3</v>
      </c>
      <c r="BI89" s="133">
        <f t="shared" si="166"/>
        <v>1301.8889999999999</v>
      </c>
      <c r="BJ89" s="133">
        <v>4.7999999999999996E-3</v>
      </c>
      <c r="BK89" s="133">
        <f t="shared" si="167"/>
        <v>1301.8889999999999</v>
      </c>
    </row>
    <row r="90" spans="1:63" s="217" customFormat="1" ht="15" customHeight="1" x14ac:dyDescent="0.25">
      <c r="A90" s="215" t="s">
        <v>50</v>
      </c>
      <c r="B90" s="215">
        <v>6085</v>
      </c>
      <c r="C90" s="215">
        <v>18</v>
      </c>
      <c r="D90" s="83">
        <f>(LARGE('Annual Heat Inputs'!D90:K90,1)+LARGE('Annual Heat Inputs'!D90:K90,2)+LARGE('Annual Heat Inputs'!D90:K90,3))/3</f>
        <v>26059177.621000003</v>
      </c>
      <c r="E90" s="84">
        <v>1221855434</v>
      </c>
      <c r="F90" s="139">
        <f t="shared" si="112"/>
        <v>2.1327545711107426E-2</v>
      </c>
      <c r="G90" s="216">
        <v>161456</v>
      </c>
      <c r="H90" s="133">
        <f t="shared" si="113"/>
        <v>3443.4602203325608</v>
      </c>
      <c r="I90" s="133">
        <f>MIN(H90,'SO2 Annual Emissions'!L90,' Retirement Adjustments'!D90)</f>
        <v>1084.0450000000001</v>
      </c>
      <c r="J90" s="133">
        <v>52794.004200000003</v>
      </c>
      <c r="K90" s="133">
        <f t="shared" si="141"/>
        <v>1084.0450000000001</v>
      </c>
      <c r="L90" s="133">
        <v>28291.328099999999</v>
      </c>
      <c r="M90" s="133">
        <f t="shared" si="142"/>
        <v>1084.0450000000001</v>
      </c>
      <c r="N90" s="133">
        <v>15160.798199999999</v>
      </c>
      <c r="O90" s="133">
        <f t="shared" si="143"/>
        <v>1084.0450000000001</v>
      </c>
      <c r="P90" s="133">
        <v>8124.3906999999999</v>
      </c>
      <c r="Q90" s="133">
        <f t="shared" si="144"/>
        <v>1084.0450000000001</v>
      </c>
      <c r="R90" s="133">
        <v>4353.7103999999999</v>
      </c>
      <c r="S90" s="133">
        <f t="shared" si="145"/>
        <v>1084.0450000000001</v>
      </c>
      <c r="T90" s="133">
        <v>2333.0727000000002</v>
      </c>
      <c r="U90" s="133">
        <f t="shared" si="146"/>
        <v>1084.0450000000001</v>
      </c>
      <c r="V90" s="133">
        <v>1250.2503999999999</v>
      </c>
      <c r="W90" s="133">
        <f t="shared" si="147"/>
        <v>1084.0450000000001</v>
      </c>
      <c r="X90" s="133">
        <v>669.98599999999999</v>
      </c>
      <c r="Y90" s="133">
        <f t="shared" si="148"/>
        <v>1084.0450000000001</v>
      </c>
      <c r="Z90" s="133">
        <v>359.03309999999999</v>
      </c>
      <c r="AA90" s="133">
        <f t="shared" si="149"/>
        <v>1084.0450000000001</v>
      </c>
      <c r="AB90" s="133">
        <v>192.39920000000001</v>
      </c>
      <c r="AC90" s="133">
        <f t="shared" si="150"/>
        <v>1084.0450000000001</v>
      </c>
      <c r="AD90" s="133">
        <v>103.1031</v>
      </c>
      <c r="AE90" s="133">
        <f t="shared" si="151"/>
        <v>1084.0450000000001</v>
      </c>
      <c r="AF90" s="133">
        <v>55.251100000000001</v>
      </c>
      <c r="AG90" s="133">
        <f t="shared" si="152"/>
        <v>1084.0450000000001</v>
      </c>
      <c r="AH90" s="133">
        <v>29.608000000000001</v>
      </c>
      <c r="AI90" s="133">
        <f t="shared" si="153"/>
        <v>1084.0450000000001</v>
      </c>
      <c r="AJ90" s="133">
        <v>15.866400000000001</v>
      </c>
      <c r="AK90" s="133">
        <f t="shared" si="154"/>
        <v>1084.0450000000001</v>
      </c>
      <c r="AL90" s="133">
        <v>8.5024999999999995</v>
      </c>
      <c r="AM90" s="133">
        <f t="shared" si="155"/>
        <v>1084.0450000000001</v>
      </c>
      <c r="AN90" s="133">
        <v>4.5563000000000002</v>
      </c>
      <c r="AO90" s="133">
        <f t="shared" si="156"/>
        <v>1084.0450000000001</v>
      </c>
      <c r="AP90" s="133">
        <v>2.4417</v>
      </c>
      <c r="AQ90" s="133">
        <f t="shared" si="157"/>
        <v>1084.0450000000001</v>
      </c>
      <c r="AR90" s="133">
        <v>1.3084</v>
      </c>
      <c r="AS90" s="133">
        <f t="shared" si="158"/>
        <v>1084.0450000000001</v>
      </c>
      <c r="AT90" s="133">
        <v>0.70120000000000005</v>
      </c>
      <c r="AU90" s="133">
        <f t="shared" si="159"/>
        <v>1084.0450000000001</v>
      </c>
      <c r="AV90" s="133">
        <v>0.37569999999999998</v>
      </c>
      <c r="AW90" s="133">
        <f t="shared" si="160"/>
        <v>1084.0450000000001</v>
      </c>
      <c r="AX90" s="133">
        <v>0.2014</v>
      </c>
      <c r="AY90" s="133">
        <f t="shared" si="161"/>
        <v>1084.0450000000001</v>
      </c>
      <c r="AZ90" s="133">
        <v>0.1079</v>
      </c>
      <c r="BA90" s="133">
        <f t="shared" si="162"/>
        <v>1084.0450000000001</v>
      </c>
      <c r="BB90" s="133">
        <v>5.7799999999999997E-2</v>
      </c>
      <c r="BC90" s="133">
        <f t="shared" si="163"/>
        <v>1084.0450000000001</v>
      </c>
      <c r="BD90" s="133">
        <v>3.1E-2</v>
      </c>
      <c r="BE90" s="133">
        <f t="shared" si="164"/>
        <v>1084.0450000000001</v>
      </c>
      <c r="BF90" s="133">
        <v>1.66E-2</v>
      </c>
      <c r="BG90" s="133">
        <f t="shared" si="165"/>
        <v>1084.0450000000001</v>
      </c>
      <c r="BH90" s="133">
        <v>8.8999999999999999E-3</v>
      </c>
      <c r="BI90" s="133">
        <f t="shared" si="166"/>
        <v>1084.0450000000001</v>
      </c>
      <c r="BJ90" s="133">
        <v>4.7999999999999996E-3</v>
      </c>
      <c r="BK90" s="133">
        <f t="shared" si="167"/>
        <v>1084.0450000000001</v>
      </c>
    </row>
    <row r="91" spans="1:63" ht="15" customHeight="1" x14ac:dyDescent="0.25">
      <c r="A91" s="45" t="s">
        <v>53</v>
      </c>
      <c r="B91" s="8">
        <v>7335</v>
      </c>
      <c r="C91" s="10" t="s">
        <v>54</v>
      </c>
      <c r="D91" s="83">
        <f>(LARGE('Annual Heat Inputs'!D91:K91,1)+LARGE('Annual Heat Inputs'!D91:K91,2)+LARGE('Annual Heat Inputs'!D91:K91,3))/3</f>
        <v>63455.224999999999</v>
      </c>
      <c r="E91" s="84">
        <v>1221855434</v>
      </c>
      <c r="F91" s="139">
        <f t="shared" si="112"/>
        <v>5.1933496577631946E-5</v>
      </c>
      <c r="G91" s="127">
        <v>161456</v>
      </c>
      <c r="H91" s="133">
        <f t="shared" si="113"/>
        <v>8.3849746234381435</v>
      </c>
      <c r="I91" s="133">
        <f>MIN(H91,'SO2 Annual Emissions'!L91,' Retirement Adjustments'!D91)</f>
        <v>0.16</v>
      </c>
      <c r="J91" s="133">
        <v>52794.004200000003</v>
      </c>
      <c r="K91" s="133">
        <f t="shared" si="141"/>
        <v>0.16</v>
      </c>
      <c r="L91" s="133">
        <v>28291.328099999999</v>
      </c>
      <c r="M91" s="133">
        <f t="shared" si="142"/>
        <v>0.16</v>
      </c>
      <c r="N91" s="133">
        <v>15160.798199999999</v>
      </c>
      <c r="O91" s="133">
        <f t="shared" si="143"/>
        <v>0.16</v>
      </c>
      <c r="P91" s="133">
        <v>8124.3906999999999</v>
      </c>
      <c r="Q91" s="133">
        <f t="shared" si="144"/>
        <v>0.16</v>
      </c>
      <c r="R91" s="133">
        <v>4353.7103999999999</v>
      </c>
      <c r="S91" s="133">
        <f t="shared" si="145"/>
        <v>0.16</v>
      </c>
      <c r="T91" s="133">
        <v>2333.0727000000002</v>
      </c>
      <c r="U91" s="133">
        <f t="shared" si="146"/>
        <v>0.16</v>
      </c>
      <c r="V91" s="133">
        <v>1250.2503999999999</v>
      </c>
      <c r="W91" s="133">
        <f t="shared" si="147"/>
        <v>0.16</v>
      </c>
      <c r="X91" s="133">
        <v>669.98599999999999</v>
      </c>
      <c r="Y91" s="133">
        <f t="shared" si="148"/>
        <v>0.16</v>
      </c>
      <c r="Z91" s="133">
        <v>359.03309999999999</v>
      </c>
      <c r="AA91" s="133">
        <f t="shared" si="149"/>
        <v>0.16</v>
      </c>
      <c r="AB91" s="133">
        <v>192.39920000000001</v>
      </c>
      <c r="AC91" s="133">
        <f t="shared" si="150"/>
        <v>0.16</v>
      </c>
      <c r="AD91" s="133">
        <v>103.1031</v>
      </c>
      <c r="AE91" s="133">
        <f t="shared" si="151"/>
        <v>0.16</v>
      </c>
      <c r="AF91" s="133">
        <v>55.251100000000001</v>
      </c>
      <c r="AG91" s="133">
        <f t="shared" si="152"/>
        <v>0.16</v>
      </c>
      <c r="AH91" s="133">
        <v>29.608000000000001</v>
      </c>
      <c r="AI91" s="133">
        <f t="shared" si="153"/>
        <v>0.16</v>
      </c>
      <c r="AJ91" s="133">
        <v>15.866400000000001</v>
      </c>
      <c r="AK91" s="133">
        <f t="shared" si="154"/>
        <v>0.16</v>
      </c>
      <c r="AL91" s="133">
        <v>8.5024999999999995</v>
      </c>
      <c r="AM91" s="133">
        <f t="shared" si="155"/>
        <v>0.16</v>
      </c>
      <c r="AN91" s="133">
        <v>4.5563000000000002</v>
      </c>
      <c r="AO91" s="133">
        <f t="shared" si="156"/>
        <v>0.16</v>
      </c>
      <c r="AP91" s="133">
        <v>2.4417</v>
      </c>
      <c r="AQ91" s="133">
        <f t="shared" si="157"/>
        <v>0.16</v>
      </c>
      <c r="AR91" s="133">
        <v>1.3084</v>
      </c>
      <c r="AS91" s="133">
        <f t="shared" si="158"/>
        <v>0.16</v>
      </c>
      <c r="AT91" s="133">
        <v>0.70120000000000005</v>
      </c>
      <c r="AU91" s="133">
        <f t="shared" si="159"/>
        <v>0.16</v>
      </c>
      <c r="AV91" s="133">
        <v>0.37569999999999998</v>
      </c>
      <c r="AW91" s="133">
        <f t="shared" si="160"/>
        <v>0.16</v>
      </c>
      <c r="AX91" s="133">
        <v>0.2014</v>
      </c>
      <c r="AY91" s="133">
        <f t="shared" si="161"/>
        <v>0.16</v>
      </c>
      <c r="AZ91" s="133">
        <v>0.1079</v>
      </c>
      <c r="BA91" s="133">
        <f t="shared" si="162"/>
        <v>0.16</v>
      </c>
      <c r="BB91" s="133">
        <v>5.7799999999999997E-2</v>
      </c>
      <c r="BC91" s="133">
        <f t="shared" si="163"/>
        <v>0.16</v>
      </c>
      <c r="BD91" s="133">
        <v>3.1E-2</v>
      </c>
      <c r="BE91" s="133">
        <f t="shared" si="164"/>
        <v>0.16</v>
      </c>
      <c r="BF91" s="133">
        <v>1.66E-2</v>
      </c>
      <c r="BG91" s="133">
        <f t="shared" si="165"/>
        <v>0.16</v>
      </c>
      <c r="BH91" s="133">
        <v>8.8999999999999999E-3</v>
      </c>
      <c r="BI91" s="133">
        <f t="shared" si="166"/>
        <v>0.16</v>
      </c>
      <c r="BJ91" s="133">
        <v>4.7999999999999996E-3</v>
      </c>
      <c r="BK91" s="133">
        <f t="shared" si="167"/>
        <v>0.16</v>
      </c>
    </row>
    <row r="92" spans="1:63" ht="15" customHeight="1" x14ac:dyDescent="0.25">
      <c r="A92" s="45" t="s">
        <v>53</v>
      </c>
      <c r="B92" s="8">
        <v>7335</v>
      </c>
      <c r="C92" s="10" t="s">
        <v>55</v>
      </c>
      <c r="D92" s="83">
        <f>(LARGE('Annual Heat Inputs'!D92:K92,1)+LARGE('Annual Heat Inputs'!D92:K92,2)+LARGE('Annual Heat Inputs'!D92:K92,3))/3</f>
        <v>60739.833333333336</v>
      </c>
      <c r="E92" s="84">
        <v>1221855434</v>
      </c>
      <c r="F92" s="139">
        <f t="shared" si="112"/>
        <v>4.9711145560394778E-5</v>
      </c>
      <c r="G92" s="127">
        <v>161456</v>
      </c>
      <c r="H92" s="133">
        <f t="shared" si="113"/>
        <v>8.0261627175990995</v>
      </c>
      <c r="I92" s="133">
        <f>MIN(H92,'SO2 Annual Emissions'!L92,' Retirement Adjustments'!D92)</f>
        <v>0.17899999999999999</v>
      </c>
      <c r="J92" s="133">
        <v>52794.004200000003</v>
      </c>
      <c r="K92" s="133">
        <f t="shared" si="141"/>
        <v>0.17899999999999999</v>
      </c>
      <c r="L92" s="133">
        <v>28291.328099999999</v>
      </c>
      <c r="M92" s="133">
        <f t="shared" si="142"/>
        <v>0.17899999999999999</v>
      </c>
      <c r="N92" s="133">
        <v>15160.798199999999</v>
      </c>
      <c r="O92" s="133">
        <f t="shared" si="143"/>
        <v>0.17899999999999999</v>
      </c>
      <c r="P92" s="133">
        <v>8124.3906999999999</v>
      </c>
      <c r="Q92" s="133">
        <f t="shared" si="144"/>
        <v>0.17899999999999999</v>
      </c>
      <c r="R92" s="133">
        <v>4353.7103999999999</v>
      </c>
      <c r="S92" s="133">
        <f t="shared" si="145"/>
        <v>0.17899999999999999</v>
      </c>
      <c r="T92" s="133">
        <v>2333.0727000000002</v>
      </c>
      <c r="U92" s="133">
        <f t="shared" si="146"/>
        <v>0.17899999999999999</v>
      </c>
      <c r="V92" s="133">
        <v>1250.2503999999999</v>
      </c>
      <c r="W92" s="133">
        <f t="shared" si="147"/>
        <v>0.17899999999999999</v>
      </c>
      <c r="X92" s="133">
        <v>669.98599999999999</v>
      </c>
      <c r="Y92" s="133">
        <f t="shared" si="148"/>
        <v>0.17899999999999999</v>
      </c>
      <c r="Z92" s="133">
        <v>359.03309999999999</v>
      </c>
      <c r="AA92" s="133">
        <f t="shared" si="149"/>
        <v>0.17899999999999999</v>
      </c>
      <c r="AB92" s="133">
        <v>192.39920000000001</v>
      </c>
      <c r="AC92" s="133">
        <f t="shared" si="150"/>
        <v>0.17899999999999999</v>
      </c>
      <c r="AD92" s="133">
        <v>103.1031</v>
      </c>
      <c r="AE92" s="133">
        <f t="shared" si="151"/>
        <v>0.17899999999999999</v>
      </c>
      <c r="AF92" s="133">
        <v>55.251100000000001</v>
      </c>
      <c r="AG92" s="133">
        <f t="shared" si="152"/>
        <v>0.17899999999999999</v>
      </c>
      <c r="AH92" s="133">
        <v>29.608000000000001</v>
      </c>
      <c r="AI92" s="133">
        <f t="shared" si="153"/>
        <v>0.17899999999999999</v>
      </c>
      <c r="AJ92" s="133">
        <v>15.866400000000001</v>
      </c>
      <c r="AK92" s="133">
        <f t="shared" si="154"/>
        <v>0.17899999999999999</v>
      </c>
      <c r="AL92" s="133">
        <v>8.5024999999999995</v>
      </c>
      <c r="AM92" s="133">
        <f t="shared" si="155"/>
        <v>0.17899999999999999</v>
      </c>
      <c r="AN92" s="133">
        <v>4.5563000000000002</v>
      </c>
      <c r="AO92" s="133">
        <f t="shared" si="156"/>
        <v>0.17899999999999999</v>
      </c>
      <c r="AP92" s="133">
        <v>2.4417</v>
      </c>
      <c r="AQ92" s="133">
        <f t="shared" si="157"/>
        <v>0.17899999999999999</v>
      </c>
      <c r="AR92" s="133">
        <v>1.3084</v>
      </c>
      <c r="AS92" s="133">
        <f t="shared" si="158"/>
        <v>0.17899999999999999</v>
      </c>
      <c r="AT92" s="133">
        <v>0.70120000000000005</v>
      </c>
      <c r="AU92" s="133">
        <f t="shared" si="159"/>
        <v>0.17899999999999999</v>
      </c>
      <c r="AV92" s="133">
        <v>0.37569999999999998</v>
      </c>
      <c r="AW92" s="133">
        <f t="shared" si="160"/>
        <v>0.17899999999999999</v>
      </c>
      <c r="AX92" s="133">
        <v>0.2014</v>
      </c>
      <c r="AY92" s="133">
        <f t="shared" si="161"/>
        <v>0.17899999999999999</v>
      </c>
      <c r="AZ92" s="133">
        <v>0.1079</v>
      </c>
      <c r="BA92" s="133">
        <f t="shared" si="162"/>
        <v>0.17899999999999999</v>
      </c>
      <c r="BB92" s="133">
        <v>5.7799999999999997E-2</v>
      </c>
      <c r="BC92" s="133">
        <f t="shared" si="163"/>
        <v>0.17899999999999999</v>
      </c>
      <c r="BD92" s="133">
        <v>3.1E-2</v>
      </c>
      <c r="BE92" s="133">
        <f t="shared" si="164"/>
        <v>0.17899999999999999</v>
      </c>
      <c r="BF92" s="133">
        <v>1.66E-2</v>
      </c>
      <c r="BG92" s="133">
        <f t="shared" si="165"/>
        <v>0.17899999999999999</v>
      </c>
      <c r="BH92" s="133">
        <v>8.8999999999999999E-3</v>
      </c>
      <c r="BI92" s="133">
        <f t="shared" si="166"/>
        <v>0.17899999999999999</v>
      </c>
      <c r="BJ92" s="133">
        <v>4.7999999999999996E-3</v>
      </c>
      <c r="BK92" s="133">
        <f t="shared" si="167"/>
        <v>0.17899999999999999</v>
      </c>
    </row>
    <row r="93" spans="1:63" ht="15" customHeight="1" x14ac:dyDescent="0.25">
      <c r="A93" s="45" t="s">
        <v>56</v>
      </c>
      <c r="B93" s="8">
        <v>6166</v>
      </c>
      <c r="C93" s="10" t="s">
        <v>57</v>
      </c>
      <c r="D93" s="83">
        <f>(LARGE('Annual Heat Inputs'!D93:K93,1)+LARGE('Annual Heat Inputs'!D93:K93,2)+LARGE('Annual Heat Inputs'!D93:K93,3))/3</f>
        <v>91349885.405333325</v>
      </c>
      <c r="E93" s="84">
        <v>1221855434</v>
      </c>
      <c r="F93" s="139">
        <f t="shared" si="112"/>
        <v>7.4763251742704387E-2</v>
      </c>
      <c r="G93" s="127">
        <v>161456</v>
      </c>
      <c r="H93" s="133">
        <f t="shared" si="113"/>
        <v>12070.97557337008</v>
      </c>
      <c r="I93" s="133">
        <f>MIN(H93,'SO2 Annual Emissions'!L93,' Retirement Adjustments'!D93)</f>
        <v>12070.97557337008</v>
      </c>
      <c r="J93" s="133">
        <v>52794.004200000003</v>
      </c>
      <c r="K93" s="133">
        <f>PRODUCT(F93,J93)+H93</f>
        <v>16018.026999880072</v>
      </c>
      <c r="L93" s="133">
        <v>28291.328099999999</v>
      </c>
      <c r="M93" s="133">
        <f>PRODUCT(F93,L93)+K93</f>
        <v>18133.178684755818</v>
      </c>
      <c r="N93" s="133">
        <v>15160.798199999999</v>
      </c>
      <c r="O93" s="133">
        <f>PRODUCT(F93,N93)+M93</f>
        <v>19266.649257202756</v>
      </c>
      <c r="P93" s="133">
        <v>8124.3906999999999</v>
      </c>
      <c r="Q93" s="133">
        <f>PRODUCT(F93,P93)+O93</f>
        <v>19874.055124362942</v>
      </c>
      <c r="R93" s="133">
        <v>4353.7103999999999</v>
      </c>
      <c r="S93" s="133">
        <f>PRODUCT(F93,R93)+Q93</f>
        <v>20199.552671012971</v>
      </c>
      <c r="T93" s="133">
        <v>2333.0727000000002</v>
      </c>
      <c r="U93" s="133">
        <f>PRODUCT(F93,T93)+S93</f>
        <v>20373.980772617102</v>
      </c>
      <c r="V93" s="133">
        <v>1250.2503999999999</v>
      </c>
      <c r="W93" s="133">
        <f>PRODUCT(F93,V93)+U93</f>
        <v>20467.45355801372</v>
      </c>
      <c r="X93" s="133">
        <v>669.98599999999999</v>
      </c>
      <c r="Y93" s="133">
        <f>PRODUCT(F93,X93)+W93</f>
        <v>20517.543889995806</v>
      </c>
      <c r="Z93" s="133">
        <v>359.03309999999999</v>
      </c>
      <c r="AA93" s="133">
        <f>PRODUCT(F93,Z93)+Y93</f>
        <v>20544.386372035071</v>
      </c>
      <c r="AB93" s="133">
        <v>192.39920000000001</v>
      </c>
      <c r="AC93" s="133">
        <f>PRODUCT(F93,AB93)+AA93</f>
        <v>20558.770761859767</v>
      </c>
      <c r="AD93" s="133">
        <v>103.1031</v>
      </c>
      <c r="AE93" s="133">
        <f>PRODUCT(F93,AD93)+AC93</f>
        <v>20566.479084880521</v>
      </c>
      <c r="AF93" s="133">
        <v>55.251100000000001</v>
      </c>
      <c r="AG93" s="133">
        <f>PRODUCT(F93,AF93)+AE93</f>
        <v>20570.609836778884</v>
      </c>
      <c r="AH93" s="133">
        <v>29.608000000000001</v>
      </c>
      <c r="AI93" s="133">
        <f>PRODUCT(F93,AH93)+AG93</f>
        <v>20572.823427136482</v>
      </c>
      <c r="AJ93" s="133">
        <v>15.866400000000001</v>
      </c>
      <c r="AK93" s="133">
        <f>PRODUCT(F93,AJ93)+AI93</f>
        <v>20574.009650793931</v>
      </c>
      <c r="AL93" s="133">
        <v>8.5024999999999995</v>
      </c>
      <c r="AM93" s="133">
        <f>PRODUCT(F93,AL93)+AK93</f>
        <v>20574.645325341873</v>
      </c>
      <c r="AN93" s="133">
        <v>4.5563000000000002</v>
      </c>
      <c r="AO93" s="133">
        <f>PRODUCT(F93,AN93)+AM93</f>
        <v>20574.98596914579</v>
      </c>
      <c r="AP93" s="133">
        <v>2.4417</v>
      </c>
      <c r="AQ93" s="133">
        <f>PRODUCT(F93,AP93)+AO93</f>
        <v>20575.168518577571</v>
      </c>
      <c r="AR93" s="133">
        <v>1.3084</v>
      </c>
      <c r="AS93" s="133">
        <f>PRODUCT(F93,AR93)+AQ93</f>
        <v>20575.266338816153</v>
      </c>
      <c r="AT93" s="133">
        <v>0.70120000000000005</v>
      </c>
      <c r="AU93" s="133">
        <f>PRODUCT(F93,AT93)+AS93</f>
        <v>20575.318762808274</v>
      </c>
      <c r="AV93" s="133">
        <v>0.37569999999999998</v>
      </c>
      <c r="AW93" s="133">
        <f>PRODUCT(F93,AV93)+AU93</f>
        <v>20575.346851361955</v>
      </c>
      <c r="AX93" s="133">
        <v>0.2014</v>
      </c>
      <c r="AY93" s="133">
        <f>PRODUCT(F93,AX93)+AW93</f>
        <v>20575.361908680858</v>
      </c>
      <c r="AZ93" s="133">
        <v>0.1079</v>
      </c>
      <c r="BA93" s="133">
        <f>PRODUCT(F93,AZ93)+AY93</f>
        <v>20575.36997563572</v>
      </c>
      <c r="BB93" s="133">
        <v>5.7799999999999997E-2</v>
      </c>
      <c r="BC93" s="133">
        <f>PRODUCT(F93,BB93)+BA93</f>
        <v>20575.374296951672</v>
      </c>
      <c r="BD93" s="133">
        <v>3.1E-2</v>
      </c>
      <c r="BE93" s="133">
        <f>PRODUCT(F93,BD93)+BC93</f>
        <v>20575.376614612476</v>
      </c>
      <c r="BF93" s="133">
        <v>1.66E-2</v>
      </c>
      <c r="BG93" s="133">
        <f>PRODUCT(F93,BF93)+BE93</f>
        <v>20575.377855682455</v>
      </c>
      <c r="BH93" s="133">
        <v>8.8999999999999999E-3</v>
      </c>
      <c r="BI93" s="133">
        <f>PRODUCT(F93,BH93)+BG93</f>
        <v>20575.378521075396</v>
      </c>
      <c r="BJ93" s="133">
        <v>4.7999999999999996E-3</v>
      </c>
      <c r="BK93" s="133">
        <f>PRODUCT(F93,BJ93)+BI93</f>
        <v>20575.378879939006</v>
      </c>
    </row>
    <row r="94" spans="1:63" ht="15" customHeight="1" x14ac:dyDescent="0.25">
      <c r="A94" s="45" t="s">
        <v>56</v>
      </c>
      <c r="B94" s="8">
        <v>6166</v>
      </c>
      <c r="C94" s="10" t="s">
        <v>58</v>
      </c>
      <c r="D94" s="83">
        <f>(LARGE('Annual Heat Inputs'!D94:K94,1)+LARGE('Annual Heat Inputs'!D94:K94,2)+LARGE('Annual Heat Inputs'!D94:K94,3))/3</f>
        <v>89753610.01533334</v>
      </c>
      <c r="E94" s="84">
        <v>1221855434</v>
      </c>
      <c r="F94" s="139">
        <f t="shared" si="112"/>
        <v>7.34568161811959E-2</v>
      </c>
      <c r="G94" s="127">
        <v>161456</v>
      </c>
      <c r="H94" s="133">
        <f t="shared" si="113"/>
        <v>11860.043713351166</v>
      </c>
      <c r="I94" s="133">
        <f>MIN(H94,'SO2 Annual Emissions'!L94,' Retirement Adjustments'!D94)</f>
        <v>11860.043713351166</v>
      </c>
      <c r="J94" s="133">
        <v>52794.004200000003</v>
      </c>
      <c r="K94" s="133">
        <f>PRODUCT(F94,J94)+H94</f>
        <v>15738.12317533985</v>
      </c>
      <c r="L94" s="133">
        <v>28291.328099999999</v>
      </c>
      <c r="M94" s="133">
        <f>PRODUCT(F94,L94)+K94</f>
        <v>17816.314063103451</v>
      </c>
      <c r="N94" s="133">
        <v>15160.798199999999</v>
      </c>
      <c r="O94" s="133">
        <f>PRODUCT(F94,N94)+M94</f>
        <v>18929.978029641057</v>
      </c>
      <c r="P94" s="133">
        <v>8124.3906999999999</v>
      </c>
      <c r="Q94" s="133">
        <f>PRODUCT(F94,P94)+O94</f>
        <v>19526.769903875174</v>
      </c>
      <c r="R94" s="133">
        <v>4353.7103999999999</v>
      </c>
      <c r="S94" s="133">
        <f>PRODUCT(F94,R94)+Q94</f>
        <v>19846.579608434135</v>
      </c>
      <c r="T94" s="133">
        <v>2333.0727000000002</v>
      </c>
      <c r="U94" s="133">
        <f>PRODUCT(F94,T94)+S94</f>
        <v>20017.959700895401</v>
      </c>
      <c r="V94" s="133">
        <v>1250.2503999999999</v>
      </c>
      <c r="W94" s="133">
        <f>PRODUCT(F94,V94)+U94</f>
        <v>20109.799114708669</v>
      </c>
      <c r="X94" s="133">
        <v>669.98599999999999</v>
      </c>
      <c r="Y94" s="133">
        <f>PRODUCT(F94,X94)+W94</f>
        <v>20159.014153154643</v>
      </c>
      <c r="Z94" s="133">
        <v>359.03309999999999</v>
      </c>
      <c r="AA94" s="133">
        <f>PRODUCT(F94,Z94)+Y94</f>
        <v>20185.387581584309</v>
      </c>
      <c r="AB94" s="133">
        <v>192.39920000000001</v>
      </c>
      <c r="AC94" s="133">
        <f>PRODUCT(F94,AB94)+AA94</f>
        <v>20199.52061425212</v>
      </c>
      <c r="AD94" s="133">
        <v>103.1031</v>
      </c>
      <c r="AE94" s="133">
        <f>PRODUCT(F94,AD94)+AC94</f>
        <v>20207.094239716531</v>
      </c>
      <c r="AF94" s="133">
        <v>55.251100000000001</v>
      </c>
      <c r="AG94" s="133">
        <f>PRODUCT(F94,AF94)+AE94</f>
        <v>20211.152809613039</v>
      </c>
      <c r="AH94" s="133">
        <v>29.608000000000001</v>
      </c>
      <c r="AI94" s="133">
        <f>PRODUCT(F94,AH94)+AG94</f>
        <v>20213.327719026533</v>
      </c>
      <c r="AJ94" s="133">
        <v>15.866400000000001</v>
      </c>
      <c r="AK94" s="133">
        <f>PRODUCT(F94,AJ94)+AI94</f>
        <v>20214.493214254791</v>
      </c>
      <c r="AL94" s="133">
        <v>8.5024999999999995</v>
      </c>
      <c r="AM94" s="133">
        <f>PRODUCT(F94,AL94)+AK94</f>
        <v>20215.117780834371</v>
      </c>
      <c r="AN94" s="133">
        <v>4.5563000000000002</v>
      </c>
      <c r="AO94" s="133">
        <f>PRODUCT(F94,AN94)+AM94</f>
        <v>20215.452472125937</v>
      </c>
      <c r="AP94" s="133">
        <v>2.4417</v>
      </c>
      <c r="AQ94" s="133">
        <f>PRODUCT(F94,AP94)+AO94</f>
        <v>20215.631831634008</v>
      </c>
      <c r="AR94" s="133">
        <v>1.3084</v>
      </c>
      <c r="AS94" s="133">
        <f>PRODUCT(F94,AR94)+AQ94</f>
        <v>20215.727942532299</v>
      </c>
      <c r="AT94" s="133">
        <v>0.70120000000000005</v>
      </c>
      <c r="AU94" s="133">
        <f>PRODUCT(F94,AT94)+AS94</f>
        <v>20215.779450451806</v>
      </c>
      <c r="AV94" s="133">
        <v>0.37569999999999998</v>
      </c>
      <c r="AW94" s="133">
        <f>PRODUCT(F94,AV94)+AU94</f>
        <v>20215.807048177645</v>
      </c>
      <c r="AX94" s="133">
        <v>0.2014</v>
      </c>
      <c r="AY94" s="133">
        <f>PRODUCT(F94,AX94)+AW94</f>
        <v>20215.821842380425</v>
      </c>
      <c r="AZ94" s="133">
        <v>0.1079</v>
      </c>
      <c r="BA94" s="133">
        <f>PRODUCT(F94,AZ94)+AY94</f>
        <v>20215.829768370892</v>
      </c>
      <c r="BB94" s="133">
        <v>5.7799999999999997E-2</v>
      </c>
      <c r="BC94" s="133">
        <f>PRODUCT(F94,BB94)+BA94</f>
        <v>20215.834014174867</v>
      </c>
      <c r="BD94" s="133">
        <v>3.1E-2</v>
      </c>
      <c r="BE94" s="133">
        <f>PRODUCT(F94,BD94)+BC94</f>
        <v>20215.836291336167</v>
      </c>
      <c r="BF94" s="133">
        <v>1.66E-2</v>
      </c>
      <c r="BG94" s="133">
        <f>PRODUCT(F94,BF94)+BE94</f>
        <v>20215.837510719317</v>
      </c>
      <c r="BH94" s="133">
        <v>8.8999999999999999E-3</v>
      </c>
      <c r="BI94" s="133">
        <f>PRODUCT(F94,BH94)+BG94</f>
        <v>20215.83816448498</v>
      </c>
      <c r="BJ94" s="133">
        <v>4.7999999999999996E-3</v>
      </c>
      <c r="BK94" s="133">
        <f>PRODUCT(F94,BJ94)+BI94</f>
        <v>20215.838517077696</v>
      </c>
    </row>
    <row r="95" spans="1:63" ht="15" customHeight="1" x14ac:dyDescent="0.25">
      <c r="A95" s="45" t="s">
        <v>59</v>
      </c>
      <c r="B95" s="8">
        <v>55364</v>
      </c>
      <c r="C95" s="10" t="s">
        <v>60</v>
      </c>
      <c r="D95" s="83">
        <f>(LARGE('Annual Heat Inputs'!D95:K95,1)+LARGE('Annual Heat Inputs'!D95:K95,2)+LARGE('Annual Heat Inputs'!D95:K95,3))/3</f>
        <v>12916937.755666668</v>
      </c>
      <c r="E95" s="84">
        <v>1221855434</v>
      </c>
      <c r="F95" s="139">
        <f t="shared" si="112"/>
        <v>1.057157614250678E-2</v>
      </c>
      <c r="G95" s="127">
        <v>161456</v>
      </c>
      <c r="H95" s="133">
        <f t="shared" si="113"/>
        <v>1706.8443976645747</v>
      </c>
      <c r="I95" s="133">
        <f>MIN(H95,'SO2 Annual Emissions'!L95,' Retirement Adjustments'!D95)</f>
        <v>4.141</v>
      </c>
      <c r="J95" s="133">
        <v>52794.004200000003</v>
      </c>
      <c r="K95" s="133">
        <f t="shared" ref="K95:K100" si="168">I95</f>
        <v>4.141</v>
      </c>
      <c r="L95" s="133">
        <v>28291.328099999999</v>
      </c>
      <c r="M95" s="133">
        <f t="shared" ref="M95:M118" si="169">K95</f>
        <v>4.141</v>
      </c>
      <c r="N95" s="133">
        <v>15160.798199999999</v>
      </c>
      <c r="O95" s="133">
        <f t="shared" ref="O95:O118" si="170">M95</f>
        <v>4.141</v>
      </c>
      <c r="P95" s="133">
        <v>8124.3906999999999</v>
      </c>
      <c r="Q95" s="133">
        <f t="shared" ref="Q95:Q118" si="171">O95</f>
        <v>4.141</v>
      </c>
      <c r="R95" s="133">
        <v>4353.7103999999999</v>
      </c>
      <c r="S95" s="133">
        <f t="shared" ref="S95:S118" si="172">Q95</f>
        <v>4.141</v>
      </c>
      <c r="T95" s="133">
        <v>2333.0727000000002</v>
      </c>
      <c r="U95" s="133">
        <f t="shared" ref="U95:U118" si="173">S95</f>
        <v>4.141</v>
      </c>
      <c r="V95" s="133">
        <v>1250.2503999999999</v>
      </c>
      <c r="W95" s="133">
        <f t="shared" ref="W95:W118" si="174">U95</f>
        <v>4.141</v>
      </c>
      <c r="X95" s="133">
        <v>669.98599999999999</v>
      </c>
      <c r="Y95" s="133">
        <f t="shared" ref="Y95:Y118" si="175">W95</f>
        <v>4.141</v>
      </c>
      <c r="Z95" s="133">
        <v>359.03309999999999</v>
      </c>
      <c r="AA95" s="133">
        <f t="shared" ref="AA95:AA118" si="176">Y95</f>
        <v>4.141</v>
      </c>
      <c r="AB95" s="133">
        <v>192.39920000000001</v>
      </c>
      <c r="AC95" s="133">
        <f t="shared" ref="AC95:AC118" si="177">AA95</f>
        <v>4.141</v>
      </c>
      <c r="AD95" s="133">
        <v>103.1031</v>
      </c>
      <c r="AE95" s="133">
        <f t="shared" ref="AE95:AE118" si="178">AC95</f>
        <v>4.141</v>
      </c>
      <c r="AF95" s="133">
        <v>55.251100000000001</v>
      </c>
      <c r="AG95" s="133">
        <f t="shared" ref="AG95:AG118" si="179">AE95</f>
        <v>4.141</v>
      </c>
      <c r="AH95" s="133">
        <v>29.608000000000001</v>
      </c>
      <c r="AI95" s="133">
        <f t="shared" ref="AI95:AI118" si="180">AG95</f>
        <v>4.141</v>
      </c>
      <c r="AJ95" s="133">
        <v>15.866400000000001</v>
      </c>
      <c r="AK95" s="133">
        <f t="shared" ref="AK95:AK118" si="181">AI95</f>
        <v>4.141</v>
      </c>
      <c r="AL95" s="133">
        <v>8.5024999999999995</v>
      </c>
      <c r="AM95" s="133">
        <f t="shared" ref="AM95:AM118" si="182">AK95</f>
        <v>4.141</v>
      </c>
      <c r="AN95" s="133">
        <v>4.5563000000000002</v>
      </c>
      <c r="AO95" s="133">
        <f t="shared" ref="AO95:AO118" si="183">AM95</f>
        <v>4.141</v>
      </c>
      <c r="AP95" s="133">
        <v>2.4417</v>
      </c>
      <c r="AQ95" s="133">
        <f t="shared" ref="AQ95:AQ118" si="184">AO95</f>
        <v>4.141</v>
      </c>
      <c r="AR95" s="133">
        <v>1.3084</v>
      </c>
      <c r="AS95" s="133">
        <f t="shared" ref="AS95:AS118" si="185">AQ95</f>
        <v>4.141</v>
      </c>
      <c r="AT95" s="133">
        <v>0.70120000000000005</v>
      </c>
      <c r="AU95" s="133">
        <f t="shared" ref="AU95:AU118" si="186">AS95</f>
        <v>4.141</v>
      </c>
      <c r="AV95" s="133">
        <v>0.37569999999999998</v>
      </c>
      <c r="AW95" s="133">
        <f t="shared" ref="AW95:AW118" si="187">AU95</f>
        <v>4.141</v>
      </c>
      <c r="AX95" s="133">
        <v>0.2014</v>
      </c>
      <c r="AY95" s="133">
        <f t="shared" ref="AY95:AY118" si="188">AW95</f>
        <v>4.141</v>
      </c>
      <c r="AZ95" s="133">
        <v>0.1079</v>
      </c>
      <c r="BA95" s="133">
        <f t="shared" ref="BA95:BA118" si="189">AY95</f>
        <v>4.141</v>
      </c>
      <c r="BB95" s="133">
        <v>5.7799999999999997E-2</v>
      </c>
      <c r="BC95" s="133">
        <f t="shared" ref="BC95:BC118" si="190">BA95</f>
        <v>4.141</v>
      </c>
      <c r="BD95" s="133">
        <v>3.1E-2</v>
      </c>
      <c r="BE95" s="133">
        <f t="shared" ref="BE95:BE118" si="191">BC95</f>
        <v>4.141</v>
      </c>
      <c r="BF95" s="133">
        <v>1.66E-2</v>
      </c>
      <c r="BG95" s="133">
        <f t="shared" ref="BG95:BG118" si="192">BE95</f>
        <v>4.141</v>
      </c>
      <c r="BH95" s="133">
        <v>8.8999999999999999E-3</v>
      </c>
      <c r="BI95" s="133">
        <f t="shared" ref="BI95:BI118" si="193">BG95</f>
        <v>4.141</v>
      </c>
      <c r="BJ95" s="133">
        <v>4.7999999999999996E-3</v>
      </c>
      <c r="BK95" s="133">
        <f t="shared" ref="BK95:BK118" si="194">BI95</f>
        <v>4.141</v>
      </c>
    </row>
    <row r="96" spans="1:63" ht="15" customHeight="1" x14ac:dyDescent="0.25">
      <c r="A96" s="45" t="s">
        <v>59</v>
      </c>
      <c r="B96" s="8">
        <v>55364</v>
      </c>
      <c r="C96" s="10" t="s">
        <v>61</v>
      </c>
      <c r="D96" s="83">
        <f>(LARGE('Annual Heat Inputs'!D96:K96,1)+LARGE('Annual Heat Inputs'!D96:K96,2)+LARGE('Annual Heat Inputs'!D96:K96,3))/3</f>
        <v>12854298.943333333</v>
      </c>
      <c r="E96" s="84">
        <v>1221855434</v>
      </c>
      <c r="F96" s="139">
        <f t="shared" si="112"/>
        <v>1.0520310820447956E-2</v>
      </c>
      <c r="G96" s="127">
        <v>161456</v>
      </c>
      <c r="H96" s="133">
        <f t="shared" si="113"/>
        <v>1698.5673038262451</v>
      </c>
      <c r="I96" s="133">
        <f>MIN(H96,'SO2 Annual Emissions'!L96,' Retirement Adjustments'!D96)</f>
        <v>4.1479999999999997</v>
      </c>
      <c r="J96" s="133">
        <v>52794.004200000003</v>
      </c>
      <c r="K96" s="133">
        <f t="shared" si="168"/>
        <v>4.1479999999999997</v>
      </c>
      <c r="L96" s="133">
        <v>28291.328099999999</v>
      </c>
      <c r="M96" s="133">
        <f t="shared" si="169"/>
        <v>4.1479999999999997</v>
      </c>
      <c r="N96" s="133">
        <v>15160.798199999999</v>
      </c>
      <c r="O96" s="133">
        <f t="shared" si="170"/>
        <v>4.1479999999999997</v>
      </c>
      <c r="P96" s="133">
        <v>8124.3906999999999</v>
      </c>
      <c r="Q96" s="133">
        <f t="shared" si="171"/>
        <v>4.1479999999999997</v>
      </c>
      <c r="R96" s="133">
        <v>4353.7103999999999</v>
      </c>
      <c r="S96" s="133">
        <f t="shared" si="172"/>
        <v>4.1479999999999997</v>
      </c>
      <c r="T96" s="133">
        <v>2333.0727000000002</v>
      </c>
      <c r="U96" s="133">
        <f t="shared" si="173"/>
        <v>4.1479999999999997</v>
      </c>
      <c r="V96" s="133">
        <v>1250.2503999999999</v>
      </c>
      <c r="W96" s="133">
        <f t="shared" si="174"/>
        <v>4.1479999999999997</v>
      </c>
      <c r="X96" s="133">
        <v>669.98599999999999</v>
      </c>
      <c r="Y96" s="133">
        <f t="shared" si="175"/>
        <v>4.1479999999999997</v>
      </c>
      <c r="Z96" s="133">
        <v>359.03309999999999</v>
      </c>
      <c r="AA96" s="133">
        <f t="shared" si="176"/>
        <v>4.1479999999999997</v>
      </c>
      <c r="AB96" s="133">
        <v>192.39920000000001</v>
      </c>
      <c r="AC96" s="133">
        <f t="shared" si="177"/>
        <v>4.1479999999999997</v>
      </c>
      <c r="AD96" s="133">
        <v>103.1031</v>
      </c>
      <c r="AE96" s="133">
        <f t="shared" si="178"/>
        <v>4.1479999999999997</v>
      </c>
      <c r="AF96" s="133">
        <v>55.251100000000001</v>
      </c>
      <c r="AG96" s="133">
        <f t="shared" si="179"/>
        <v>4.1479999999999997</v>
      </c>
      <c r="AH96" s="133">
        <v>29.608000000000001</v>
      </c>
      <c r="AI96" s="133">
        <f t="shared" si="180"/>
        <v>4.1479999999999997</v>
      </c>
      <c r="AJ96" s="133">
        <v>15.866400000000001</v>
      </c>
      <c r="AK96" s="133">
        <f t="shared" si="181"/>
        <v>4.1479999999999997</v>
      </c>
      <c r="AL96" s="133">
        <v>8.5024999999999995</v>
      </c>
      <c r="AM96" s="133">
        <f t="shared" si="182"/>
        <v>4.1479999999999997</v>
      </c>
      <c r="AN96" s="133">
        <v>4.5563000000000002</v>
      </c>
      <c r="AO96" s="133">
        <f t="shared" si="183"/>
        <v>4.1479999999999997</v>
      </c>
      <c r="AP96" s="133">
        <v>2.4417</v>
      </c>
      <c r="AQ96" s="133">
        <f t="shared" si="184"/>
        <v>4.1479999999999997</v>
      </c>
      <c r="AR96" s="133">
        <v>1.3084</v>
      </c>
      <c r="AS96" s="133">
        <f t="shared" si="185"/>
        <v>4.1479999999999997</v>
      </c>
      <c r="AT96" s="133">
        <v>0.70120000000000005</v>
      </c>
      <c r="AU96" s="133">
        <f t="shared" si="186"/>
        <v>4.1479999999999997</v>
      </c>
      <c r="AV96" s="133">
        <v>0.37569999999999998</v>
      </c>
      <c r="AW96" s="133">
        <f t="shared" si="187"/>
        <v>4.1479999999999997</v>
      </c>
      <c r="AX96" s="133">
        <v>0.2014</v>
      </c>
      <c r="AY96" s="133">
        <f t="shared" si="188"/>
        <v>4.1479999999999997</v>
      </c>
      <c r="AZ96" s="133">
        <v>0.1079</v>
      </c>
      <c r="BA96" s="133">
        <f t="shared" si="189"/>
        <v>4.1479999999999997</v>
      </c>
      <c r="BB96" s="133">
        <v>5.7799999999999997E-2</v>
      </c>
      <c r="BC96" s="133">
        <f t="shared" si="190"/>
        <v>4.1479999999999997</v>
      </c>
      <c r="BD96" s="133">
        <v>3.1E-2</v>
      </c>
      <c r="BE96" s="133">
        <f t="shared" si="191"/>
        <v>4.1479999999999997</v>
      </c>
      <c r="BF96" s="133">
        <v>1.66E-2</v>
      </c>
      <c r="BG96" s="133">
        <f t="shared" si="192"/>
        <v>4.1479999999999997</v>
      </c>
      <c r="BH96" s="133">
        <v>8.8999999999999999E-3</v>
      </c>
      <c r="BI96" s="133">
        <f t="shared" si="193"/>
        <v>4.1479999999999997</v>
      </c>
      <c r="BJ96" s="133">
        <v>4.7999999999999996E-3</v>
      </c>
      <c r="BK96" s="133">
        <f t="shared" si="194"/>
        <v>4.1479999999999997</v>
      </c>
    </row>
    <row r="97" spans="1:63" ht="15" customHeight="1" x14ac:dyDescent="0.25">
      <c r="A97" s="45" t="s">
        <v>62</v>
      </c>
      <c r="B97" s="8">
        <v>988</v>
      </c>
      <c r="C97" s="10" t="s">
        <v>63</v>
      </c>
      <c r="D97" s="83">
        <f>(LARGE('Annual Heat Inputs'!D97:K97,1)+LARGE('Annual Heat Inputs'!D97:K97,2)+LARGE('Annual Heat Inputs'!D97:K97,3))/3</f>
        <v>1585911.8796666665</v>
      </c>
      <c r="E97" s="84">
        <v>1221855434</v>
      </c>
      <c r="F97" s="139">
        <f t="shared" si="112"/>
        <v>1.2979537804033423E-3</v>
      </c>
      <c r="G97" s="127">
        <v>161456</v>
      </c>
      <c r="H97" s="133">
        <f t="shared" si="113"/>
        <v>209.56242556880204</v>
      </c>
      <c r="I97" s="133">
        <f>MIN(H97,'SO2 Annual Emissions'!L97,' Retirement Adjustments'!D97)</f>
        <v>0</v>
      </c>
      <c r="J97" s="133">
        <v>52794.004200000003</v>
      </c>
      <c r="K97" s="133">
        <f t="shared" si="168"/>
        <v>0</v>
      </c>
      <c r="L97" s="133">
        <v>28291.328099999999</v>
      </c>
      <c r="M97" s="133">
        <f t="shared" si="169"/>
        <v>0</v>
      </c>
      <c r="N97" s="133">
        <v>15160.798199999999</v>
      </c>
      <c r="O97" s="133">
        <f t="shared" si="170"/>
        <v>0</v>
      </c>
      <c r="P97" s="133">
        <v>8124.3906999999999</v>
      </c>
      <c r="Q97" s="133">
        <f t="shared" si="171"/>
        <v>0</v>
      </c>
      <c r="R97" s="133">
        <v>4353.7103999999999</v>
      </c>
      <c r="S97" s="133">
        <f t="shared" si="172"/>
        <v>0</v>
      </c>
      <c r="T97" s="133">
        <v>2333.0727000000002</v>
      </c>
      <c r="U97" s="133">
        <f t="shared" si="173"/>
        <v>0</v>
      </c>
      <c r="V97" s="133">
        <v>1250.2503999999999</v>
      </c>
      <c r="W97" s="133">
        <f t="shared" si="174"/>
        <v>0</v>
      </c>
      <c r="X97" s="133">
        <v>669.98599999999999</v>
      </c>
      <c r="Y97" s="133">
        <f t="shared" si="175"/>
        <v>0</v>
      </c>
      <c r="Z97" s="133">
        <v>359.03309999999999</v>
      </c>
      <c r="AA97" s="133">
        <f t="shared" si="176"/>
        <v>0</v>
      </c>
      <c r="AB97" s="133">
        <v>192.39920000000001</v>
      </c>
      <c r="AC97" s="133">
        <f t="shared" si="177"/>
        <v>0</v>
      </c>
      <c r="AD97" s="133">
        <v>103.1031</v>
      </c>
      <c r="AE97" s="133">
        <f t="shared" si="178"/>
        <v>0</v>
      </c>
      <c r="AF97" s="133">
        <v>55.251100000000001</v>
      </c>
      <c r="AG97" s="133">
        <f t="shared" si="179"/>
        <v>0</v>
      </c>
      <c r="AH97" s="133">
        <v>29.608000000000001</v>
      </c>
      <c r="AI97" s="133">
        <f t="shared" si="180"/>
        <v>0</v>
      </c>
      <c r="AJ97" s="133">
        <v>15.866400000000001</v>
      </c>
      <c r="AK97" s="133">
        <f t="shared" si="181"/>
        <v>0</v>
      </c>
      <c r="AL97" s="133">
        <v>8.5024999999999995</v>
      </c>
      <c r="AM97" s="133">
        <f t="shared" si="182"/>
        <v>0</v>
      </c>
      <c r="AN97" s="133">
        <v>4.5563000000000002</v>
      </c>
      <c r="AO97" s="133">
        <f t="shared" si="183"/>
        <v>0</v>
      </c>
      <c r="AP97" s="133">
        <v>2.4417</v>
      </c>
      <c r="AQ97" s="133">
        <f t="shared" si="184"/>
        <v>0</v>
      </c>
      <c r="AR97" s="133">
        <v>1.3084</v>
      </c>
      <c r="AS97" s="133">
        <f t="shared" si="185"/>
        <v>0</v>
      </c>
      <c r="AT97" s="133">
        <v>0.70120000000000005</v>
      </c>
      <c r="AU97" s="133">
        <f t="shared" si="186"/>
        <v>0</v>
      </c>
      <c r="AV97" s="133">
        <v>0.37569999999999998</v>
      </c>
      <c r="AW97" s="133">
        <f t="shared" si="187"/>
        <v>0</v>
      </c>
      <c r="AX97" s="133">
        <v>0.2014</v>
      </c>
      <c r="AY97" s="133">
        <f t="shared" si="188"/>
        <v>0</v>
      </c>
      <c r="AZ97" s="133">
        <v>0.1079</v>
      </c>
      <c r="BA97" s="133">
        <f t="shared" si="189"/>
        <v>0</v>
      </c>
      <c r="BB97" s="133">
        <v>5.7799999999999997E-2</v>
      </c>
      <c r="BC97" s="133">
        <f t="shared" si="190"/>
        <v>0</v>
      </c>
      <c r="BD97" s="133">
        <v>3.1E-2</v>
      </c>
      <c r="BE97" s="133">
        <f t="shared" si="191"/>
        <v>0</v>
      </c>
      <c r="BF97" s="133">
        <v>1.66E-2</v>
      </c>
      <c r="BG97" s="133">
        <f t="shared" si="192"/>
        <v>0</v>
      </c>
      <c r="BH97" s="133">
        <v>8.8999999999999999E-3</v>
      </c>
      <c r="BI97" s="133">
        <f t="shared" si="193"/>
        <v>0</v>
      </c>
      <c r="BJ97" s="133">
        <v>4.7999999999999996E-3</v>
      </c>
      <c r="BK97" s="133">
        <f t="shared" si="194"/>
        <v>0</v>
      </c>
    </row>
    <row r="98" spans="1:63" ht="15" customHeight="1" x14ac:dyDescent="0.25">
      <c r="A98" s="45" t="s">
        <v>62</v>
      </c>
      <c r="B98" s="8">
        <v>988</v>
      </c>
      <c r="C98" s="10" t="s">
        <v>64</v>
      </c>
      <c r="D98" s="83">
        <f>(LARGE('Annual Heat Inputs'!D98:K98,1)+LARGE('Annual Heat Inputs'!D98:K98,2)+LARGE('Annual Heat Inputs'!D98:K98,3))/3</f>
        <v>3702479.943</v>
      </c>
      <c r="E98" s="84">
        <v>1221855434</v>
      </c>
      <c r="F98" s="139">
        <f t="shared" si="112"/>
        <v>3.0302111362546019E-3</v>
      </c>
      <c r="G98" s="127">
        <v>161456</v>
      </c>
      <c r="H98" s="133">
        <f t="shared" si="113"/>
        <v>489.245769215123</v>
      </c>
      <c r="I98" s="133">
        <f>MIN(H98,'SO2 Annual Emissions'!L98,' Retirement Adjustments'!D98)</f>
        <v>0</v>
      </c>
      <c r="J98" s="133">
        <v>52794.004200000003</v>
      </c>
      <c r="K98" s="133">
        <f t="shared" si="168"/>
        <v>0</v>
      </c>
      <c r="L98" s="133">
        <v>28291.328099999999</v>
      </c>
      <c r="M98" s="133">
        <f t="shared" si="169"/>
        <v>0</v>
      </c>
      <c r="N98" s="133">
        <v>15160.798199999999</v>
      </c>
      <c r="O98" s="133">
        <f t="shared" si="170"/>
        <v>0</v>
      </c>
      <c r="P98" s="133">
        <v>8124.3906999999999</v>
      </c>
      <c r="Q98" s="133">
        <f t="shared" si="171"/>
        <v>0</v>
      </c>
      <c r="R98" s="133">
        <v>4353.7103999999999</v>
      </c>
      <c r="S98" s="133">
        <f t="shared" si="172"/>
        <v>0</v>
      </c>
      <c r="T98" s="133">
        <v>2333.0727000000002</v>
      </c>
      <c r="U98" s="133">
        <f t="shared" si="173"/>
        <v>0</v>
      </c>
      <c r="V98" s="133">
        <v>1250.2503999999999</v>
      </c>
      <c r="W98" s="133">
        <f t="shared" si="174"/>
        <v>0</v>
      </c>
      <c r="X98" s="133">
        <v>669.98599999999999</v>
      </c>
      <c r="Y98" s="133">
        <f t="shared" si="175"/>
        <v>0</v>
      </c>
      <c r="Z98" s="133">
        <v>359.03309999999999</v>
      </c>
      <c r="AA98" s="133">
        <f t="shared" si="176"/>
        <v>0</v>
      </c>
      <c r="AB98" s="133">
        <v>192.39920000000001</v>
      </c>
      <c r="AC98" s="133">
        <f t="shared" si="177"/>
        <v>0</v>
      </c>
      <c r="AD98" s="133">
        <v>103.1031</v>
      </c>
      <c r="AE98" s="133">
        <f t="shared" si="178"/>
        <v>0</v>
      </c>
      <c r="AF98" s="133">
        <v>55.251100000000001</v>
      </c>
      <c r="AG98" s="133">
        <f t="shared" si="179"/>
        <v>0</v>
      </c>
      <c r="AH98" s="133">
        <v>29.608000000000001</v>
      </c>
      <c r="AI98" s="133">
        <f t="shared" si="180"/>
        <v>0</v>
      </c>
      <c r="AJ98" s="133">
        <v>15.866400000000001</v>
      </c>
      <c r="AK98" s="133">
        <f t="shared" si="181"/>
        <v>0</v>
      </c>
      <c r="AL98" s="133">
        <v>8.5024999999999995</v>
      </c>
      <c r="AM98" s="133">
        <f t="shared" si="182"/>
        <v>0</v>
      </c>
      <c r="AN98" s="133">
        <v>4.5563000000000002</v>
      </c>
      <c r="AO98" s="133">
        <f t="shared" si="183"/>
        <v>0</v>
      </c>
      <c r="AP98" s="133">
        <v>2.4417</v>
      </c>
      <c r="AQ98" s="133">
        <f t="shared" si="184"/>
        <v>0</v>
      </c>
      <c r="AR98" s="133">
        <v>1.3084</v>
      </c>
      <c r="AS98" s="133">
        <f t="shared" si="185"/>
        <v>0</v>
      </c>
      <c r="AT98" s="133">
        <v>0.70120000000000005</v>
      </c>
      <c r="AU98" s="133">
        <f t="shared" si="186"/>
        <v>0</v>
      </c>
      <c r="AV98" s="133">
        <v>0.37569999999999998</v>
      </c>
      <c r="AW98" s="133">
        <f t="shared" si="187"/>
        <v>0</v>
      </c>
      <c r="AX98" s="133">
        <v>0.2014</v>
      </c>
      <c r="AY98" s="133">
        <f t="shared" si="188"/>
        <v>0</v>
      </c>
      <c r="AZ98" s="133">
        <v>0.1079</v>
      </c>
      <c r="BA98" s="133">
        <f t="shared" si="189"/>
        <v>0</v>
      </c>
      <c r="BB98" s="133">
        <v>5.7799999999999997E-2</v>
      </c>
      <c r="BC98" s="133">
        <f t="shared" si="190"/>
        <v>0</v>
      </c>
      <c r="BD98" s="133">
        <v>3.1E-2</v>
      </c>
      <c r="BE98" s="133">
        <f t="shared" si="191"/>
        <v>0</v>
      </c>
      <c r="BF98" s="133">
        <v>1.66E-2</v>
      </c>
      <c r="BG98" s="133">
        <f t="shared" si="192"/>
        <v>0</v>
      </c>
      <c r="BH98" s="133">
        <v>8.8999999999999999E-3</v>
      </c>
      <c r="BI98" s="133">
        <f t="shared" si="193"/>
        <v>0</v>
      </c>
      <c r="BJ98" s="133">
        <v>4.7999999999999996E-3</v>
      </c>
      <c r="BK98" s="133">
        <f t="shared" si="194"/>
        <v>0</v>
      </c>
    </row>
    <row r="99" spans="1:63" ht="15" customHeight="1" x14ac:dyDescent="0.25">
      <c r="A99" s="45" t="s">
        <v>62</v>
      </c>
      <c r="B99" s="8">
        <v>988</v>
      </c>
      <c r="C99" s="10" t="s">
        <v>65</v>
      </c>
      <c r="D99" s="83">
        <f>(LARGE('Annual Heat Inputs'!D99:K99,1)+LARGE('Annual Heat Inputs'!D99:K99,2)+LARGE('Annual Heat Inputs'!D99:K99,3))/3</f>
        <v>6457342.5823333338</v>
      </c>
      <c r="E99" s="84">
        <v>1221855434</v>
      </c>
      <c r="F99" s="139">
        <f t="shared" si="112"/>
        <v>5.2848662801243751E-3</v>
      </c>
      <c r="G99" s="127">
        <v>161456</v>
      </c>
      <c r="H99" s="133">
        <f t="shared" si="113"/>
        <v>853.27337012376108</v>
      </c>
      <c r="I99" s="133">
        <f>MIN(H99,'SO2 Annual Emissions'!L99,' Retirement Adjustments'!D99)</f>
        <v>0</v>
      </c>
      <c r="J99" s="133">
        <v>52794.004200000003</v>
      </c>
      <c r="K99" s="133">
        <f t="shared" si="168"/>
        <v>0</v>
      </c>
      <c r="L99" s="133">
        <v>28291.328099999999</v>
      </c>
      <c r="M99" s="133">
        <f t="shared" si="169"/>
        <v>0</v>
      </c>
      <c r="N99" s="133">
        <v>15160.798199999999</v>
      </c>
      <c r="O99" s="133">
        <f t="shared" si="170"/>
        <v>0</v>
      </c>
      <c r="P99" s="133">
        <v>8124.3906999999999</v>
      </c>
      <c r="Q99" s="133">
        <f t="shared" si="171"/>
        <v>0</v>
      </c>
      <c r="R99" s="133">
        <v>4353.7103999999999</v>
      </c>
      <c r="S99" s="133">
        <f t="shared" si="172"/>
        <v>0</v>
      </c>
      <c r="T99" s="133">
        <v>2333.0727000000002</v>
      </c>
      <c r="U99" s="133">
        <f t="shared" si="173"/>
        <v>0</v>
      </c>
      <c r="V99" s="133">
        <v>1250.2503999999999</v>
      </c>
      <c r="W99" s="133">
        <f t="shared" si="174"/>
        <v>0</v>
      </c>
      <c r="X99" s="133">
        <v>669.98599999999999</v>
      </c>
      <c r="Y99" s="133">
        <f t="shared" si="175"/>
        <v>0</v>
      </c>
      <c r="Z99" s="133">
        <v>359.03309999999999</v>
      </c>
      <c r="AA99" s="133">
        <f t="shared" si="176"/>
        <v>0</v>
      </c>
      <c r="AB99" s="133">
        <v>192.39920000000001</v>
      </c>
      <c r="AC99" s="133">
        <f t="shared" si="177"/>
        <v>0</v>
      </c>
      <c r="AD99" s="133">
        <v>103.1031</v>
      </c>
      <c r="AE99" s="133">
        <f t="shared" si="178"/>
        <v>0</v>
      </c>
      <c r="AF99" s="133">
        <v>55.251100000000001</v>
      </c>
      <c r="AG99" s="133">
        <f t="shared" si="179"/>
        <v>0</v>
      </c>
      <c r="AH99" s="133">
        <v>29.608000000000001</v>
      </c>
      <c r="AI99" s="133">
        <f t="shared" si="180"/>
        <v>0</v>
      </c>
      <c r="AJ99" s="133">
        <v>15.866400000000001</v>
      </c>
      <c r="AK99" s="133">
        <f t="shared" si="181"/>
        <v>0</v>
      </c>
      <c r="AL99" s="133">
        <v>8.5024999999999995</v>
      </c>
      <c r="AM99" s="133">
        <f t="shared" si="182"/>
        <v>0</v>
      </c>
      <c r="AN99" s="133">
        <v>4.5563000000000002</v>
      </c>
      <c r="AO99" s="133">
        <f t="shared" si="183"/>
        <v>0</v>
      </c>
      <c r="AP99" s="133">
        <v>2.4417</v>
      </c>
      <c r="AQ99" s="133">
        <f t="shared" si="184"/>
        <v>0</v>
      </c>
      <c r="AR99" s="133">
        <v>1.3084</v>
      </c>
      <c r="AS99" s="133">
        <f t="shared" si="185"/>
        <v>0</v>
      </c>
      <c r="AT99" s="133">
        <v>0.70120000000000005</v>
      </c>
      <c r="AU99" s="133">
        <f t="shared" si="186"/>
        <v>0</v>
      </c>
      <c r="AV99" s="133">
        <v>0.37569999999999998</v>
      </c>
      <c r="AW99" s="133">
        <f t="shared" si="187"/>
        <v>0</v>
      </c>
      <c r="AX99" s="133">
        <v>0.2014</v>
      </c>
      <c r="AY99" s="133">
        <f t="shared" si="188"/>
        <v>0</v>
      </c>
      <c r="AZ99" s="133">
        <v>0.1079</v>
      </c>
      <c r="BA99" s="133">
        <f t="shared" si="189"/>
        <v>0</v>
      </c>
      <c r="BB99" s="133">
        <v>5.7799999999999997E-2</v>
      </c>
      <c r="BC99" s="133">
        <f t="shared" si="190"/>
        <v>0</v>
      </c>
      <c r="BD99" s="133">
        <v>3.1E-2</v>
      </c>
      <c r="BE99" s="133">
        <f t="shared" si="191"/>
        <v>0</v>
      </c>
      <c r="BF99" s="133">
        <v>1.66E-2</v>
      </c>
      <c r="BG99" s="133">
        <f t="shared" si="192"/>
        <v>0</v>
      </c>
      <c r="BH99" s="133">
        <v>8.8999999999999999E-3</v>
      </c>
      <c r="BI99" s="133">
        <f t="shared" si="193"/>
        <v>0</v>
      </c>
      <c r="BJ99" s="133">
        <v>4.7999999999999996E-3</v>
      </c>
      <c r="BK99" s="133">
        <f t="shared" si="194"/>
        <v>0</v>
      </c>
    </row>
    <row r="100" spans="1:63" ht="15" customHeight="1" x14ac:dyDescent="0.25">
      <c r="A100" s="45" t="s">
        <v>62</v>
      </c>
      <c r="B100" s="8">
        <v>988</v>
      </c>
      <c r="C100" s="10" t="s">
        <v>66</v>
      </c>
      <c r="D100" s="83">
        <f>(LARGE('Annual Heat Inputs'!D100:K100,1)+LARGE('Annual Heat Inputs'!D100:K100,2)+LARGE('Annual Heat Inputs'!D100:K100,3))/3</f>
        <v>20415373.296333335</v>
      </c>
      <c r="E100" s="84">
        <v>1221855434</v>
      </c>
      <c r="F100" s="139">
        <f t="shared" si="112"/>
        <v>1.6708501454627354E-2</v>
      </c>
      <c r="G100" s="127">
        <v>161456</v>
      </c>
      <c r="H100" s="133">
        <f t="shared" si="113"/>
        <v>2697.6878108583142</v>
      </c>
      <c r="I100" s="133">
        <f>MIN(H100,'SO2 Annual Emissions'!L100,' Retirement Adjustments'!D100)</f>
        <v>0</v>
      </c>
      <c r="J100" s="133">
        <v>52794.004200000003</v>
      </c>
      <c r="K100" s="133">
        <f t="shared" si="168"/>
        <v>0</v>
      </c>
      <c r="L100" s="133">
        <v>28291.328099999999</v>
      </c>
      <c r="M100" s="133">
        <f t="shared" si="169"/>
        <v>0</v>
      </c>
      <c r="N100" s="133">
        <v>15160.798199999999</v>
      </c>
      <c r="O100" s="133">
        <f t="shared" si="170"/>
        <v>0</v>
      </c>
      <c r="P100" s="133">
        <v>8124.3906999999999</v>
      </c>
      <c r="Q100" s="133">
        <f t="shared" si="171"/>
        <v>0</v>
      </c>
      <c r="R100" s="133">
        <v>4353.7103999999999</v>
      </c>
      <c r="S100" s="133">
        <f t="shared" si="172"/>
        <v>0</v>
      </c>
      <c r="T100" s="133">
        <v>2333.0727000000002</v>
      </c>
      <c r="U100" s="133">
        <f t="shared" si="173"/>
        <v>0</v>
      </c>
      <c r="V100" s="133">
        <v>1250.2503999999999</v>
      </c>
      <c r="W100" s="133">
        <f t="shared" si="174"/>
        <v>0</v>
      </c>
      <c r="X100" s="133">
        <v>669.98599999999999</v>
      </c>
      <c r="Y100" s="133">
        <f t="shared" si="175"/>
        <v>0</v>
      </c>
      <c r="Z100" s="133">
        <v>359.03309999999999</v>
      </c>
      <c r="AA100" s="133">
        <f t="shared" si="176"/>
        <v>0</v>
      </c>
      <c r="AB100" s="133">
        <v>192.39920000000001</v>
      </c>
      <c r="AC100" s="133">
        <f t="shared" si="177"/>
        <v>0</v>
      </c>
      <c r="AD100" s="133">
        <v>103.1031</v>
      </c>
      <c r="AE100" s="133">
        <f t="shared" si="178"/>
        <v>0</v>
      </c>
      <c r="AF100" s="133">
        <v>55.251100000000001</v>
      </c>
      <c r="AG100" s="133">
        <f t="shared" si="179"/>
        <v>0</v>
      </c>
      <c r="AH100" s="133">
        <v>29.608000000000001</v>
      </c>
      <c r="AI100" s="133">
        <f t="shared" si="180"/>
        <v>0</v>
      </c>
      <c r="AJ100" s="133">
        <v>15.866400000000001</v>
      </c>
      <c r="AK100" s="133">
        <f t="shared" si="181"/>
        <v>0</v>
      </c>
      <c r="AL100" s="133">
        <v>8.5024999999999995</v>
      </c>
      <c r="AM100" s="133">
        <f t="shared" si="182"/>
        <v>0</v>
      </c>
      <c r="AN100" s="133">
        <v>4.5563000000000002</v>
      </c>
      <c r="AO100" s="133">
        <f t="shared" si="183"/>
        <v>0</v>
      </c>
      <c r="AP100" s="133">
        <v>2.4417</v>
      </c>
      <c r="AQ100" s="133">
        <f t="shared" si="184"/>
        <v>0</v>
      </c>
      <c r="AR100" s="133">
        <v>1.3084</v>
      </c>
      <c r="AS100" s="133">
        <f t="shared" si="185"/>
        <v>0</v>
      </c>
      <c r="AT100" s="133">
        <v>0.70120000000000005</v>
      </c>
      <c r="AU100" s="133">
        <f t="shared" si="186"/>
        <v>0</v>
      </c>
      <c r="AV100" s="133">
        <v>0.37569999999999998</v>
      </c>
      <c r="AW100" s="133">
        <f t="shared" si="187"/>
        <v>0</v>
      </c>
      <c r="AX100" s="133">
        <v>0.2014</v>
      </c>
      <c r="AY100" s="133">
        <f t="shared" si="188"/>
        <v>0</v>
      </c>
      <c r="AZ100" s="133">
        <v>0.1079</v>
      </c>
      <c r="BA100" s="133">
        <f t="shared" si="189"/>
        <v>0</v>
      </c>
      <c r="BB100" s="133">
        <v>5.7799999999999997E-2</v>
      </c>
      <c r="BC100" s="133">
        <f t="shared" si="190"/>
        <v>0</v>
      </c>
      <c r="BD100" s="133">
        <v>3.1E-2</v>
      </c>
      <c r="BE100" s="133">
        <f t="shared" si="191"/>
        <v>0</v>
      </c>
      <c r="BF100" s="133">
        <v>1.66E-2</v>
      </c>
      <c r="BG100" s="133">
        <f t="shared" si="192"/>
        <v>0</v>
      </c>
      <c r="BH100" s="133">
        <v>8.8999999999999999E-3</v>
      </c>
      <c r="BI100" s="133">
        <f t="shared" si="193"/>
        <v>0</v>
      </c>
      <c r="BJ100" s="133">
        <v>4.7999999999999996E-3</v>
      </c>
      <c r="BK100" s="133">
        <f t="shared" si="194"/>
        <v>0</v>
      </c>
    </row>
    <row r="101" spans="1:63" s="203" customFormat="1" ht="15" customHeight="1" x14ac:dyDescent="0.25">
      <c r="A101" s="55" t="s">
        <v>192</v>
      </c>
      <c r="B101" s="55">
        <v>55111</v>
      </c>
      <c r="C101" s="55">
        <v>1</v>
      </c>
      <c r="D101" s="83">
        <f>(LARGE('Annual Heat Inputs'!D101:K101,1)+LARGE('Annual Heat Inputs'!D101:K101,2)+LARGE('Annual Heat Inputs'!D101:K101,3))/3</f>
        <v>293710.92100000003</v>
      </c>
      <c r="E101" s="84">
        <v>1221855434</v>
      </c>
      <c r="F101" s="139">
        <f t="shared" si="112"/>
        <v>2.4038107359270462E-4</v>
      </c>
      <c r="G101" s="127">
        <v>161456</v>
      </c>
      <c r="H101" s="133">
        <f t="shared" si="113"/>
        <v>38.810966617983716</v>
      </c>
      <c r="I101" s="133">
        <f>MIN(H101,'SO2 Annual Emissions'!L101,' Retirement Adjustments'!D101)</f>
        <v>0.13500000000000001</v>
      </c>
      <c r="J101" s="133">
        <v>52794.004200000003</v>
      </c>
      <c r="K101" s="133">
        <f t="shared" ref="K101:K114" si="195">I101</f>
        <v>0.13500000000000001</v>
      </c>
      <c r="L101" s="133">
        <v>28291.328099999999</v>
      </c>
      <c r="M101" s="133">
        <f t="shared" si="169"/>
        <v>0.13500000000000001</v>
      </c>
      <c r="N101" s="133">
        <v>15160.798199999999</v>
      </c>
      <c r="O101" s="133">
        <f t="shared" si="170"/>
        <v>0.13500000000000001</v>
      </c>
      <c r="P101" s="133">
        <v>8124.3906999999999</v>
      </c>
      <c r="Q101" s="133">
        <f t="shared" si="171"/>
        <v>0.13500000000000001</v>
      </c>
      <c r="R101" s="133">
        <v>4353.7103999999999</v>
      </c>
      <c r="S101" s="133">
        <f t="shared" si="172"/>
        <v>0.13500000000000001</v>
      </c>
      <c r="T101" s="133">
        <v>2333.0727000000002</v>
      </c>
      <c r="U101" s="133">
        <f t="shared" si="173"/>
        <v>0.13500000000000001</v>
      </c>
      <c r="V101" s="133">
        <v>1250.2503999999999</v>
      </c>
      <c r="W101" s="133">
        <f t="shared" si="174"/>
        <v>0.13500000000000001</v>
      </c>
      <c r="X101" s="133">
        <v>669.98599999999999</v>
      </c>
      <c r="Y101" s="133">
        <f t="shared" si="175"/>
        <v>0.13500000000000001</v>
      </c>
      <c r="Z101" s="133">
        <v>359.03309999999999</v>
      </c>
      <c r="AA101" s="133">
        <f t="shared" si="176"/>
        <v>0.13500000000000001</v>
      </c>
      <c r="AB101" s="133">
        <v>192.39920000000001</v>
      </c>
      <c r="AC101" s="133">
        <f t="shared" si="177"/>
        <v>0.13500000000000001</v>
      </c>
      <c r="AD101" s="133">
        <v>103.1031</v>
      </c>
      <c r="AE101" s="133">
        <f t="shared" si="178"/>
        <v>0.13500000000000001</v>
      </c>
      <c r="AF101" s="133">
        <v>55.251100000000001</v>
      </c>
      <c r="AG101" s="133">
        <f t="shared" si="179"/>
        <v>0.13500000000000001</v>
      </c>
      <c r="AH101" s="133">
        <v>29.608000000000001</v>
      </c>
      <c r="AI101" s="133">
        <f t="shared" si="180"/>
        <v>0.13500000000000001</v>
      </c>
      <c r="AJ101" s="133">
        <v>15.866400000000001</v>
      </c>
      <c r="AK101" s="133">
        <f t="shared" si="181"/>
        <v>0.13500000000000001</v>
      </c>
      <c r="AL101" s="133">
        <v>8.5024999999999995</v>
      </c>
      <c r="AM101" s="133">
        <f t="shared" si="182"/>
        <v>0.13500000000000001</v>
      </c>
      <c r="AN101" s="133">
        <v>4.5563000000000002</v>
      </c>
      <c r="AO101" s="133">
        <f t="shared" si="183"/>
        <v>0.13500000000000001</v>
      </c>
      <c r="AP101" s="133">
        <v>2.4417</v>
      </c>
      <c r="AQ101" s="133">
        <f t="shared" si="184"/>
        <v>0.13500000000000001</v>
      </c>
      <c r="AR101" s="133">
        <v>1.3084</v>
      </c>
      <c r="AS101" s="133">
        <f t="shared" si="185"/>
        <v>0.13500000000000001</v>
      </c>
      <c r="AT101" s="133">
        <v>0.70120000000000005</v>
      </c>
      <c r="AU101" s="133">
        <f t="shared" si="186"/>
        <v>0.13500000000000001</v>
      </c>
      <c r="AV101" s="133">
        <v>0.37569999999999998</v>
      </c>
      <c r="AW101" s="133">
        <f t="shared" si="187"/>
        <v>0.13500000000000001</v>
      </c>
      <c r="AX101" s="133">
        <v>0.2014</v>
      </c>
      <c r="AY101" s="133">
        <f t="shared" si="188"/>
        <v>0.13500000000000001</v>
      </c>
      <c r="AZ101" s="133">
        <v>0.1079</v>
      </c>
      <c r="BA101" s="133">
        <f t="shared" si="189"/>
        <v>0.13500000000000001</v>
      </c>
      <c r="BB101" s="133">
        <v>5.7799999999999997E-2</v>
      </c>
      <c r="BC101" s="133">
        <f t="shared" si="190"/>
        <v>0.13500000000000001</v>
      </c>
      <c r="BD101" s="133">
        <v>3.1E-2</v>
      </c>
      <c r="BE101" s="133">
        <f t="shared" si="191"/>
        <v>0.13500000000000001</v>
      </c>
      <c r="BF101" s="133">
        <v>1.66E-2</v>
      </c>
      <c r="BG101" s="133">
        <f t="shared" si="192"/>
        <v>0.13500000000000001</v>
      </c>
      <c r="BH101" s="133">
        <v>8.8999999999999999E-3</v>
      </c>
      <c r="BI101" s="133">
        <f t="shared" si="193"/>
        <v>0.13500000000000001</v>
      </c>
      <c r="BJ101" s="133">
        <v>4.7999999999999996E-3</v>
      </c>
      <c r="BK101" s="133">
        <f t="shared" si="194"/>
        <v>0.13500000000000001</v>
      </c>
    </row>
    <row r="102" spans="1:63" s="203" customFormat="1" ht="15" customHeight="1" x14ac:dyDescent="0.25">
      <c r="A102" s="55" t="s">
        <v>192</v>
      </c>
      <c r="B102" s="55">
        <v>55111</v>
      </c>
      <c r="C102" s="55">
        <v>2</v>
      </c>
      <c r="D102" s="83">
        <f>(LARGE('Annual Heat Inputs'!D102:K102,1)+LARGE('Annual Heat Inputs'!D102:K102,2)+LARGE('Annual Heat Inputs'!D102:K102,3))/3</f>
        <v>307041.58100000001</v>
      </c>
      <c r="E102" s="84">
        <v>1221855434</v>
      </c>
      <c r="F102" s="139">
        <f t="shared" si="112"/>
        <v>2.5129125136746743E-4</v>
      </c>
      <c r="G102" s="127">
        <v>161456</v>
      </c>
      <c r="H102" s="133">
        <f t="shared" si="113"/>
        <v>40.572480280785818</v>
      </c>
      <c r="I102" s="133">
        <f>MIN(H102,'SO2 Annual Emissions'!L102,' Retirement Adjustments'!D102)</f>
        <v>0.11899999999999999</v>
      </c>
      <c r="J102" s="133">
        <v>52794.004200000003</v>
      </c>
      <c r="K102" s="133">
        <f t="shared" si="195"/>
        <v>0.11899999999999999</v>
      </c>
      <c r="L102" s="133">
        <v>28291.328099999999</v>
      </c>
      <c r="M102" s="133">
        <f t="shared" si="169"/>
        <v>0.11899999999999999</v>
      </c>
      <c r="N102" s="133">
        <v>15160.798199999999</v>
      </c>
      <c r="O102" s="133">
        <f t="shared" si="170"/>
        <v>0.11899999999999999</v>
      </c>
      <c r="P102" s="133">
        <v>8124.3906999999999</v>
      </c>
      <c r="Q102" s="133">
        <f t="shared" si="171"/>
        <v>0.11899999999999999</v>
      </c>
      <c r="R102" s="133">
        <v>4353.7103999999999</v>
      </c>
      <c r="S102" s="133">
        <f t="shared" si="172"/>
        <v>0.11899999999999999</v>
      </c>
      <c r="T102" s="133">
        <v>2333.0727000000002</v>
      </c>
      <c r="U102" s="133">
        <f t="shared" si="173"/>
        <v>0.11899999999999999</v>
      </c>
      <c r="V102" s="133">
        <v>1250.2503999999999</v>
      </c>
      <c r="W102" s="133">
        <f t="shared" si="174"/>
        <v>0.11899999999999999</v>
      </c>
      <c r="X102" s="133">
        <v>669.98599999999999</v>
      </c>
      <c r="Y102" s="133">
        <f t="shared" si="175"/>
        <v>0.11899999999999999</v>
      </c>
      <c r="Z102" s="133">
        <v>359.03309999999999</v>
      </c>
      <c r="AA102" s="133">
        <f t="shared" si="176"/>
        <v>0.11899999999999999</v>
      </c>
      <c r="AB102" s="133">
        <v>192.39920000000001</v>
      </c>
      <c r="AC102" s="133">
        <f t="shared" si="177"/>
        <v>0.11899999999999999</v>
      </c>
      <c r="AD102" s="133">
        <v>103.1031</v>
      </c>
      <c r="AE102" s="133">
        <f t="shared" si="178"/>
        <v>0.11899999999999999</v>
      </c>
      <c r="AF102" s="133">
        <v>55.251100000000001</v>
      </c>
      <c r="AG102" s="133">
        <f t="shared" si="179"/>
        <v>0.11899999999999999</v>
      </c>
      <c r="AH102" s="133">
        <v>29.608000000000001</v>
      </c>
      <c r="AI102" s="133">
        <f t="shared" si="180"/>
        <v>0.11899999999999999</v>
      </c>
      <c r="AJ102" s="133">
        <v>15.866400000000001</v>
      </c>
      <c r="AK102" s="133">
        <f t="shared" si="181"/>
        <v>0.11899999999999999</v>
      </c>
      <c r="AL102" s="133">
        <v>8.5024999999999995</v>
      </c>
      <c r="AM102" s="133">
        <f t="shared" si="182"/>
        <v>0.11899999999999999</v>
      </c>
      <c r="AN102" s="133">
        <v>4.5563000000000002</v>
      </c>
      <c r="AO102" s="133">
        <f t="shared" si="183"/>
        <v>0.11899999999999999</v>
      </c>
      <c r="AP102" s="133">
        <v>2.4417</v>
      </c>
      <c r="AQ102" s="133">
        <f t="shared" si="184"/>
        <v>0.11899999999999999</v>
      </c>
      <c r="AR102" s="133">
        <v>1.3084</v>
      </c>
      <c r="AS102" s="133">
        <f t="shared" si="185"/>
        <v>0.11899999999999999</v>
      </c>
      <c r="AT102" s="133">
        <v>0.70120000000000005</v>
      </c>
      <c r="AU102" s="133">
        <f t="shared" si="186"/>
        <v>0.11899999999999999</v>
      </c>
      <c r="AV102" s="133">
        <v>0.37569999999999998</v>
      </c>
      <c r="AW102" s="133">
        <f t="shared" si="187"/>
        <v>0.11899999999999999</v>
      </c>
      <c r="AX102" s="133">
        <v>0.2014</v>
      </c>
      <c r="AY102" s="133">
        <f t="shared" si="188"/>
        <v>0.11899999999999999</v>
      </c>
      <c r="AZ102" s="133">
        <v>0.1079</v>
      </c>
      <c r="BA102" s="133">
        <f t="shared" si="189"/>
        <v>0.11899999999999999</v>
      </c>
      <c r="BB102" s="133">
        <v>5.7799999999999997E-2</v>
      </c>
      <c r="BC102" s="133">
        <f t="shared" si="190"/>
        <v>0.11899999999999999</v>
      </c>
      <c r="BD102" s="133">
        <v>3.1E-2</v>
      </c>
      <c r="BE102" s="133">
        <f t="shared" si="191"/>
        <v>0.11899999999999999</v>
      </c>
      <c r="BF102" s="133">
        <v>1.66E-2</v>
      </c>
      <c r="BG102" s="133">
        <f t="shared" si="192"/>
        <v>0.11899999999999999</v>
      </c>
      <c r="BH102" s="133">
        <v>8.8999999999999999E-3</v>
      </c>
      <c r="BI102" s="133">
        <f t="shared" si="193"/>
        <v>0.11899999999999999</v>
      </c>
      <c r="BJ102" s="133">
        <v>4.7999999999999996E-3</v>
      </c>
      <c r="BK102" s="133">
        <f t="shared" si="194"/>
        <v>0.11899999999999999</v>
      </c>
    </row>
    <row r="103" spans="1:63" ht="15" customHeight="1" x14ac:dyDescent="0.25">
      <c r="A103" s="45" t="s">
        <v>192</v>
      </c>
      <c r="B103" s="8">
        <v>55111</v>
      </c>
      <c r="C103" s="8">
        <v>3</v>
      </c>
      <c r="D103" s="83">
        <f>(LARGE('Annual Heat Inputs'!D103:K103,1)+LARGE('Annual Heat Inputs'!D103:K103,2)+LARGE('Annual Heat Inputs'!D103:K103,3))/3</f>
        <v>249058.33233333332</v>
      </c>
      <c r="E103" s="84">
        <v>1221855434</v>
      </c>
      <c r="F103" s="139">
        <f t="shared" si="112"/>
        <v>2.0383617030534344E-4</v>
      </c>
      <c r="G103" s="127">
        <v>161456</v>
      </c>
      <c r="H103" s="133">
        <f t="shared" si="113"/>
        <v>32.91057271281953</v>
      </c>
      <c r="I103" s="133">
        <f>MIN(H103,'SO2 Annual Emissions'!L103,' Retirement Adjustments'!D103)</f>
        <v>0.113</v>
      </c>
      <c r="J103" s="133">
        <v>52794.004200000003</v>
      </c>
      <c r="K103" s="133">
        <f t="shared" si="195"/>
        <v>0.113</v>
      </c>
      <c r="L103" s="133">
        <v>28291.328099999999</v>
      </c>
      <c r="M103" s="133">
        <f t="shared" si="169"/>
        <v>0.113</v>
      </c>
      <c r="N103" s="133">
        <v>15160.798199999999</v>
      </c>
      <c r="O103" s="133">
        <f t="shared" si="170"/>
        <v>0.113</v>
      </c>
      <c r="P103" s="133">
        <v>8124.3906999999999</v>
      </c>
      <c r="Q103" s="133">
        <f t="shared" si="171"/>
        <v>0.113</v>
      </c>
      <c r="R103" s="133">
        <v>4353.7103999999999</v>
      </c>
      <c r="S103" s="133">
        <f t="shared" si="172"/>
        <v>0.113</v>
      </c>
      <c r="T103" s="133">
        <v>2333.0727000000002</v>
      </c>
      <c r="U103" s="133">
        <f t="shared" si="173"/>
        <v>0.113</v>
      </c>
      <c r="V103" s="133">
        <v>1250.2503999999999</v>
      </c>
      <c r="W103" s="133">
        <f t="shared" si="174"/>
        <v>0.113</v>
      </c>
      <c r="X103" s="133">
        <v>669.98599999999999</v>
      </c>
      <c r="Y103" s="133">
        <f t="shared" si="175"/>
        <v>0.113</v>
      </c>
      <c r="Z103" s="133">
        <v>359.03309999999999</v>
      </c>
      <c r="AA103" s="133">
        <f t="shared" si="176"/>
        <v>0.113</v>
      </c>
      <c r="AB103" s="133">
        <v>192.39920000000001</v>
      </c>
      <c r="AC103" s="133">
        <f t="shared" si="177"/>
        <v>0.113</v>
      </c>
      <c r="AD103" s="133">
        <v>103.1031</v>
      </c>
      <c r="AE103" s="133">
        <f t="shared" si="178"/>
        <v>0.113</v>
      </c>
      <c r="AF103" s="133">
        <v>55.251100000000001</v>
      </c>
      <c r="AG103" s="133">
        <f t="shared" si="179"/>
        <v>0.113</v>
      </c>
      <c r="AH103" s="133">
        <v>29.608000000000001</v>
      </c>
      <c r="AI103" s="133">
        <f t="shared" si="180"/>
        <v>0.113</v>
      </c>
      <c r="AJ103" s="133">
        <v>15.866400000000001</v>
      </c>
      <c r="AK103" s="133">
        <f t="shared" si="181"/>
        <v>0.113</v>
      </c>
      <c r="AL103" s="133">
        <v>8.5024999999999995</v>
      </c>
      <c r="AM103" s="133">
        <f t="shared" si="182"/>
        <v>0.113</v>
      </c>
      <c r="AN103" s="133">
        <v>4.5563000000000002</v>
      </c>
      <c r="AO103" s="133">
        <f t="shared" si="183"/>
        <v>0.113</v>
      </c>
      <c r="AP103" s="133">
        <v>2.4417</v>
      </c>
      <c r="AQ103" s="133">
        <f t="shared" si="184"/>
        <v>0.113</v>
      </c>
      <c r="AR103" s="133">
        <v>1.3084</v>
      </c>
      <c r="AS103" s="133">
        <f t="shared" si="185"/>
        <v>0.113</v>
      </c>
      <c r="AT103" s="133">
        <v>0.70120000000000005</v>
      </c>
      <c r="AU103" s="133">
        <f t="shared" si="186"/>
        <v>0.113</v>
      </c>
      <c r="AV103" s="133">
        <v>0.37569999999999998</v>
      </c>
      <c r="AW103" s="133">
        <f t="shared" si="187"/>
        <v>0.113</v>
      </c>
      <c r="AX103" s="133">
        <v>0.2014</v>
      </c>
      <c r="AY103" s="133">
        <f t="shared" si="188"/>
        <v>0.113</v>
      </c>
      <c r="AZ103" s="133">
        <v>0.1079</v>
      </c>
      <c r="BA103" s="133">
        <f t="shared" si="189"/>
        <v>0.113</v>
      </c>
      <c r="BB103" s="133">
        <v>5.7799999999999997E-2</v>
      </c>
      <c r="BC103" s="133">
        <f t="shared" si="190"/>
        <v>0.113</v>
      </c>
      <c r="BD103" s="133">
        <v>3.1E-2</v>
      </c>
      <c r="BE103" s="133">
        <f t="shared" si="191"/>
        <v>0.113</v>
      </c>
      <c r="BF103" s="133">
        <v>1.66E-2</v>
      </c>
      <c r="BG103" s="133">
        <f t="shared" si="192"/>
        <v>0.113</v>
      </c>
      <c r="BH103" s="133">
        <v>8.8999999999999999E-3</v>
      </c>
      <c r="BI103" s="133">
        <f t="shared" si="193"/>
        <v>0.113</v>
      </c>
      <c r="BJ103" s="133">
        <v>4.7999999999999996E-3</v>
      </c>
      <c r="BK103" s="133">
        <f t="shared" si="194"/>
        <v>0.113</v>
      </c>
    </row>
    <row r="104" spans="1:63" ht="15" customHeight="1" x14ac:dyDescent="0.25">
      <c r="A104" s="55" t="s">
        <v>192</v>
      </c>
      <c r="B104" s="8">
        <v>55111</v>
      </c>
      <c r="C104" s="8">
        <v>4</v>
      </c>
      <c r="D104" s="83">
        <f>(LARGE('Annual Heat Inputs'!D104:K104,1)+LARGE('Annual Heat Inputs'!D104:K104,2)+LARGE('Annual Heat Inputs'!D104:K104,3))/3</f>
        <v>287217.96933333331</v>
      </c>
      <c r="E104" s="84">
        <v>1221855434</v>
      </c>
      <c r="F104" s="139">
        <f t="shared" si="112"/>
        <v>2.3506706386128271E-4</v>
      </c>
      <c r="G104" s="127">
        <v>161456</v>
      </c>
      <c r="H104" s="133">
        <f t="shared" si="113"/>
        <v>37.952987862787261</v>
      </c>
      <c r="I104" s="133">
        <f>MIN(H104,'SO2 Annual Emissions'!L104,' Retirement Adjustments'!D104)</f>
        <v>0.107</v>
      </c>
      <c r="J104" s="133">
        <v>52794.004200000003</v>
      </c>
      <c r="K104" s="133">
        <f t="shared" si="195"/>
        <v>0.107</v>
      </c>
      <c r="L104" s="133">
        <v>28291.328099999999</v>
      </c>
      <c r="M104" s="133">
        <f t="shared" si="169"/>
        <v>0.107</v>
      </c>
      <c r="N104" s="133">
        <v>15160.798199999999</v>
      </c>
      <c r="O104" s="133">
        <f t="shared" si="170"/>
        <v>0.107</v>
      </c>
      <c r="P104" s="133">
        <v>8124.3906999999999</v>
      </c>
      <c r="Q104" s="133">
        <f t="shared" si="171"/>
        <v>0.107</v>
      </c>
      <c r="R104" s="133">
        <v>4353.7103999999999</v>
      </c>
      <c r="S104" s="133">
        <f t="shared" si="172"/>
        <v>0.107</v>
      </c>
      <c r="T104" s="133">
        <v>2333.0727000000002</v>
      </c>
      <c r="U104" s="133">
        <f t="shared" si="173"/>
        <v>0.107</v>
      </c>
      <c r="V104" s="133">
        <v>1250.2503999999999</v>
      </c>
      <c r="W104" s="133">
        <f t="shared" si="174"/>
        <v>0.107</v>
      </c>
      <c r="X104" s="133">
        <v>669.98599999999999</v>
      </c>
      <c r="Y104" s="133">
        <f t="shared" si="175"/>
        <v>0.107</v>
      </c>
      <c r="Z104" s="133">
        <v>359.03309999999999</v>
      </c>
      <c r="AA104" s="133">
        <f t="shared" si="176"/>
        <v>0.107</v>
      </c>
      <c r="AB104" s="133">
        <v>192.39920000000001</v>
      </c>
      <c r="AC104" s="133">
        <f t="shared" si="177"/>
        <v>0.107</v>
      </c>
      <c r="AD104" s="133">
        <v>103.1031</v>
      </c>
      <c r="AE104" s="133">
        <f t="shared" si="178"/>
        <v>0.107</v>
      </c>
      <c r="AF104" s="133">
        <v>55.251100000000001</v>
      </c>
      <c r="AG104" s="133">
        <f t="shared" si="179"/>
        <v>0.107</v>
      </c>
      <c r="AH104" s="133">
        <v>29.608000000000001</v>
      </c>
      <c r="AI104" s="133">
        <f t="shared" si="180"/>
        <v>0.107</v>
      </c>
      <c r="AJ104" s="133">
        <v>15.866400000000001</v>
      </c>
      <c r="AK104" s="133">
        <f t="shared" si="181"/>
        <v>0.107</v>
      </c>
      <c r="AL104" s="133">
        <v>8.5024999999999995</v>
      </c>
      <c r="AM104" s="133">
        <f t="shared" si="182"/>
        <v>0.107</v>
      </c>
      <c r="AN104" s="133">
        <v>4.5563000000000002</v>
      </c>
      <c r="AO104" s="133">
        <f t="shared" si="183"/>
        <v>0.107</v>
      </c>
      <c r="AP104" s="133">
        <v>2.4417</v>
      </c>
      <c r="AQ104" s="133">
        <f t="shared" si="184"/>
        <v>0.107</v>
      </c>
      <c r="AR104" s="133">
        <v>1.3084</v>
      </c>
      <c r="AS104" s="133">
        <f t="shared" si="185"/>
        <v>0.107</v>
      </c>
      <c r="AT104" s="133">
        <v>0.70120000000000005</v>
      </c>
      <c r="AU104" s="133">
        <f t="shared" si="186"/>
        <v>0.107</v>
      </c>
      <c r="AV104" s="133">
        <v>0.37569999999999998</v>
      </c>
      <c r="AW104" s="133">
        <f t="shared" si="187"/>
        <v>0.107</v>
      </c>
      <c r="AX104" s="133">
        <v>0.2014</v>
      </c>
      <c r="AY104" s="133">
        <f t="shared" si="188"/>
        <v>0.107</v>
      </c>
      <c r="AZ104" s="133">
        <v>0.1079</v>
      </c>
      <c r="BA104" s="133">
        <f t="shared" si="189"/>
        <v>0.107</v>
      </c>
      <c r="BB104" s="133">
        <v>5.7799999999999997E-2</v>
      </c>
      <c r="BC104" s="133">
        <f t="shared" si="190"/>
        <v>0.107</v>
      </c>
      <c r="BD104" s="133">
        <v>3.1E-2</v>
      </c>
      <c r="BE104" s="133">
        <f t="shared" si="191"/>
        <v>0.107</v>
      </c>
      <c r="BF104" s="133">
        <v>1.66E-2</v>
      </c>
      <c r="BG104" s="133">
        <f t="shared" si="192"/>
        <v>0.107</v>
      </c>
      <c r="BH104" s="133">
        <v>8.8999999999999999E-3</v>
      </c>
      <c r="BI104" s="133">
        <f t="shared" si="193"/>
        <v>0.107</v>
      </c>
      <c r="BJ104" s="133">
        <v>4.7999999999999996E-3</v>
      </c>
      <c r="BK104" s="133">
        <f t="shared" si="194"/>
        <v>0.107</v>
      </c>
    </row>
    <row r="105" spans="1:63" ht="15" customHeight="1" x14ac:dyDescent="0.25">
      <c r="A105" s="55" t="s">
        <v>192</v>
      </c>
      <c r="B105" s="8">
        <v>55111</v>
      </c>
      <c r="C105" s="8">
        <v>5</v>
      </c>
      <c r="D105" s="83">
        <f>(LARGE('Annual Heat Inputs'!D105:K105,1)+LARGE('Annual Heat Inputs'!D105:K105,2)+LARGE('Annual Heat Inputs'!D105:K105,3))/3</f>
        <v>279589.24700000003</v>
      </c>
      <c r="E105" s="84">
        <v>1221855434</v>
      </c>
      <c r="F105" s="139">
        <f t="shared" si="112"/>
        <v>2.2882350826456286E-4</v>
      </c>
      <c r="G105" s="127">
        <v>161456</v>
      </c>
      <c r="H105" s="133">
        <f t="shared" si="113"/>
        <v>36.944928350363263</v>
      </c>
      <c r="I105" s="133">
        <f>MIN(H105,'SO2 Annual Emissions'!L105,' Retirement Adjustments'!D105)</f>
        <v>0.115</v>
      </c>
      <c r="J105" s="133">
        <v>52794.004200000003</v>
      </c>
      <c r="K105" s="133">
        <f t="shared" si="195"/>
        <v>0.115</v>
      </c>
      <c r="L105" s="133">
        <v>28291.328099999999</v>
      </c>
      <c r="M105" s="133">
        <f t="shared" si="169"/>
        <v>0.115</v>
      </c>
      <c r="N105" s="133">
        <v>15160.798199999999</v>
      </c>
      <c r="O105" s="133">
        <f t="shared" si="170"/>
        <v>0.115</v>
      </c>
      <c r="P105" s="133">
        <v>8124.3906999999999</v>
      </c>
      <c r="Q105" s="133">
        <f t="shared" si="171"/>
        <v>0.115</v>
      </c>
      <c r="R105" s="133">
        <v>4353.7103999999999</v>
      </c>
      <c r="S105" s="133">
        <f t="shared" si="172"/>
        <v>0.115</v>
      </c>
      <c r="T105" s="133">
        <v>2333.0727000000002</v>
      </c>
      <c r="U105" s="133">
        <f t="shared" si="173"/>
        <v>0.115</v>
      </c>
      <c r="V105" s="133">
        <v>1250.2503999999999</v>
      </c>
      <c r="W105" s="133">
        <f t="shared" si="174"/>
        <v>0.115</v>
      </c>
      <c r="X105" s="133">
        <v>669.98599999999999</v>
      </c>
      <c r="Y105" s="133">
        <f t="shared" si="175"/>
        <v>0.115</v>
      </c>
      <c r="Z105" s="133">
        <v>359.03309999999999</v>
      </c>
      <c r="AA105" s="133">
        <f t="shared" si="176"/>
        <v>0.115</v>
      </c>
      <c r="AB105" s="133">
        <v>192.39920000000001</v>
      </c>
      <c r="AC105" s="133">
        <f t="shared" si="177"/>
        <v>0.115</v>
      </c>
      <c r="AD105" s="133">
        <v>103.1031</v>
      </c>
      <c r="AE105" s="133">
        <f t="shared" si="178"/>
        <v>0.115</v>
      </c>
      <c r="AF105" s="133">
        <v>55.251100000000001</v>
      </c>
      <c r="AG105" s="133">
        <f t="shared" si="179"/>
        <v>0.115</v>
      </c>
      <c r="AH105" s="133">
        <v>29.608000000000001</v>
      </c>
      <c r="AI105" s="133">
        <f t="shared" si="180"/>
        <v>0.115</v>
      </c>
      <c r="AJ105" s="133">
        <v>15.866400000000001</v>
      </c>
      <c r="AK105" s="133">
        <f t="shared" si="181"/>
        <v>0.115</v>
      </c>
      <c r="AL105" s="133">
        <v>8.5024999999999995</v>
      </c>
      <c r="AM105" s="133">
        <f t="shared" si="182"/>
        <v>0.115</v>
      </c>
      <c r="AN105" s="133">
        <v>4.5563000000000002</v>
      </c>
      <c r="AO105" s="133">
        <f t="shared" si="183"/>
        <v>0.115</v>
      </c>
      <c r="AP105" s="133">
        <v>2.4417</v>
      </c>
      <c r="AQ105" s="133">
        <f t="shared" si="184"/>
        <v>0.115</v>
      </c>
      <c r="AR105" s="133">
        <v>1.3084</v>
      </c>
      <c r="AS105" s="133">
        <f t="shared" si="185"/>
        <v>0.115</v>
      </c>
      <c r="AT105" s="133">
        <v>0.70120000000000005</v>
      </c>
      <c r="AU105" s="133">
        <f t="shared" si="186"/>
        <v>0.115</v>
      </c>
      <c r="AV105" s="133">
        <v>0.37569999999999998</v>
      </c>
      <c r="AW105" s="133">
        <f t="shared" si="187"/>
        <v>0.115</v>
      </c>
      <c r="AX105" s="133">
        <v>0.2014</v>
      </c>
      <c r="AY105" s="133">
        <f t="shared" si="188"/>
        <v>0.115</v>
      </c>
      <c r="AZ105" s="133">
        <v>0.1079</v>
      </c>
      <c r="BA105" s="133">
        <f t="shared" si="189"/>
        <v>0.115</v>
      </c>
      <c r="BB105" s="133">
        <v>5.7799999999999997E-2</v>
      </c>
      <c r="BC105" s="133">
        <f t="shared" si="190"/>
        <v>0.115</v>
      </c>
      <c r="BD105" s="133">
        <v>3.1E-2</v>
      </c>
      <c r="BE105" s="133">
        <f t="shared" si="191"/>
        <v>0.115</v>
      </c>
      <c r="BF105" s="133">
        <v>1.66E-2</v>
      </c>
      <c r="BG105" s="133">
        <f t="shared" si="192"/>
        <v>0.115</v>
      </c>
      <c r="BH105" s="133">
        <v>8.8999999999999999E-3</v>
      </c>
      <c r="BI105" s="133">
        <f t="shared" si="193"/>
        <v>0.115</v>
      </c>
      <c r="BJ105" s="133">
        <v>4.7999999999999996E-3</v>
      </c>
      <c r="BK105" s="133">
        <f t="shared" si="194"/>
        <v>0.115</v>
      </c>
    </row>
    <row r="106" spans="1:63" ht="15" customHeight="1" x14ac:dyDescent="0.25">
      <c r="A106" s="55" t="s">
        <v>192</v>
      </c>
      <c r="B106" s="8">
        <v>55111</v>
      </c>
      <c r="C106" s="8">
        <v>6</v>
      </c>
      <c r="D106" s="83">
        <f>(LARGE('Annual Heat Inputs'!D106:K106,1)+LARGE('Annual Heat Inputs'!D106:K106,2)+LARGE('Annual Heat Inputs'!D106:K106,3))/3</f>
        <v>299705.70500000002</v>
      </c>
      <c r="E106" s="84">
        <v>1221855434</v>
      </c>
      <c r="F106" s="139">
        <f t="shared" si="112"/>
        <v>2.4528736924208007E-4</v>
      </c>
      <c r="G106" s="127">
        <v>161456</v>
      </c>
      <c r="H106" s="133">
        <f t="shared" si="113"/>
        <v>39.603117488349277</v>
      </c>
      <c r="I106" s="133">
        <f>MIN(H106,'SO2 Annual Emissions'!L106,' Retirement Adjustments'!D106)</f>
        <v>0.14000000000000001</v>
      </c>
      <c r="J106" s="133">
        <v>52794.004200000003</v>
      </c>
      <c r="K106" s="133">
        <f t="shared" si="195"/>
        <v>0.14000000000000001</v>
      </c>
      <c r="L106" s="133">
        <v>28291.328099999999</v>
      </c>
      <c r="M106" s="133">
        <f t="shared" si="169"/>
        <v>0.14000000000000001</v>
      </c>
      <c r="N106" s="133">
        <v>15160.798199999999</v>
      </c>
      <c r="O106" s="133">
        <f t="shared" si="170"/>
        <v>0.14000000000000001</v>
      </c>
      <c r="P106" s="133">
        <v>8124.3906999999999</v>
      </c>
      <c r="Q106" s="133">
        <f t="shared" si="171"/>
        <v>0.14000000000000001</v>
      </c>
      <c r="R106" s="133">
        <v>4353.7103999999999</v>
      </c>
      <c r="S106" s="133">
        <f t="shared" si="172"/>
        <v>0.14000000000000001</v>
      </c>
      <c r="T106" s="133">
        <v>2333.0727000000002</v>
      </c>
      <c r="U106" s="133">
        <f t="shared" si="173"/>
        <v>0.14000000000000001</v>
      </c>
      <c r="V106" s="133">
        <v>1250.2503999999999</v>
      </c>
      <c r="W106" s="133">
        <f t="shared" si="174"/>
        <v>0.14000000000000001</v>
      </c>
      <c r="X106" s="133">
        <v>669.98599999999999</v>
      </c>
      <c r="Y106" s="133">
        <f t="shared" si="175"/>
        <v>0.14000000000000001</v>
      </c>
      <c r="Z106" s="133">
        <v>359.03309999999999</v>
      </c>
      <c r="AA106" s="133">
        <f t="shared" si="176"/>
        <v>0.14000000000000001</v>
      </c>
      <c r="AB106" s="133">
        <v>192.39920000000001</v>
      </c>
      <c r="AC106" s="133">
        <f t="shared" si="177"/>
        <v>0.14000000000000001</v>
      </c>
      <c r="AD106" s="133">
        <v>103.1031</v>
      </c>
      <c r="AE106" s="133">
        <f t="shared" si="178"/>
        <v>0.14000000000000001</v>
      </c>
      <c r="AF106" s="133">
        <v>55.251100000000001</v>
      </c>
      <c r="AG106" s="133">
        <f t="shared" si="179"/>
        <v>0.14000000000000001</v>
      </c>
      <c r="AH106" s="133">
        <v>29.608000000000001</v>
      </c>
      <c r="AI106" s="133">
        <f t="shared" si="180"/>
        <v>0.14000000000000001</v>
      </c>
      <c r="AJ106" s="133">
        <v>15.866400000000001</v>
      </c>
      <c r="AK106" s="133">
        <f t="shared" si="181"/>
        <v>0.14000000000000001</v>
      </c>
      <c r="AL106" s="133">
        <v>8.5024999999999995</v>
      </c>
      <c r="AM106" s="133">
        <f t="shared" si="182"/>
        <v>0.14000000000000001</v>
      </c>
      <c r="AN106" s="133">
        <v>4.5563000000000002</v>
      </c>
      <c r="AO106" s="133">
        <f t="shared" si="183"/>
        <v>0.14000000000000001</v>
      </c>
      <c r="AP106" s="133">
        <v>2.4417</v>
      </c>
      <c r="AQ106" s="133">
        <f t="shared" si="184"/>
        <v>0.14000000000000001</v>
      </c>
      <c r="AR106" s="133">
        <v>1.3084</v>
      </c>
      <c r="AS106" s="133">
        <f t="shared" si="185"/>
        <v>0.14000000000000001</v>
      </c>
      <c r="AT106" s="133">
        <v>0.70120000000000005</v>
      </c>
      <c r="AU106" s="133">
        <f t="shared" si="186"/>
        <v>0.14000000000000001</v>
      </c>
      <c r="AV106" s="133">
        <v>0.37569999999999998</v>
      </c>
      <c r="AW106" s="133">
        <f t="shared" si="187"/>
        <v>0.14000000000000001</v>
      </c>
      <c r="AX106" s="133">
        <v>0.2014</v>
      </c>
      <c r="AY106" s="133">
        <f t="shared" si="188"/>
        <v>0.14000000000000001</v>
      </c>
      <c r="AZ106" s="133">
        <v>0.1079</v>
      </c>
      <c r="BA106" s="133">
        <f t="shared" si="189"/>
        <v>0.14000000000000001</v>
      </c>
      <c r="BB106" s="133">
        <v>5.7799999999999997E-2</v>
      </c>
      <c r="BC106" s="133">
        <f t="shared" si="190"/>
        <v>0.14000000000000001</v>
      </c>
      <c r="BD106" s="133">
        <v>3.1E-2</v>
      </c>
      <c r="BE106" s="133">
        <f t="shared" si="191"/>
        <v>0.14000000000000001</v>
      </c>
      <c r="BF106" s="133">
        <v>1.66E-2</v>
      </c>
      <c r="BG106" s="133">
        <f t="shared" si="192"/>
        <v>0.14000000000000001</v>
      </c>
      <c r="BH106" s="133">
        <v>8.8999999999999999E-3</v>
      </c>
      <c r="BI106" s="133">
        <f t="shared" si="193"/>
        <v>0.14000000000000001</v>
      </c>
      <c r="BJ106" s="133">
        <v>4.7999999999999996E-3</v>
      </c>
      <c r="BK106" s="133">
        <f t="shared" si="194"/>
        <v>0.14000000000000001</v>
      </c>
    </row>
    <row r="107" spans="1:63" ht="15" customHeight="1" x14ac:dyDescent="0.25">
      <c r="A107" s="55" t="s">
        <v>192</v>
      </c>
      <c r="B107" s="8">
        <v>55111</v>
      </c>
      <c r="C107" s="8">
        <v>7</v>
      </c>
      <c r="D107" s="83">
        <f>(LARGE('Annual Heat Inputs'!D107:K107,1)+LARGE('Annual Heat Inputs'!D107:K107,2)+LARGE('Annual Heat Inputs'!D107:K107,3))/3</f>
        <v>285366.23933333333</v>
      </c>
      <c r="E107" s="84">
        <v>1221855434</v>
      </c>
      <c r="F107" s="139">
        <f t="shared" si="112"/>
        <v>2.3355155724039063E-4</v>
      </c>
      <c r="G107" s="127">
        <v>161456</v>
      </c>
      <c r="H107" s="133">
        <f t="shared" si="113"/>
        <v>37.708300225804507</v>
      </c>
      <c r="I107" s="133">
        <f>MIN(H107,'SO2 Annual Emissions'!L107,' Retirement Adjustments'!D107)</f>
        <v>0.128</v>
      </c>
      <c r="J107" s="133">
        <v>52794.004200000003</v>
      </c>
      <c r="K107" s="133">
        <f t="shared" si="195"/>
        <v>0.128</v>
      </c>
      <c r="L107" s="133">
        <v>28291.328099999999</v>
      </c>
      <c r="M107" s="133">
        <f t="shared" si="169"/>
        <v>0.128</v>
      </c>
      <c r="N107" s="133">
        <v>15160.798199999999</v>
      </c>
      <c r="O107" s="133">
        <f t="shared" si="170"/>
        <v>0.128</v>
      </c>
      <c r="P107" s="133">
        <v>8124.3906999999999</v>
      </c>
      <c r="Q107" s="133">
        <f t="shared" si="171"/>
        <v>0.128</v>
      </c>
      <c r="R107" s="133">
        <v>4353.7103999999999</v>
      </c>
      <c r="S107" s="133">
        <f t="shared" si="172"/>
        <v>0.128</v>
      </c>
      <c r="T107" s="133">
        <v>2333.0727000000002</v>
      </c>
      <c r="U107" s="133">
        <f t="shared" si="173"/>
        <v>0.128</v>
      </c>
      <c r="V107" s="133">
        <v>1250.2503999999999</v>
      </c>
      <c r="W107" s="133">
        <f t="shared" si="174"/>
        <v>0.128</v>
      </c>
      <c r="X107" s="133">
        <v>669.98599999999999</v>
      </c>
      <c r="Y107" s="133">
        <f t="shared" si="175"/>
        <v>0.128</v>
      </c>
      <c r="Z107" s="133">
        <v>359.03309999999999</v>
      </c>
      <c r="AA107" s="133">
        <f t="shared" si="176"/>
        <v>0.128</v>
      </c>
      <c r="AB107" s="133">
        <v>192.39920000000001</v>
      </c>
      <c r="AC107" s="133">
        <f t="shared" si="177"/>
        <v>0.128</v>
      </c>
      <c r="AD107" s="133">
        <v>103.1031</v>
      </c>
      <c r="AE107" s="133">
        <f t="shared" si="178"/>
        <v>0.128</v>
      </c>
      <c r="AF107" s="133">
        <v>55.251100000000001</v>
      </c>
      <c r="AG107" s="133">
        <f t="shared" si="179"/>
        <v>0.128</v>
      </c>
      <c r="AH107" s="133">
        <v>29.608000000000001</v>
      </c>
      <c r="AI107" s="133">
        <f t="shared" si="180"/>
        <v>0.128</v>
      </c>
      <c r="AJ107" s="133">
        <v>15.866400000000001</v>
      </c>
      <c r="AK107" s="133">
        <f t="shared" si="181"/>
        <v>0.128</v>
      </c>
      <c r="AL107" s="133">
        <v>8.5024999999999995</v>
      </c>
      <c r="AM107" s="133">
        <f t="shared" si="182"/>
        <v>0.128</v>
      </c>
      <c r="AN107" s="133">
        <v>4.5563000000000002</v>
      </c>
      <c r="AO107" s="133">
        <f t="shared" si="183"/>
        <v>0.128</v>
      </c>
      <c r="AP107" s="133">
        <v>2.4417</v>
      </c>
      <c r="AQ107" s="133">
        <f t="shared" si="184"/>
        <v>0.128</v>
      </c>
      <c r="AR107" s="133">
        <v>1.3084</v>
      </c>
      <c r="AS107" s="133">
        <f t="shared" si="185"/>
        <v>0.128</v>
      </c>
      <c r="AT107" s="133">
        <v>0.70120000000000005</v>
      </c>
      <c r="AU107" s="133">
        <f t="shared" si="186"/>
        <v>0.128</v>
      </c>
      <c r="AV107" s="133">
        <v>0.37569999999999998</v>
      </c>
      <c r="AW107" s="133">
        <f t="shared" si="187"/>
        <v>0.128</v>
      </c>
      <c r="AX107" s="133">
        <v>0.2014</v>
      </c>
      <c r="AY107" s="133">
        <f t="shared" si="188"/>
        <v>0.128</v>
      </c>
      <c r="AZ107" s="133">
        <v>0.1079</v>
      </c>
      <c r="BA107" s="133">
        <f t="shared" si="189"/>
        <v>0.128</v>
      </c>
      <c r="BB107" s="133">
        <v>5.7799999999999997E-2</v>
      </c>
      <c r="BC107" s="133">
        <f t="shared" si="190"/>
        <v>0.128</v>
      </c>
      <c r="BD107" s="133">
        <v>3.1E-2</v>
      </c>
      <c r="BE107" s="133">
        <f t="shared" si="191"/>
        <v>0.128</v>
      </c>
      <c r="BF107" s="133">
        <v>1.66E-2</v>
      </c>
      <c r="BG107" s="133">
        <f t="shared" si="192"/>
        <v>0.128</v>
      </c>
      <c r="BH107" s="133">
        <v>8.8999999999999999E-3</v>
      </c>
      <c r="BI107" s="133">
        <f t="shared" si="193"/>
        <v>0.128</v>
      </c>
      <c r="BJ107" s="133">
        <v>4.7999999999999996E-3</v>
      </c>
      <c r="BK107" s="133">
        <f t="shared" si="194"/>
        <v>0.128</v>
      </c>
    </row>
    <row r="108" spans="1:63" ht="15" customHeight="1" x14ac:dyDescent="0.25">
      <c r="A108" s="55" t="s">
        <v>192</v>
      </c>
      <c r="B108" s="8">
        <v>55111</v>
      </c>
      <c r="C108" s="8">
        <v>8</v>
      </c>
      <c r="D108" s="83">
        <f>(LARGE('Annual Heat Inputs'!D108:K108,1)+LARGE('Annual Heat Inputs'!D108:K108,2)+LARGE('Annual Heat Inputs'!D108:K108,3))/3</f>
        <v>205546.51</v>
      </c>
      <c r="E108" s="84">
        <v>1221855434</v>
      </c>
      <c r="F108" s="139">
        <f t="shared" si="112"/>
        <v>1.6822490147390057E-4</v>
      </c>
      <c r="G108" s="127">
        <v>161456</v>
      </c>
      <c r="H108" s="133">
        <f t="shared" si="113"/>
        <v>27.16091969237009</v>
      </c>
      <c r="I108" s="133">
        <f>MIN(H108,'SO2 Annual Emissions'!L108,' Retirement Adjustments'!D108)</f>
        <v>8.5000000000000006E-2</v>
      </c>
      <c r="J108" s="133">
        <v>52794.004200000003</v>
      </c>
      <c r="K108" s="133">
        <f t="shared" si="195"/>
        <v>8.5000000000000006E-2</v>
      </c>
      <c r="L108" s="133">
        <v>28291.328099999999</v>
      </c>
      <c r="M108" s="133">
        <f t="shared" si="169"/>
        <v>8.5000000000000006E-2</v>
      </c>
      <c r="N108" s="133">
        <v>15160.798199999999</v>
      </c>
      <c r="O108" s="133">
        <f t="shared" si="170"/>
        <v>8.5000000000000006E-2</v>
      </c>
      <c r="P108" s="133">
        <v>8124.3906999999999</v>
      </c>
      <c r="Q108" s="133">
        <f t="shared" si="171"/>
        <v>8.5000000000000006E-2</v>
      </c>
      <c r="R108" s="133">
        <v>4353.7103999999999</v>
      </c>
      <c r="S108" s="133">
        <f t="shared" si="172"/>
        <v>8.5000000000000006E-2</v>
      </c>
      <c r="T108" s="133">
        <v>2333.0727000000002</v>
      </c>
      <c r="U108" s="133">
        <f t="shared" si="173"/>
        <v>8.5000000000000006E-2</v>
      </c>
      <c r="V108" s="133">
        <v>1250.2503999999999</v>
      </c>
      <c r="W108" s="133">
        <f t="shared" si="174"/>
        <v>8.5000000000000006E-2</v>
      </c>
      <c r="X108" s="133">
        <v>669.98599999999999</v>
      </c>
      <c r="Y108" s="133">
        <f t="shared" si="175"/>
        <v>8.5000000000000006E-2</v>
      </c>
      <c r="Z108" s="133">
        <v>359.03309999999999</v>
      </c>
      <c r="AA108" s="133">
        <f t="shared" si="176"/>
        <v>8.5000000000000006E-2</v>
      </c>
      <c r="AB108" s="133">
        <v>192.39920000000001</v>
      </c>
      <c r="AC108" s="133">
        <f t="shared" si="177"/>
        <v>8.5000000000000006E-2</v>
      </c>
      <c r="AD108" s="133">
        <v>103.1031</v>
      </c>
      <c r="AE108" s="133">
        <f t="shared" si="178"/>
        <v>8.5000000000000006E-2</v>
      </c>
      <c r="AF108" s="133">
        <v>55.251100000000001</v>
      </c>
      <c r="AG108" s="133">
        <f t="shared" si="179"/>
        <v>8.5000000000000006E-2</v>
      </c>
      <c r="AH108" s="133">
        <v>29.608000000000001</v>
      </c>
      <c r="AI108" s="133">
        <f t="shared" si="180"/>
        <v>8.5000000000000006E-2</v>
      </c>
      <c r="AJ108" s="133">
        <v>15.866400000000001</v>
      </c>
      <c r="AK108" s="133">
        <f t="shared" si="181"/>
        <v>8.5000000000000006E-2</v>
      </c>
      <c r="AL108" s="133">
        <v>8.5024999999999995</v>
      </c>
      <c r="AM108" s="133">
        <f t="shared" si="182"/>
        <v>8.5000000000000006E-2</v>
      </c>
      <c r="AN108" s="133">
        <v>4.5563000000000002</v>
      </c>
      <c r="AO108" s="133">
        <f t="shared" si="183"/>
        <v>8.5000000000000006E-2</v>
      </c>
      <c r="AP108" s="133">
        <v>2.4417</v>
      </c>
      <c r="AQ108" s="133">
        <f t="shared" si="184"/>
        <v>8.5000000000000006E-2</v>
      </c>
      <c r="AR108" s="133">
        <v>1.3084</v>
      </c>
      <c r="AS108" s="133">
        <f t="shared" si="185"/>
        <v>8.5000000000000006E-2</v>
      </c>
      <c r="AT108" s="133">
        <v>0.70120000000000005</v>
      </c>
      <c r="AU108" s="133">
        <f t="shared" si="186"/>
        <v>8.5000000000000006E-2</v>
      </c>
      <c r="AV108" s="133">
        <v>0.37569999999999998</v>
      </c>
      <c r="AW108" s="133">
        <f t="shared" si="187"/>
        <v>8.5000000000000006E-2</v>
      </c>
      <c r="AX108" s="133">
        <v>0.2014</v>
      </c>
      <c r="AY108" s="133">
        <f t="shared" si="188"/>
        <v>8.5000000000000006E-2</v>
      </c>
      <c r="AZ108" s="133">
        <v>0.1079</v>
      </c>
      <c r="BA108" s="133">
        <f t="shared" si="189"/>
        <v>8.5000000000000006E-2</v>
      </c>
      <c r="BB108" s="133">
        <v>5.7799999999999997E-2</v>
      </c>
      <c r="BC108" s="133">
        <f t="shared" si="190"/>
        <v>8.5000000000000006E-2</v>
      </c>
      <c r="BD108" s="133">
        <v>3.1E-2</v>
      </c>
      <c r="BE108" s="133">
        <f t="shared" si="191"/>
        <v>8.5000000000000006E-2</v>
      </c>
      <c r="BF108" s="133">
        <v>1.66E-2</v>
      </c>
      <c r="BG108" s="133">
        <f t="shared" si="192"/>
        <v>8.5000000000000006E-2</v>
      </c>
      <c r="BH108" s="133">
        <v>8.8999999999999999E-3</v>
      </c>
      <c r="BI108" s="133">
        <f t="shared" si="193"/>
        <v>8.5000000000000006E-2</v>
      </c>
      <c r="BJ108" s="133">
        <v>4.7999999999999996E-3</v>
      </c>
      <c r="BK108" s="133">
        <f t="shared" si="194"/>
        <v>8.5000000000000006E-2</v>
      </c>
    </row>
    <row r="109" spans="1:63" ht="15" customHeight="1" x14ac:dyDescent="0.25">
      <c r="A109" s="45" t="s">
        <v>67</v>
      </c>
      <c r="B109" s="104">
        <v>57842</v>
      </c>
      <c r="C109" s="8">
        <v>1</v>
      </c>
      <c r="D109" s="83">
        <f>(LARGE('Annual Heat Inputs'!D109:K109,1)+LARGE('Annual Heat Inputs'!D109:K109,2)+LARGE('Annual Heat Inputs'!D109:K109,3))/3</f>
        <v>10441842.298333332</v>
      </c>
      <c r="E109" s="84">
        <v>1221855434</v>
      </c>
      <c r="F109" s="139">
        <f t="shared" si="112"/>
        <v>8.5458901337859359E-3</v>
      </c>
      <c r="G109" s="127">
        <v>161456</v>
      </c>
      <c r="H109" s="133">
        <f t="shared" si="113"/>
        <v>1379.785237440542</v>
      </c>
      <c r="I109" s="133">
        <f>MIN(H109,'SO2 Annual Emissions'!L109,' Retirement Adjustments'!D109)</f>
        <v>518.221</v>
      </c>
      <c r="J109" s="133">
        <v>52794.004200000003</v>
      </c>
      <c r="K109" s="133">
        <f t="shared" si="195"/>
        <v>518.221</v>
      </c>
      <c r="L109" s="133">
        <v>28291.328099999999</v>
      </c>
      <c r="M109" s="133">
        <f t="shared" si="169"/>
        <v>518.221</v>
      </c>
      <c r="N109" s="133">
        <v>15160.798199999999</v>
      </c>
      <c r="O109" s="133">
        <f t="shared" si="170"/>
        <v>518.221</v>
      </c>
      <c r="P109" s="133">
        <v>8124.3906999999999</v>
      </c>
      <c r="Q109" s="133">
        <f t="shared" si="171"/>
        <v>518.221</v>
      </c>
      <c r="R109" s="133">
        <v>4353.7103999999999</v>
      </c>
      <c r="S109" s="133">
        <f t="shared" si="172"/>
        <v>518.221</v>
      </c>
      <c r="T109" s="133">
        <v>2333.0727000000002</v>
      </c>
      <c r="U109" s="133">
        <f t="shared" si="173"/>
        <v>518.221</v>
      </c>
      <c r="V109" s="133">
        <v>1250.2503999999999</v>
      </c>
      <c r="W109" s="133">
        <f t="shared" si="174"/>
        <v>518.221</v>
      </c>
      <c r="X109" s="133">
        <v>669.98599999999999</v>
      </c>
      <c r="Y109" s="133">
        <f t="shared" si="175"/>
        <v>518.221</v>
      </c>
      <c r="Z109" s="133">
        <v>359.03309999999999</v>
      </c>
      <c r="AA109" s="133">
        <f t="shared" si="176"/>
        <v>518.221</v>
      </c>
      <c r="AB109" s="133">
        <v>192.39920000000001</v>
      </c>
      <c r="AC109" s="133">
        <f t="shared" si="177"/>
        <v>518.221</v>
      </c>
      <c r="AD109" s="133">
        <v>103.1031</v>
      </c>
      <c r="AE109" s="133">
        <f t="shared" si="178"/>
        <v>518.221</v>
      </c>
      <c r="AF109" s="133">
        <v>55.251100000000001</v>
      </c>
      <c r="AG109" s="133">
        <f t="shared" si="179"/>
        <v>518.221</v>
      </c>
      <c r="AH109" s="133">
        <v>29.608000000000001</v>
      </c>
      <c r="AI109" s="133">
        <f t="shared" si="180"/>
        <v>518.221</v>
      </c>
      <c r="AJ109" s="133">
        <v>15.866400000000001</v>
      </c>
      <c r="AK109" s="133">
        <f t="shared" si="181"/>
        <v>518.221</v>
      </c>
      <c r="AL109" s="133">
        <v>8.5024999999999995</v>
      </c>
      <c r="AM109" s="133">
        <f t="shared" si="182"/>
        <v>518.221</v>
      </c>
      <c r="AN109" s="133">
        <v>4.5563000000000002</v>
      </c>
      <c r="AO109" s="133">
        <f t="shared" si="183"/>
        <v>518.221</v>
      </c>
      <c r="AP109" s="133">
        <v>2.4417</v>
      </c>
      <c r="AQ109" s="133">
        <f t="shared" si="184"/>
        <v>518.221</v>
      </c>
      <c r="AR109" s="133">
        <v>1.3084</v>
      </c>
      <c r="AS109" s="133">
        <f t="shared" si="185"/>
        <v>518.221</v>
      </c>
      <c r="AT109" s="133">
        <v>0.70120000000000005</v>
      </c>
      <c r="AU109" s="133">
        <f t="shared" si="186"/>
        <v>518.221</v>
      </c>
      <c r="AV109" s="133">
        <v>0.37569999999999998</v>
      </c>
      <c r="AW109" s="133">
        <f t="shared" si="187"/>
        <v>518.221</v>
      </c>
      <c r="AX109" s="133">
        <v>0.2014</v>
      </c>
      <c r="AY109" s="133">
        <f t="shared" si="188"/>
        <v>518.221</v>
      </c>
      <c r="AZ109" s="133">
        <v>0.1079</v>
      </c>
      <c r="BA109" s="133">
        <f t="shared" si="189"/>
        <v>518.221</v>
      </c>
      <c r="BB109" s="133">
        <v>5.7799999999999997E-2</v>
      </c>
      <c r="BC109" s="133">
        <f t="shared" si="190"/>
        <v>518.221</v>
      </c>
      <c r="BD109" s="133">
        <v>3.1E-2</v>
      </c>
      <c r="BE109" s="133">
        <f t="shared" si="191"/>
        <v>518.221</v>
      </c>
      <c r="BF109" s="133">
        <v>1.66E-2</v>
      </c>
      <c r="BG109" s="133">
        <f t="shared" si="192"/>
        <v>518.221</v>
      </c>
      <c r="BH109" s="133">
        <v>8.8999999999999999E-3</v>
      </c>
      <c r="BI109" s="133">
        <f t="shared" si="193"/>
        <v>518.221</v>
      </c>
      <c r="BJ109" s="133">
        <v>4.7999999999999996E-3</v>
      </c>
      <c r="BK109" s="133">
        <f t="shared" si="194"/>
        <v>518.221</v>
      </c>
    </row>
    <row r="110" spans="1:63" ht="15" customHeight="1" x14ac:dyDescent="0.25">
      <c r="A110" s="45" t="s">
        <v>67</v>
      </c>
      <c r="B110" s="8">
        <v>1010</v>
      </c>
      <c r="C110" s="8">
        <v>2</v>
      </c>
      <c r="D110" s="83">
        <f>(LARGE('Annual Heat Inputs'!D110:K110,1)+LARGE('Annual Heat Inputs'!D110:K110,2)+LARGE('Annual Heat Inputs'!D110:K110,3))/3</f>
        <v>2502303.1463333331</v>
      </c>
      <c r="E110" s="84">
        <v>1221855434</v>
      </c>
      <c r="F110" s="139">
        <f t="shared" si="112"/>
        <v>2.0479535276456714E-3</v>
      </c>
      <c r="G110" s="127">
        <v>161456</v>
      </c>
      <c r="H110" s="133">
        <f t="shared" si="113"/>
        <v>330.65438475955955</v>
      </c>
      <c r="I110" s="133">
        <f>MIN(H110,'SO2 Annual Emissions'!L110,' Retirement Adjustments'!D110)</f>
        <v>0</v>
      </c>
      <c r="J110" s="133">
        <v>52794.004200000003</v>
      </c>
      <c r="K110" s="133">
        <f t="shared" si="195"/>
        <v>0</v>
      </c>
      <c r="L110" s="133">
        <v>28291.328099999999</v>
      </c>
      <c r="M110" s="133">
        <f t="shared" si="169"/>
        <v>0</v>
      </c>
      <c r="N110" s="133">
        <v>15160.798199999999</v>
      </c>
      <c r="O110" s="133">
        <f t="shared" si="170"/>
        <v>0</v>
      </c>
      <c r="P110" s="133">
        <v>8124.3906999999999</v>
      </c>
      <c r="Q110" s="133">
        <f t="shared" si="171"/>
        <v>0</v>
      </c>
      <c r="R110" s="133">
        <v>4353.7103999999999</v>
      </c>
      <c r="S110" s="133">
        <f t="shared" si="172"/>
        <v>0</v>
      </c>
      <c r="T110" s="133">
        <v>2333.0727000000002</v>
      </c>
      <c r="U110" s="133">
        <f t="shared" si="173"/>
        <v>0</v>
      </c>
      <c r="V110" s="133">
        <v>1250.2503999999999</v>
      </c>
      <c r="W110" s="133">
        <f t="shared" si="174"/>
        <v>0</v>
      </c>
      <c r="X110" s="133">
        <v>669.98599999999999</v>
      </c>
      <c r="Y110" s="133">
        <f t="shared" si="175"/>
        <v>0</v>
      </c>
      <c r="Z110" s="133">
        <v>359.03309999999999</v>
      </c>
      <c r="AA110" s="133">
        <f t="shared" si="176"/>
        <v>0</v>
      </c>
      <c r="AB110" s="133">
        <v>192.39920000000001</v>
      </c>
      <c r="AC110" s="133">
        <f t="shared" si="177"/>
        <v>0</v>
      </c>
      <c r="AD110" s="133">
        <v>103.1031</v>
      </c>
      <c r="AE110" s="133">
        <f t="shared" si="178"/>
        <v>0</v>
      </c>
      <c r="AF110" s="133">
        <v>55.251100000000001</v>
      </c>
      <c r="AG110" s="133">
        <f t="shared" si="179"/>
        <v>0</v>
      </c>
      <c r="AH110" s="133">
        <v>29.608000000000001</v>
      </c>
      <c r="AI110" s="133">
        <f t="shared" si="180"/>
        <v>0</v>
      </c>
      <c r="AJ110" s="133">
        <v>15.866400000000001</v>
      </c>
      <c r="AK110" s="133">
        <f t="shared" si="181"/>
        <v>0</v>
      </c>
      <c r="AL110" s="133">
        <v>8.5024999999999995</v>
      </c>
      <c r="AM110" s="133">
        <f t="shared" si="182"/>
        <v>0</v>
      </c>
      <c r="AN110" s="133">
        <v>4.5563000000000002</v>
      </c>
      <c r="AO110" s="133">
        <f t="shared" si="183"/>
        <v>0</v>
      </c>
      <c r="AP110" s="133">
        <v>2.4417</v>
      </c>
      <c r="AQ110" s="133">
        <f t="shared" si="184"/>
        <v>0</v>
      </c>
      <c r="AR110" s="133">
        <v>1.3084</v>
      </c>
      <c r="AS110" s="133">
        <f t="shared" si="185"/>
        <v>0</v>
      </c>
      <c r="AT110" s="133">
        <v>0.70120000000000005</v>
      </c>
      <c r="AU110" s="133">
        <f t="shared" si="186"/>
        <v>0</v>
      </c>
      <c r="AV110" s="133">
        <v>0.37569999999999998</v>
      </c>
      <c r="AW110" s="133">
        <f t="shared" si="187"/>
        <v>0</v>
      </c>
      <c r="AX110" s="133">
        <v>0.2014</v>
      </c>
      <c r="AY110" s="133">
        <f t="shared" si="188"/>
        <v>0</v>
      </c>
      <c r="AZ110" s="133">
        <v>0.1079</v>
      </c>
      <c r="BA110" s="133">
        <f t="shared" si="189"/>
        <v>0</v>
      </c>
      <c r="BB110" s="133">
        <v>5.7799999999999997E-2</v>
      </c>
      <c r="BC110" s="133">
        <f t="shared" si="190"/>
        <v>0</v>
      </c>
      <c r="BD110" s="133">
        <v>3.1E-2</v>
      </c>
      <c r="BE110" s="133">
        <f t="shared" si="191"/>
        <v>0</v>
      </c>
      <c r="BF110" s="133">
        <v>1.66E-2</v>
      </c>
      <c r="BG110" s="133">
        <f t="shared" si="192"/>
        <v>0</v>
      </c>
      <c r="BH110" s="133">
        <v>8.8999999999999999E-3</v>
      </c>
      <c r="BI110" s="133">
        <f t="shared" si="193"/>
        <v>0</v>
      </c>
      <c r="BJ110" s="133">
        <v>4.7999999999999996E-3</v>
      </c>
      <c r="BK110" s="133">
        <f t="shared" si="194"/>
        <v>0</v>
      </c>
    </row>
    <row r="111" spans="1:63" ht="15" customHeight="1" x14ac:dyDescent="0.25">
      <c r="A111" s="45" t="s">
        <v>67</v>
      </c>
      <c r="B111" s="8">
        <v>1010</v>
      </c>
      <c r="C111" s="8">
        <v>3</v>
      </c>
      <c r="D111" s="83">
        <f>(LARGE('Annual Heat Inputs'!D111:K111,1)+LARGE('Annual Heat Inputs'!D111:K111,2)+LARGE('Annual Heat Inputs'!D111:K111,3))/3</f>
        <v>2636474.3063333333</v>
      </c>
      <c r="E111" s="84">
        <v>1221855434</v>
      </c>
      <c r="F111" s="139">
        <f t="shared" si="112"/>
        <v>2.1577628850102844E-3</v>
      </c>
      <c r="G111" s="127">
        <v>161456</v>
      </c>
      <c r="H111" s="133">
        <f t="shared" si="113"/>
        <v>348.38376436222046</v>
      </c>
      <c r="I111" s="133">
        <f>MIN(H111,'SO2 Annual Emissions'!L111,' Retirement Adjustments'!D111)</f>
        <v>0</v>
      </c>
      <c r="J111" s="133">
        <v>52794.004200000003</v>
      </c>
      <c r="K111" s="133">
        <f t="shared" si="195"/>
        <v>0</v>
      </c>
      <c r="L111" s="133">
        <v>28291.328099999999</v>
      </c>
      <c r="M111" s="133">
        <f t="shared" si="169"/>
        <v>0</v>
      </c>
      <c r="N111" s="133">
        <v>15160.798199999999</v>
      </c>
      <c r="O111" s="133">
        <f t="shared" si="170"/>
        <v>0</v>
      </c>
      <c r="P111" s="133">
        <v>8124.3906999999999</v>
      </c>
      <c r="Q111" s="133">
        <f t="shared" si="171"/>
        <v>0</v>
      </c>
      <c r="R111" s="133">
        <v>4353.7103999999999</v>
      </c>
      <c r="S111" s="133">
        <f t="shared" si="172"/>
        <v>0</v>
      </c>
      <c r="T111" s="133">
        <v>2333.0727000000002</v>
      </c>
      <c r="U111" s="133">
        <f t="shared" si="173"/>
        <v>0</v>
      </c>
      <c r="V111" s="133">
        <v>1250.2503999999999</v>
      </c>
      <c r="W111" s="133">
        <f t="shared" si="174"/>
        <v>0</v>
      </c>
      <c r="X111" s="133">
        <v>669.98599999999999</v>
      </c>
      <c r="Y111" s="133">
        <f t="shared" si="175"/>
        <v>0</v>
      </c>
      <c r="Z111" s="133">
        <v>359.03309999999999</v>
      </c>
      <c r="AA111" s="133">
        <f t="shared" si="176"/>
        <v>0</v>
      </c>
      <c r="AB111" s="133">
        <v>192.39920000000001</v>
      </c>
      <c r="AC111" s="133">
        <f t="shared" si="177"/>
        <v>0</v>
      </c>
      <c r="AD111" s="133">
        <v>103.1031</v>
      </c>
      <c r="AE111" s="133">
        <f t="shared" si="178"/>
        <v>0</v>
      </c>
      <c r="AF111" s="133">
        <v>55.251100000000001</v>
      </c>
      <c r="AG111" s="133">
        <f t="shared" si="179"/>
        <v>0</v>
      </c>
      <c r="AH111" s="133">
        <v>29.608000000000001</v>
      </c>
      <c r="AI111" s="133">
        <f t="shared" si="180"/>
        <v>0</v>
      </c>
      <c r="AJ111" s="133">
        <v>15.866400000000001</v>
      </c>
      <c r="AK111" s="133">
        <f t="shared" si="181"/>
        <v>0</v>
      </c>
      <c r="AL111" s="133">
        <v>8.5024999999999995</v>
      </c>
      <c r="AM111" s="133">
        <f t="shared" si="182"/>
        <v>0</v>
      </c>
      <c r="AN111" s="133">
        <v>4.5563000000000002</v>
      </c>
      <c r="AO111" s="133">
        <f t="shared" si="183"/>
        <v>0</v>
      </c>
      <c r="AP111" s="133">
        <v>2.4417</v>
      </c>
      <c r="AQ111" s="133">
        <f t="shared" si="184"/>
        <v>0</v>
      </c>
      <c r="AR111" s="133">
        <v>1.3084</v>
      </c>
      <c r="AS111" s="133">
        <f t="shared" si="185"/>
        <v>0</v>
      </c>
      <c r="AT111" s="133">
        <v>0.70120000000000005</v>
      </c>
      <c r="AU111" s="133">
        <f t="shared" si="186"/>
        <v>0</v>
      </c>
      <c r="AV111" s="133">
        <v>0.37569999999999998</v>
      </c>
      <c r="AW111" s="133">
        <f t="shared" si="187"/>
        <v>0</v>
      </c>
      <c r="AX111" s="133">
        <v>0.2014</v>
      </c>
      <c r="AY111" s="133">
        <f t="shared" si="188"/>
        <v>0</v>
      </c>
      <c r="AZ111" s="133">
        <v>0.1079</v>
      </c>
      <c r="BA111" s="133">
        <f t="shared" si="189"/>
        <v>0</v>
      </c>
      <c r="BB111" s="133">
        <v>5.7799999999999997E-2</v>
      </c>
      <c r="BC111" s="133">
        <f t="shared" si="190"/>
        <v>0</v>
      </c>
      <c r="BD111" s="133">
        <v>3.1E-2</v>
      </c>
      <c r="BE111" s="133">
        <f t="shared" si="191"/>
        <v>0</v>
      </c>
      <c r="BF111" s="133">
        <v>1.66E-2</v>
      </c>
      <c r="BG111" s="133">
        <f t="shared" si="192"/>
        <v>0</v>
      </c>
      <c r="BH111" s="133">
        <v>8.8999999999999999E-3</v>
      </c>
      <c r="BI111" s="133">
        <f t="shared" si="193"/>
        <v>0</v>
      </c>
      <c r="BJ111" s="133">
        <v>4.7999999999999996E-3</v>
      </c>
      <c r="BK111" s="133">
        <f t="shared" si="194"/>
        <v>0</v>
      </c>
    </row>
    <row r="112" spans="1:63" ht="15" customHeight="1" x14ac:dyDescent="0.25">
      <c r="A112" s="45" t="s">
        <v>67</v>
      </c>
      <c r="B112" s="8">
        <v>1010</v>
      </c>
      <c r="C112" s="8">
        <v>4</v>
      </c>
      <c r="D112" s="83">
        <f>(LARGE('Annual Heat Inputs'!D112:K112,1)+LARGE('Annual Heat Inputs'!D112:K112,2)+LARGE('Annual Heat Inputs'!D112:K112,3))/3</f>
        <v>3493633.6166666667</v>
      </c>
      <c r="E112" s="84">
        <v>1221855434</v>
      </c>
      <c r="F112" s="139">
        <f t="shared" si="112"/>
        <v>2.8592855745867779E-3</v>
      </c>
      <c r="G112" s="127">
        <v>161456</v>
      </c>
      <c r="H112" s="133">
        <f t="shared" si="113"/>
        <v>461.64881173048281</v>
      </c>
      <c r="I112" s="133">
        <f>MIN(H112,'SO2 Annual Emissions'!L112,' Retirement Adjustments'!D112)</f>
        <v>0</v>
      </c>
      <c r="J112" s="133">
        <v>52794.004200000003</v>
      </c>
      <c r="K112" s="133">
        <f t="shared" si="195"/>
        <v>0</v>
      </c>
      <c r="L112" s="133">
        <v>28291.328099999999</v>
      </c>
      <c r="M112" s="133">
        <f t="shared" si="169"/>
        <v>0</v>
      </c>
      <c r="N112" s="133">
        <v>15160.798199999999</v>
      </c>
      <c r="O112" s="133">
        <f t="shared" si="170"/>
        <v>0</v>
      </c>
      <c r="P112" s="133">
        <v>8124.3906999999999</v>
      </c>
      <c r="Q112" s="133">
        <f t="shared" si="171"/>
        <v>0</v>
      </c>
      <c r="R112" s="133">
        <v>4353.7103999999999</v>
      </c>
      <c r="S112" s="133">
        <f t="shared" si="172"/>
        <v>0</v>
      </c>
      <c r="T112" s="133">
        <v>2333.0727000000002</v>
      </c>
      <c r="U112" s="133">
        <f t="shared" si="173"/>
        <v>0</v>
      </c>
      <c r="V112" s="133">
        <v>1250.2503999999999</v>
      </c>
      <c r="W112" s="133">
        <f t="shared" si="174"/>
        <v>0</v>
      </c>
      <c r="X112" s="133">
        <v>669.98599999999999</v>
      </c>
      <c r="Y112" s="133">
        <f t="shared" si="175"/>
        <v>0</v>
      </c>
      <c r="Z112" s="133">
        <v>359.03309999999999</v>
      </c>
      <c r="AA112" s="133">
        <f t="shared" si="176"/>
        <v>0</v>
      </c>
      <c r="AB112" s="133">
        <v>192.39920000000001</v>
      </c>
      <c r="AC112" s="133">
        <f t="shared" si="177"/>
        <v>0</v>
      </c>
      <c r="AD112" s="133">
        <v>103.1031</v>
      </c>
      <c r="AE112" s="133">
        <f t="shared" si="178"/>
        <v>0</v>
      </c>
      <c r="AF112" s="133">
        <v>55.251100000000001</v>
      </c>
      <c r="AG112" s="133">
        <f t="shared" si="179"/>
        <v>0</v>
      </c>
      <c r="AH112" s="133">
        <v>29.608000000000001</v>
      </c>
      <c r="AI112" s="133">
        <f t="shared" si="180"/>
        <v>0</v>
      </c>
      <c r="AJ112" s="133">
        <v>15.866400000000001</v>
      </c>
      <c r="AK112" s="133">
        <f t="shared" si="181"/>
        <v>0</v>
      </c>
      <c r="AL112" s="133">
        <v>8.5024999999999995</v>
      </c>
      <c r="AM112" s="133">
        <f t="shared" si="182"/>
        <v>0</v>
      </c>
      <c r="AN112" s="133">
        <v>4.5563000000000002</v>
      </c>
      <c r="AO112" s="133">
        <f t="shared" si="183"/>
        <v>0</v>
      </c>
      <c r="AP112" s="133">
        <v>2.4417</v>
      </c>
      <c r="AQ112" s="133">
        <f t="shared" si="184"/>
        <v>0</v>
      </c>
      <c r="AR112" s="133">
        <v>1.3084</v>
      </c>
      <c r="AS112" s="133">
        <f t="shared" si="185"/>
        <v>0</v>
      </c>
      <c r="AT112" s="133">
        <v>0.70120000000000005</v>
      </c>
      <c r="AU112" s="133">
        <f t="shared" si="186"/>
        <v>0</v>
      </c>
      <c r="AV112" s="133">
        <v>0.37569999999999998</v>
      </c>
      <c r="AW112" s="133">
        <f t="shared" si="187"/>
        <v>0</v>
      </c>
      <c r="AX112" s="133">
        <v>0.2014</v>
      </c>
      <c r="AY112" s="133">
        <f t="shared" si="188"/>
        <v>0</v>
      </c>
      <c r="AZ112" s="133">
        <v>0.1079</v>
      </c>
      <c r="BA112" s="133">
        <f t="shared" si="189"/>
        <v>0</v>
      </c>
      <c r="BB112" s="133">
        <v>5.7799999999999997E-2</v>
      </c>
      <c r="BC112" s="133">
        <f t="shared" si="190"/>
        <v>0</v>
      </c>
      <c r="BD112" s="133">
        <v>3.1E-2</v>
      </c>
      <c r="BE112" s="133">
        <f t="shared" si="191"/>
        <v>0</v>
      </c>
      <c r="BF112" s="133">
        <v>1.66E-2</v>
      </c>
      <c r="BG112" s="133">
        <f t="shared" si="192"/>
        <v>0</v>
      </c>
      <c r="BH112" s="133">
        <v>8.8999999999999999E-3</v>
      </c>
      <c r="BI112" s="133">
        <f t="shared" si="193"/>
        <v>0</v>
      </c>
      <c r="BJ112" s="133">
        <v>4.7999999999999996E-3</v>
      </c>
      <c r="BK112" s="133">
        <f t="shared" si="194"/>
        <v>0</v>
      </c>
    </row>
    <row r="113" spans="1:63" ht="15" customHeight="1" x14ac:dyDescent="0.25">
      <c r="A113" s="45" t="s">
        <v>67</v>
      </c>
      <c r="B113" s="8">
        <v>1010</v>
      </c>
      <c r="C113" s="8">
        <v>5</v>
      </c>
      <c r="D113" s="83">
        <f>(LARGE('Annual Heat Inputs'!D113:K113,1)+LARGE('Annual Heat Inputs'!D113:K113,2)+LARGE('Annual Heat Inputs'!D113:K113,3))/3</f>
        <v>1465984.9266666665</v>
      </c>
      <c r="E113" s="84">
        <v>1221855434</v>
      </c>
      <c r="F113" s="139">
        <f t="shared" si="112"/>
        <v>1.1998022727348827E-3</v>
      </c>
      <c r="G113" s="127">
        <v>161456</v>
      </c>
      <c r="H113" s="133">
        <f t="shared" si="113"/>
        <v>193.7152757466832</v>
      </c>
      <c r="I113" s="133">
        <f>MIN(H113,'SO2 Annual Emissions'!L113,' Retirement Adjustments'!D113)</f>
        <v>0</v>
      </c>
      <c r="J113" s="133">
        <v>52794.004200000003</v>
      </c>
      <c r="K113" s="133">
        <f t="shared" si="195"/>
        <v>0</v>
      </c>
      <c r="L113" s="133">
        <v>28291.328099999999</v>
      </c>
      <c r="M113" s="133">
        <f t="shared" si="169"/>
        <v>0</v>
      </c>
      <c r="N113" s="133">
        <v>15160.798199999999</v>
      </c>
      <c r="O113" s="133">
        <f t="shared" si="170"/>
        <v>0</v>
      </c>
      <c r="P113" s="133">
        <v>8124.3906999999999</v>
      </c>
      <c r="Q113" s="133">
        <f t="shared" si="171"/>
        <v>0</v>
      </c>
      <c r="R113" s="133">
        <v>4353.7103999999999</v>
      </c>
      <c r="S113" s="133">
        <f t="shared" si="172"/>
        <v>0</v>
      </c>
      <c r="T113" s="133">
        <v>2333.0727000000002</v>
      </c>
      <c r="U113" s="133">
        <f t="shared" si="173"/>
        <v>0</v>
      </c>
      <c r="V113" s="133">
        <v>1250.2503999999999</v>
      </c>
      <c r="W113" s="133">
        <f t="shared" si="174"/>
        <v>0</v>
      </c>
      <c r="X113" s="133">
        <v>669.98599999999999</v>
      </c>
      <c r="Y113" s="133">
        <f t="shared" si="175"/>
        <v>0</v>
      </c>
      <c r="Z113" s="133">
        <v>359.03309999999999</v>
      </c>
      <c r="AA113" s="133">
        <f t="shared" si="176"/>
        <v>0</v>
      </c>
      <c r="AB113" s="133">
        <v>192.39920000000001</v>
      </c>
      <c r="AC113" s="133">
        <f t="shared" si="177"/>
        <v>0</v>
      </c>
      <c r="AD113" s="133">
        <v>103.1031</v>
      </c>
      <c r="AE113" s="133">
        <f t="shared" si="178"/>
        <v>0</v>
      </c>
      <c r="AF113" s="133">
        <v>55.251100000000001</v>
      </c>
      <c r="AG113" s="133">
        <f t="shared" si="179"/>
        <v>0</v>
      </c>
      <c r="AH113" s="133">
        <v>29.608000000000001</v>
      </c>
      <c r="AI113" s="133">
        <f t="shared" si="180"/>
        <v>0</v>
      </c>
      <c r="AJ113" s="133">
        <v>15.866400000000001</v>
      </c>
      <c r="AK113" s="133">
        <f t="shared" si="181"/>
        <v>0</v>
      </c>
      <c r="AL113" s="133">
        <v>8.5024999999999995</v>
      </c>
      <c r="AM113" s="133">
        <f t="shared" si="182"/>
        <v>0</v>
      </c>
      <c r="AN113" s="133">
        <v>4.5563000000000002</v>
      </c>
      <c r="AO113" s="133">
        <f t="shared" si="183"/>
        <v>0</v>
      </c>
      <c r="AP113" s="133">
        <v>2.4417</v>
      </c>
      <c r="AQ113" s="133">
        <f t="shared" si="184"/>
        <v>0</v>
      </c>
      <c r="AR113" s="133">
        <v>1.3084</v>
      </c>
      <c r="AS113" s="133">
        <f t="shared" si="185"/>
        <v>0</v>
      </c>
      <c r="AT113" s="133">
        <v>0.70120000000000005</v>
      </c>
      <c r="AU113" s="133">
        <f t="shared" si="186"/>
        <v>0</v>
      </c>
      <c r="AV113" s="133">
        <v>0.37569999999999998</v>
      </c>
      <c r="AW113" s="133">
        <f t="shared" si="187"/>
        <v>0</v>
      </c>
      <c r="AX113" s="133">
        <v>0.2014</v>
      </c>
      <c r="AY113" s="133">
        <f t="shared" si="188"/>
        <v>0</v>
      </c>
      <c r="AZ113" s="133">
        <v>0.1079</v>
      </c>
      <c r="BA113" s="133">
        <f t="shared" si="189"/>
        <v>0</v>
      </c>
      <c r="BB113" s="133">
        <v>5.7799999999999997E-2</v>
      </c>
      <c r="BC113" s="133">
        <f t="shared" si="190"/>
        <v>0</v>
      </c>
      <c r="BD113" s="133">
        <v>3.1E-2</v>
      </c>
      <c r="BE113" s="133">
        <f t="shared" si="191"/>
        <v>0</v>
      </c>
      <c r="BF113" s="133">
        <v>1.66E-2</v>
      </c>
      <c r="BG113" s="133">
        <f t="shared" si="192"/>
        <v>0</v>
      </c>
      <c r="BH113" s="133">
        <v>8.8999999999999999E-3</v>
      </c>
      <c r="BI113" s="133">
        <f t="shared" si="193"/>
        <v>0</v>
      </c>
      <c r="BJ113" s="133">
        <v>4.7999999999999996E-3</v>
      </c>
      <c r="BK113" s="133">
        <f t="shared" si="194"/>
        <v>0</v>
      </c>
    </row>
    <row r="114" spans="1:63" ht="15" customHeight="1" x14ac:dyDescent="0.25">
      <c r="A114" s="45" t="s">
        <v>67</v>
      </c>
      <c r="B114" s="8">
        <v>1010</v>
      </c>
      <c r="C114" s="8">
        <v>6</v>
      </c>
      <c r="D114" s="83">
        <f>(LARGE('Annual Heat Inputs'!D114:K114,1)+LARGE('Annual Heat Inputs'!D114:K114,2)+LARGE('Annual Heat Inputs'!D114:K114,3))/3</f>
        <v>16150733.953999998</v>
      </c>
      <c r="E114" s="84">
        <v>1221855434</v>
      </c>
      <c r="F114" s="139">
        <f t="shared" si="112"/>
        <v>1.3218203647159126E-2</v>
      </c>
      <c r="G114" s="127">
        <v>161456</v>
      </c>
      <c r="H114" s="133">
        <f t="shared" si="113"/>
        <v>2134.1582880557239</v>
      </c>
      <c r="I114" s="133">
        <f>MIN(H114,'SO2 Annual Emissions'!L114,' Retirement Adjustments'!D114)</f>
        <v>0</v>
      </c>
      <c r="J114" s="133">
        <v>52794.004200000003</v>
      </c>
      <c r="K114" s="133">
        <f t="shared" si="195"/>
        <v>0</v>
      </c>
      <c r="L114" s="133">
        <v>28291.328099999999</v>
      </c>
      <c r="M114" s="133">
        <f t="shared" si="169"/>
        <v>0</v>
      </c>
      <c r="N114" s="133">
        <v>15160.798199999999</v>
      </c>
      <c r="O114" s="133">
        <f t="shared" si="170"/>
        <v>0</v>
      </c>
      <c r="P114" s="133">
        <v>8124.3906999999999</v>
      </c>
      <c r="Q114" s="133">
        <f t="shared" si="171"/>
        <v>0</v>
      </c>
      <c r="R114" s="133">
        <v>4353.7103999999999</v>
      </c>
      <c r="S114" s="133">
        <f t="shared" si="172"/>
        <v>0</v>
      </c>
      <c r="T114" s="133">
        <v>2333.0727000000002</v>
      </c>
      <c r="U114" s="133">
        <f t="shared" si="173"/>
        <v>0</v>
      </c>
      <c r="V114" s="133">
        <v>1250.2503999999999</v>
      </c>
      <c r="W114" s="133">
        <f t="shared" si="174"/>
        <v>0</v>
      </c>
      <c r="X114" s="133">
        <v>669.98599999999999</v>
      </c>
      <c r="Y114" s="133">
        <f t="shared" si="175"/>
        <v>0</v>
      </c>
      <c r="Z114" s="133">
        <v>359.03309999999999</v>
      </c>
      <c r="AA114" s="133">
        <f t="shared" si="176"/>
        <v>0</v>
      </c>
      <c r="AB114" s="133">
        <v>192.39920000000001</v>
      </c>
      <c r="AC114" s="133">
        <f t="shared" si="177"/>
        <v>0</v>
      </c>
      <c r="AD114" s="133">
        <v>103.1031</v>
      </c>
      <c r="AE114" s="133">
        <f t="shared" si="178"/>
        <v>0</v>
      </c>
      <c r="AF114" s="133">
        <v>55.251100000000001</v>
      </c>
      <c r="AG114" s="133">
        <f t="shared" si="179"/>
        <v>0</v>
      </c>
      <c r="AH114" s="133">
        <v>29.608000000000001</v>
      </c>
      <c r="AI114" s="133">
        <f t="shared" si="180"/>
        <v>0</v>
      </c>
      <c r="AJ114" s="133">
        <v>15.866400000000001</v>
      </c>
      <c r="AK114" s="133">
        <f t="shared" si="181"/>
        <v>0</v>
      </c>
      <c r="AL114" s="133">
        <v>8.5024999999999995</v>
      </c>
      <c r="AM114" s="133">
        <f t="shared" si="182"/>
        <v>0</v>
      </c>
      <c r="AN114" s="133">
        <v>4.5563000000000002</v>
      </c>
      <c r="AO114" s="133">
        <f t="shared" si="183"/>
        <v>0</v>
      </c>
      <c r="AP114" s="133">
        <v>2.4417</v>
      </c>
      <c r="AQ114" s="133">
        <f t="shared" si="184"/>
        <v>0</v>
      </c>
      <c r="AR114" s="133">
        <v>1.3084</v>
      </c>
      <c r="AS114" s="133">
        <f t="shared" si="185"/>
        <v>0</v>
      </c>
      <c r="AT114" s="133">
        <v>0.70120000000000005</v>
      </c>
      <c r="AU114" s="133">
        <f t="shared" si="186"/>
        <v>0</v>
      </c>
      <c r="AV114" s="133">
        <v>0.37569999999999998</v>
      </c>
      <c r="AW114" s="133">
        <f t="shared" si="187"/>
        <v>0</v>
      </c>
      <c r="AX114" s="133">
        <v>0.2014</v>
      </c>
      <c r="AY114" s="133">
        <f t="shared" si="188"/>
        <v>0</v>
      </c>
      <c r="AZ114" s="133">
        <v>0.1079</v>
      </c>
      <c r="BA114" s="133">
        <f t="shared" si="189"/>
        <v>0</v>
      </c>
      <c r="BB114" s="133">
        <v>5.7799999999999997E-2</v>
      </c>
      <c r="BC114" s="133">
        <f t="shared" si="190"/>
        <v>0</v>
      </c>
      <c r="BD114" s="133">
        <v>3.1E-2</v>
      </c>
      <c r="BE114" s="133">
        <f t="shared" si="191"/>
        <v>0</v>
      </c>
      <c r="BF114" s="133">
        <v>1.66E-2</v>
      </c>
      <c r="BG114" s="133">
        <f t="shared" si="192"/>
        <v>0</v>
      </c>
      <c r="BH114" s="133">
        <v>8.8999999999999999E-3</v>
      </c>
      <c r="BI114" s="133">
        <f t="shared" si="193"/>
        <v>0</v>
      </c>
      <c r="BJ114" s="133">
        <v>4.7999999999999996E-3</v>
      </c>
      <c r="BK114" s="133">
        <f t="shared" si="194"/>
        <v>0</v>
      </c>
    </row>
    <row r="115" spans="1:63" ht="15" customHeight="1" x14ac:dyDescent="0.25">
      <c r="A115" s="45" t="s">
        <v>68</v>
      </c>
      <c r="B115" s="8">
        <v>55224</v>
      </c>
      <c r="C115" s="10" t="s">
        <v>69</v>
      </c>
      <c r="D115" s="83">
        <f>(LARGE('Annual Heat Inputs'!D115:K115,1)+LARGE('Annual Heat Inputs'!D115:K115,2)+LARGE('Annual Heat Inputs'!D115:K115,3))/3</f>
        <v>611229.78500000003</v>
      </c>
      <c r="E115" s="84">
        <v>1221855434</v>
      </c>
      <c r="F115" s="139">
        <f t="shared" si="112"/>
        <v>5.0024722073626271E-4</v>
      </c>
      <c r="G115" s="127">
        <v>161456</v>
      </c>
      <c r="H115" s="133">
        <f t="shared" si="113"/>
        <v>80.767915271194028</v>
      </c>
      <c r="I115" s="133">
        <f>MIN(H115,'SO2 Annual Emissions'!L115,' Retirement Adjustments'!D115)</f>
        <v>0.27800000000000002</v>
      </c>
      <c r="J115" s="133">
        <v>52794.004200000003</v>
      </c>
      <c r="K115" s="133">
        <f>I115</f>
        <v>0.27800000000000002</v>
      </c>
      <c r="L115" s="133">
        <v>28291.328099999999</v>
      </c>
      <c r="M115" s="133">
        <f t="shared" si="169"/>
        <v>0.27800000000000002</v>
      </c>
      <c r="N115" s="133">
        <v>15160.798199999999</v>
      </c>
      <c r="O115" s="133">
        <f t="shared" si="170"/>
        <v>0.27800000000000002</v>
      </c>
      <c r="P115" s="133">
        <v>8124.3906999999999</v>
      </c>
      <c r="Q115" s="133">
        <f t="shared" si="171"/>
        <v>0.27800000000000002</v>
      </c>
      <c r="R115" s="133">
        <v>4353.7103999999999</v>
      </c>
      <c r="S115" s="133">
        <f t="shared" si="172"/>
        <v>0.27800000000000002</v>
      </c>
      <c r="T115" s="133">
        <v>2333.0727000000002</v>
      </c>
      <c r="U115" s="133">
        <f t="shared" si="173"/>
        <v>0.27800000000000002</v>
      </c>
      <c r="V115" s="133">
        <v>1250.2503999999999</v>
      </c>
      <c r="W115" s="133">
        <f t="shared" si="174"/>
        <v>0.27800000000000002</v>
      </c>
      <c r="X115" s="133">
        <v>669.98599999999999</v>
      </c>
      <c r="Y115" s="133">
        <f t="shared" si="175"/>
        <v>0.27800000000000002</v>
      </c>
      <c r="Z115" s="133">
        <v>359.03309999999999</v>
      </c>
      <c r="AA115" s="133">
        <f t="shared" si="176"/>
        <v>0.27800000000000002</v>
      </c>
      <c r="AB115" s="133">
        <v>192.39920000000001</v>
      </c>
      <c r="AC115" s="133">
        <f t="shared" si="177"/>
        <v>0.27800000000000002</v>
      </c>
      <c r="AD115" s="133">
        <v>103.1031</v>
      </c>
      <c r="AE115" s="133">
        <f t="shared" si="178"/>
        <v>0.27800000000000002</v>
      </c>
      <c r="AF115" s="133">
        <v>55.251100000000001</v>
      </c>
      <c r="AG115" s="133">
        <f t="shared" si="179"/>
        <v>0.27800000000000002</v>
      </c>
      <c r="AH115" s="133">
        <v>29.608000000000001</v>
      </c>
      <c r="AI115" s="133">
        <f t="shared" si="180"/>
        <v>0.27800000000000002</v>
      </c>
      <c r="AJ115" s="133">
        <v>15.866400000000001</v>
      </c>
      <c r="AK115" s="133">
        <f t="shared" si="181"/>
        <v>0.27800000000000002</v>
      </c>
      <c r="AL115" s="133">
        <v>8.5024999999999995</v>
      </c>
      <c r="AM115" s="133">
        <f t="shared" si="182"/>
        <v>0.27800000000000002</v>
      </c>
      <c r="AN115" s="133">
        <v>4.5563000000000002</v>
      </c>
      <c r="AO115" s="133">
        <f t="shared" si="183"/>
        <v>0.27800000000000002</v>
      </c>
      <c r="AP115" s="133">
        <v>2.4417</v>
      </c>
      <c r="AQ115" s="133">
        <f t="shared" si="184"/>
        <v>0.27800000000000002</v>
      </c>
      <c r="AR115" s="133">
        <v>1.3084</v>
      </c>
      <c r="AS115" s="133">
        <f t="shared" si="185"/>
        <v>0.27800000000000002</v>
      </c>
      <c r="AT115" s="133">
        <v>0.70120000000000005</v>
      </c>
      <c r="AU115" s="133">
        <f t="shared" si="186"/>
        <v>0.27800000000000002</v>
      </c>
      <c r="AV115" s="133">
        <v>0.37569999999999998</v>
      </c>
      <c r="AW115" s="133">
        <f t="shared" si="187"/>
        <v>0.27800000000000002</v>
      </c>
      <c r="AX115" s="133">
        <v>0.2014</v>
      </c>
      <c r="AY115" s="133">
        <f t="shared" si="188"/>
        <v>0.27800000000000002</v>
      </c>
      <c r="AZ115" s="133">
        <v>0.1079</v>
      </c>
      <c r="BA115" s="133">
        <f t="shared" si="189"/>
        <v>0.27800000000000002</v>
      </c>
      <c r="BB115" s="133">
        <v>5.7799999999999997E-2</v>
      </c>
      <c r="BC115" s="133">
        <f t="shared" si="190"/>
        <v>0.27800000000000002</v>
      </c>
      <c r="BD115" s="133">
        <v>3.1E-2</v>
      </c>
      <c r="BE115" s="133">
        <f t="shared" si="191"/>
        <v>0.27800000000000002</v>
      </c>
      <c r="BF115" s="133">
        <v>1.66E-2</v>
      </c>
      <c r="BG115" s="133">
        <f t="shared" si="192"/>
        <v>0.27800000000000002</v>
      </c>
      <c r="BH115" s="133">
        <v>8.8999999999999999E-3</v>
      </c>
      <c r="BI115" s="133">
        <f t="shared" si="193"/>
        <v>0.27800000000000002</v>
      </c>
      <c r="BJ115" s="133">
        <v>4.7999999999999996E-3</v>
      </c>
      <c r="BK115" s="133">
        <f t="shared" si="194"/>
        <v>0.27800000000000002</v>
      </c>
    </row>
    <row r="116" spans="1:63" ht="15" customHeight="1" x14ac:dyDescent="0.25">
      <c r="A116" s="45" t="s">
        <v>68</v>
      </c>
      <c r="B116" s="8">
        <v>55224</v>
      </c>
      <c r="C116" s="10" t="s">
        <v>70</v>
      </c>
      <c r="D116" s="83">
        <f>(LARGE('Annual Heat Inputs'!D116:K116,1)+LARGE('Annual Heat Inputs'!D116:K116,2)+LARGE('Annual Heat Inputs'!D116:K116,3))/3</f>
        <v>555438.79933333339</v>
      </c>
      <c r="E116" s="84">
        <v>1221855434</v>
      </c>
      <c r="F116" s="139">
        <f t="shared" si="112"/>
        <v>4.5458634784230405E-4</v>
      </c>
      <c r="G116" s="127">
        <v>161456</v>
      </c>
      <c r="H116" s="133">
        <f t="shared" si="113"/>
        <v>73.395693377227047</v>
      </c>
      <c r="I116" s="133">
        <f>MIN(H116,'SO2 Annual Emissions'!L116,' Retirement Adjustments'!D116)</f>
        <v>0.23499999999999999</v>
      </c>
      <c r="J116" s="133">
        <v>52794.004200000003</v>
      </c>
      <c r="K116" s="133">
        <f>I116</f>
        <v>0.23499999999999999</v>
      </c>
      <c r="L116" s="133">
        <v>28291.328099999999</v>
      </c>
      <c r="M116" s="133">
        <f t="shared" si="169"/>
        <v>0.23499999999999999</v>
      </c>
      <c r="N116" s="133">
        <v>15160.798199999999</v>
      </c>
      <c r="O116" s="133">
        <f t="shared" si="170"/>
        <v>0.23499999999999999</v>
      </c>
      <c r="P116" s="133">
        <v>8124.3906999999999</v>
      </c>
      <c r="Q116" s="133">
        <f t="shared" si="171"/>
        <v>0.23499999999999999</v>
      </c>
      <c r="R116" s="133">
        <v>4353.7103999999999</v>
      </c>
      <c r="S116" s="133">
        <f t="shared" si="172"/>
        <v>0.23499999999999999</v>
      </c>
      <c r="T116" s="133">
        <v>2333.0727000000002</v>
      </c>
      <c r="U116" s="133">
        <f t="shared" si="173"/>
        <v>0.23499999999999999</v>
      </c>
      <c r="V116" s="133">
        <v>1250.2503999999999</v>
      </c>
      <c r="W116" s="133">
        <f t="shared" si="174"/>
        <v>0.23499999999999999</v>
      </c>
      <c r="X116" s="133">
        <v>669.98599999999999</v>
      </c>
      <c r="Y116" s="133">
        <f t="shared" si="175"/>
        <v>0.23499999999999999</v>
      </c>
      <c r="Z116" s="133">
        <v>359.03309999999999</v>
      </c>
      <c r="AA116" s="133">
        <f t="shared" si="176"/>
        <v>0.23499999999999999</v>
      </c>
      <c r="AB116" s="133">
        <v>192.39920000000001</v>
      </c>
      <c r="AC116" s="133">
        <f t="shared" si="177"/>
        <v>0.23499999999999999</v>
      </c>
      <c r="AD116" s="133">
        <v>103.1031</v>
      </c>
      <c r="AE116" s="133">
        <f t="shared" si="178"/>
        <v>0.23499999999999999</v>
      </c>
      <c r="AF116" s="133">
        <v>55.251100000000001</v>
      </c>
      <c r="AG116" s="133">
        <f t="shared" si="179"/>
        <v>0.23499999999999999</v>
      </c>
      <c r="AH116" s="133">
        <v>29.608000000000001</v>
      </c>
      <c r="AI116" s="133">
        <f t="shared" si="180"/>
        <v>0.23499999999999999</v>
      </c>
      <c r="AJ116" s="133">
        <v>15.866400000000001</v>
      </c>
      <c r="AK116" s="133">
        <f t="shared" si="181"/>
        <v>0.23499999999999999</v>
      </c>
      <c r="AL116" s="133">
        <v>8.5024999999999995</v>
      </c>
      <c r="AM116" s="133">
        <f t="shared" si="182"/>
        <v>0.23499999999999999</v>
      </c>
      <c r="AN116" s="133">
        <v>4.5563000000000002</v>
      </c>
      <c r="AO116" s="133">
        <f t="shared" si="183"/>
        <v>0.23499999999999999</v>
      </c>
      <c r="AP116" s="133">
        <v>2.4417</v>
      </c>
      <c r="AQ116" s="133">
        <f t="shared" si="184"/>
        <v>0.23499999999999999</v>
      </c>
      <c r="AR116" s="133">
        <v>1.3084</v>
      </c>
      <c r="AS116" s="133">
        <f t="shared" si="185"/>
        <v>0.23499999999999999</v>
      </c>
      <c r="AT116" s="133">
        <v>0.70120000000000005</v>
      </c>
      <c r="AU116" s="133">
        <f t="shared" si="186"/>
        <v>0.23499999999999999</v>
      </c>
      <c r="AV116" s="133">
        <v>0.37569999999999998</v>
      </c>
      <c r="AW116" s="133">
        <f t="shared" si="187"/>
        <v>0.23499999999999999</v>
      </c>
      <c r="AX116" s="133">
        <v>0.2014</v>
      </c>
      <c r="AY116" s="133">
        <f t="shared" si="188"/>
        <v>0.23499999999999999</v>
      </c>
      <c r="AZ116" s="133">
        <v>0.1079</v>
      </c>
      <c r="BA116" s="133">
        <f t="shared" si="189"/>
        <v>0.23499999999999999</v>
      </c>
      <c r="BB116" s="133">
        <v>5.7799999999999997E-2</v>
      </c>
      <c r="BC116" s="133">
        <f t="shared" si="190"/>
        <v>0.23499999999999999</v>
      </c>
      <c r="BD116" s="133">
        <v>3.1E-2</v>
      </c>
      <c r="BE116" s="133">
        <f t="shared" si="191"/>
        <v>0.23499999999999999</v>
      </c>
      <c r="BF116" s="133">
        <v>1.66E-2</v>
      </c>
      <c r="BG116" s="133">
        <f t="shared" si="192"/>
        <v>0.23499999999999999</v>
      </c>
      <c r="BH116" s="133">
        <v>8.8999999999999999E-3</v>
      </c>
      <c r="BI116" s="133">
        <f t="shared" si="193"/>
        <v>0.23499999999999999</v>
      </c>
      <c r="BJ116" s="133">
        <v>4.7999999999999996E-3</v>
      </c>
      <c r="BK116" s="133">
        <f t="shared" si="194"/>
        <v>0.23499999999999999</v>
      </c>
    </row>
    <row r="117" spans="1:63" ht="15" customHeight="1" x14ac:dyDescent="0.25">
      <c r="A117" s="45" t="s">
        <v>68</v>
      </c>
      <c r="B117" s="8">
        <v>55224</v>
      </c>
      <c r="C117" s="10" t="s">
        <v>71</v>
      </c>
      <c r="D117" s="83">
        <f>(LARGE('Annual Heat Inputs'!D117:K117,1)+LARGE('Annual Heat Inputs'!D117:K117,2)+LARGE('Annual Heat Inputs'!D117:K117,3))/3</f>
        <v>439048.8743333334</v>
      </c>
      <c r="E117" s="84">
        <v>1221855434</v>
      </c>
      <c r="F117" s="139">
        <f t="shared" si="112"/>
        <v>3.5932964090196402E-4</v>
      </c>
      <c r="G117" s="127">
        <v>161456</v>
      </c>
      <c r="H117" s="133">
        <f t="shared" si="113"/>
        <v>58.015926501467504</v>
      </c>
      <c r="I117" s="133">
        <f>MIN(H117,'SO2 Annual Emissions'!L117,' Retirement Adjustments'!D117)</f>
        <v>0.217</v>
      </c>
      <c r="J117" s="133">
        <v>52794.004200000003</v>
      </c>
      <c r="K117" s="133">
        <f>I117</f>
        <v>0.217</v>
      </c>
      <c r="L117" s="133">
        <v>28291.328099999999</v>
      </c>
      <c r="M117" s="133">
        <f t="shared" si="169"/>
        <v>0.217</v>
      </c>
      <c r="N117" s="133">
        <v>15160.798199999999</v>
      </c>
      <c r="O117" s="133">
        <f t="shared" si="170"/>
        <v>0.217</v>
      </c>
      <c r="P117" s="133">
        <v>8124.3906999999999</v>
      </c>
      <c r="Q117" s="133">
        <f t="shared" si="171"/>
        <v>0.217</v>
      </c>
      <c r="R117" s="133">
        <v>4353.7103999999999</v>
      </c>
      <c r="S117" s="133">
        <f t="shared" si="172"/>
        <v>0.217</v>
      </c>
      <c r="T117" s="133">
        <v>2333.0727000000002</v>
      </c>
      <c r="U117" s="133">
        <f t="shared" si="173"/>
        <v>0.217</v>
      </c>
      <c r="V117" s="133">
        <v>1250.2503999999999</v>
      </c>
      <c r="W117" s="133">
        <f t="shared" si="174"/>
        <v>0.217</v>
      </c>
      <c r="X117" s="133">
        <v>669.98599999999999</v>
      </c>
      <c r="Y117" s="133">
        <f t="shared" si="175"/>
        <v>0.217</v>
      </c>
      <c r="Z117" s="133">
        <v>359.03309999999999</v>
      </c>
      <c r="AA117" s="133">
        <f t="shared" si="176"/>
        <v>0.217</v>
      </c>
      <c r="AB117" s="133">
        <v>192.39920000000001</v>
      </c>
      <c r="AC117" s="133">
        <f t="shared" si="177"/>
        <v>0.217</v>
      </c>
      <c r="AD117" s="133">
        <v>103.1031</v>
      </c>
      <c r="AE117" s="133">
        <f t="shared" si="178"/>
        <v>0.217</v>
      </c>
      <c r="AF117" s="133">
        <v>55.251100000000001</v>
      </c>
      <c r="AG117" s="133">
        <f t="shared" si="179"/>
        <v>0.217</v>
      </c>
      <c r="AH117" s="133">
        <v>29.608000000000001</v>
      </c>
      <c r="AI117" s="133">
        <f t="shared" si="180"/>
        <v>0.217</v>
      </c>
      <c r="AJ117" s="133">
        <v>15.866400000000001</v>
      </c>
      <c r="AK117" s="133">
        <f t="shared" si="181"/>
        <v>0.217</v>
      </c>
      <c r="AL117" s="133">
        <v>8.5024999999999995</v>
      </c>
      <c r="AM117" s="133">
        <f t="shared" si="182"/>
        <v>0.217</v>
      </c>
      <c r="AN117" s="133">
        <v>4.5563000000000002</v>
      </c>
      <c r="AO117" s="133">
        <f t="shared" si="183"/>
        <v>0.217</v>
      </c>
      <c r="AP117" s="133">
        <v>2.4417</v>
      </c>
      <c r="AQ117" s="133">
        <f t="shared" si="184"/>
        <v>0.217</v>
      </c>
      <c r="AR117" s="133">
        <v>1.3084</v>
      </c>
      <c r="AS117" s="133">
        <f t="shared" si="185"/>
        <v>0.217</v>
      </c>
      <c r="AT117" s="133">
        <v>0.70120000000000005</v>
      </c>
      <c r="AU117" s="133">
        <f t="shared" si="186"/>
        <v>0.217</v>
      </c>
      <c r="AV117" s="133">
        <v>0.37569999999999998</v>
      </c>
      <c r="AW117" s="133">
        <f t="shared" si="187"/>
        <v>0.217</v>
      </c>
      <c r="AX117" s="133">
        <v>0.2014</v>
      </c>
      <c r="AY117" s="133">
        <f t="shared" si="188"/>
        <v>0.217</v>
      </c>
      <c r="AZ117" s="133">
        <v>0.1079</v>
      </c>
      <c r="BA117" s="133">
        <f t="shared" si="189"/>
        <v>0.217</v>
      </c>
      <c r="BB117" s="133">
        <v>5.7799999999999997E-2</v>
      </c>
      <c r="BC117" s="133">
        <f t="shared" si="190"/>
        <v>0.217</v>
      </c>
      <c r="BD117" s="133">
        <v>3.1E-2</v>
      </c>
      <c r="BE117" s="133">
        <f t="shared" si="191"/>
        <v>0.217</v>
      </c>
      <c r="BF117" s="133">
        <v>1.66E-2</v>
      </c>
      <c r="BG117" s="133">
        <f t="shared" si="192"/>
        <v>0.217</v>
      </c>
      <c r="BH117" s="133">
        <v>8.8999999999999999E-3</v>
      </c>
      <c r="BI117" s="133">
        <f t="shared" si="193"/>
        <v>0.217</v>
      </c>
      <c r="BJ117" s="133">
        <v>4.7999999999999996E-3</v>
      </c>
      <c r="BK117" s="133">
        <f t="shared" si="194"/>
        <v>0.217</v>
      </c>
    </row>
    <row r="118" spans="1:63" ht="15" customHeight="1" x14ac:dyDescent="0.25">
      <c r="A118" s="45" t="s">
        <v>68</v>
      </c>
      <c r="B118" s="8">
        <v>55224</v>
      </c>
      <c r="C118" s="10" t="s">
        <v>72</v>
      </c>
      <c r="D118" s="83">
        <f>(LARGE('Annual Heat Inputs'!D118:K118,1)+LARGE('Annual Heat Inputs'!D118:K118,2)+LARGE('Annual Heat Inputs'!D118:K118,3))/3</f>
        <v>399558.08633333334</v>
      </c>
      <c r="E118" s="84">
        <v>1221855434</v>
      </c>
      <c r="F118" s="139">
        <f t="shared" si="112"/>
        <v>3.2700929685707263E-4</v>
      </c>
      <c r="G118" s="127">
        <v>161456</v>
      </c>
      <c r="H118" s="133">
        <f t="shared" si="113"/>
        <v>52.797613033355518</v>
      </c>
      <c r="I118" s="133">
        <f>MIN(H118,'SO2 Annual Emissions'!L118,' Retirement Adjustments'!D118)</f>
        <v>0.14799999999999999</v>
      </c>
      <c r="J118" s="133">
        <v>52794.004200000003</v>
      </c>
      <c r="K118" s="133">
        <f>I118</f>
        <v>0.14799999999999999</v>
      </c>
      <c r="L118" s="133">
        <v>28291.328099999999</v>
      </c>
      <c r="M118" s="133">
        <f t="shared" si="169"/>
        <v>0.14799999999999999</v>
      </c>
      <c r="N118" s="133">
        <v>15160.798199999999</v>
      </c>
      <c r="O118" s="133">
        <f t="shared" si="170"/>
        <v>0.14799999999999999</v>
      </c>
      <c r="P118" s="133">
        <v>8124.3906999999999</v>
      </c>
      <c r="Q118" s="133">
        <f t="shared" si="171"/>
        <v>0.14799999999999999</v>
      </c>
      <c r="R118" s="133">
        <v>4353.7103999999999</v>
      </c>
      <c r="S118" s="133">
        <f t="shared" si="172"/>
        <v>0.14799999999999999</v>
      </c>
      <c r="T118" s="133">
        <v>2333.0727000000002</v>
      </c>
      <c r="U118" s="133">
        <f t="shared" si="173"/>
        <v>0.14799999999999999</v>
      </c>
      <c r="V118" s="133">
        <v>1250.2503999999999</v>
      </c>
      <c r="W118" s="133">
        <f t="shared" si="174"/>
        <v>0.14799999999999999</v>
      </c>
      <c r="X118" s="133">
        <v>669.98599999999999</v>
      </c>
      <c r="Y118" s="133">
        <f t="shared" si="175"/>
        <v>0.14799999999999999</v>
      </c>
      <c r="Z118" s="133">
        <v>359.03309999999999</v>
      </c>
      <c r="AA118" s="133">
        <f t="shared" si="176"/>
        <v>0.14799999999999999</v>
      </c>
      <c r="AB118" s="133">
        <v>192.39920000000001</v>
      </c>
      <c r="AC118" s="133">
        <f t="shared" si="177"/>
        <v>0.14799999999999999</v>
      </c>
      <c r="AD118" s="133">
        <v>103.1031</v>
      </c>
      <c r="AE118" s="133">
        <f t="shared" si="178"/>
        <v>0.14799999999999999</v>
      </c>
      <c r="AF118" s="133">
        <v>55.251100000000001</v>
      </c>
      <c r="AG118" s="133">
        <f t="shared" si="179"/>
        <v>0.14799999999999999</v>
      </c>
      <c r="AH118" s="133">
        <v>29.608000000000001</v>
      </c>
      <c r="AI118" s="133">
        <f t="shared" si="180"/>
        <v>0.14799999999999999</v>
      </c>
      <c r="AJ118" s="133">
        <v>15.866400000000001</v>
      </c>
      <c r="AK118" s="133">
        <f t="shared" si="181"/>
        <v>0.14799999999999999</v>
      </c>
      <c r="AL118" s="133">
        <v>8.5024999999999995</v>
      </c>
      <c r="AM118" s="133">
        <f t="shared" si="182"/>
        <v>0.14799999999999999</v>
      </c>
      <c r="AN118" s="133">
        <v>4.5563000000000002</v>
      </c>
      <c r="AO118" s="133">
        <f t="shared" si="183"/>
        <v>0.14799999999999999</v>
      </c>
      <c r="AP118" s="133">
        <v>2.4417</v>
      </c>
      <c r="AQ118" s="133">
        <f t="shared" si="184"/>
        <v>0.14799999999999999</v>
      </c>
      <c r="AR118" s="133">
        <v>1.3084</v>
      </c>
      <c r="AS118" s="133">
        <f t="shared" si="185"/>
        <v>0.14799999999999999</v>
      </c>
      <c r="AT118" s="133">
        <v>0.70120000000000005</v>
      </c>
      <c r="AU118" s="133">
        <f t="shared" si="186"/>
        <v>0.14799999999999999</v>
      </c>
      <c r="AV118" s="133">
        <v>0.37569999999999998</v>
      </c>
      <c r="AW118" s="133">
        <f t="shared" si="187"/>
        <v>0.14799999999999999</v>
      </c>
      <c r="AX118" s="133">
        <v>0.2014</v>
      </c>
      <c r="AY118" s="133">
        <f t="shared" si="188"/>
        <v>0.14799999999999999</v>
      </c>
      <c r="AZ118" s="133">
        <v>0.1079</v>
      </c>
      <c r="BA118" s="133">
        <f t="shared" si="189"/>
        <v>0.14799999999999999</v>
      </c>
      <c r="BB118" s="133">
        <v>5.7799999999999997E-2</v>
      </c>
      <c r="BC118" s="133">
        <f t="shared" si="190"/>
        <v>0.14799999999999999</v>
      </c>
      <c r="BD118" s="133">
        <v>3.1E-2</v>
      </c>
      <c r="BE118" s="133">
        <f t="shared" si="191"/>
        <v>0.14799999999999999</v>
      </c>
      <c r="BF118" s="133">
        <v>1.66E-2</v>
      </c>
      <c r="BG118" s="133">
        <f t="shared" si="192"/>
        <v>0.14799999999999999</v>
      </c>
      <c r="BH118" s="133">
        <v>8.8999999999999999E-3</v>
      </c>
      <c r="BI118" s="133">
        <f t="shared" si="193"/>
        <v>0.14799999999999999</v>
      </c>
      <c r="BJ118" s="133">
        <v>4.7999999999999996E-3</v>
      </c>
      <c r="BK118" s="133">
        <f t="shared" si="194"/>
        <v>0.14799999999999999</v>
      </c>
    </row>
    <row r="119" spans="1:63" ht="15" customHeight="1" x14ac:dyDescent="0.25">
      <c r="A119" s="45" t="s">
        <v>73</v>
      </c>
      <c r="B119" s="8">
        <v>1040</v>
      </c>
      <c r="C119" s="8">
        <v>1</v>
      </c>
      <c r="D119" s="83">
        <f>(LARGE('Annual Heat Inputs'!D119:K119,1)+LARGE('Annual Heat Inputs'!D119:K119,2)+LARGE('Annual Heat Inputs'!D119:K119,3))/3</f>
        <v>536161.89600000007</v>
      </c>
      <c r="E119" s="84">
        <v>1221855434</v>
      </c>
      <c r="F119" s="139">
        <f t="shared" si="112"/>
        <v>4.3880960143112974E-4</v>
      </c>
      <c r="G119" s="127">
        <v>161456</v>
      </c>
      <c r="H119" s="133">
        <f t="shared" si="113"/>
        <v>70.848443008664489</v>
      </c>
      <c r="I119" s="133">
        <f>MIN(H119,'SO2 Annual Emissions'!L119,' Retirement Adjustments'!D119)</f>
        <v>70.848443008664489</v>
      </c>
      <c r="J119" s="133">
        <v>52794.004200000003</v>
      </c>
      <c r="K119" s="133">
        <f>PRODUCT(F119,J119)+H119</f>
        <v>94.014958949619881</v>
      </c>
      <c r="L119" s="133">
        <v>28291.328099999999</v>
      </c>
      <c r="M119" s="133">
        <f>PRODUCT(F119,L119)+K119</f>
        <v>106.4294653571382</v>
      </c>
      <c r="N119" s="133">
        <v>15160.798199999999</v>
      </c>
      <c r="O119" s="133">
        <f>PRODUCT(F119,N119)+M119</f>
        <v>113.08216917265798</v>
      </c>
      <c r="P119" s="133">
        <v>8124.3906999999999</v>
      </c>
      <c r="Q119" s="133">
        <f>PRODUCT(F119,P119)+O119</f>
        <v>116.64722981759576</v>
      </c>
      <c r="R119" s="133">
        <v>4353.7103999999999</v>
      </c>
      <c r="S119" s="133">
        <f>PRODUCT(F119,R119)+Q119</f>
        <v>118.55767974296633</v>
      </c>
      <c r="T119" s="133">
        <v>2333.0727000000002</v>
      </c>
      <c r="U119" s="133">
        <f>PRODUCT(F119,T119)+S119</f>
        <v>119.58145444456318</v>
      </c>
      <c r="V119" s="133">
        <v>1250.2503999999999</v>
      </c>
      <c r="W119" s="133">
        <f>PRODUCT(F119,V119)+U119</f>
        <v>120.13007632427629</v>
      </c>
      <c r="X119" s="133">
        <v>669.98599999999999</v>
      </c>
      <c r="Y119" s="133">
        <f>PRODUCT(F119,X119)+W119</f>
        <v>120.42407261390072</v>
      </c>
      <c r="Z119" s="133">
        <v>359.03309999999999</v>
      </c>
      <c r="AA119" s="133">
        <f>PRODUCT(F119,Z119)+Y119</f>
        <v>120.5816197854123</v>
      </c>
      <c r="AB119" s="133">
        <v>192.39920000000001</v>
      </c>
      <c r="AC119" s="133">
        <f>PRODUCT(F119,AB119)+AA119</f>
        <v>120.66604640167996</v>
      </c>
      <c r="AD119" s="133">
        <v>103.1031</v>
      </c>
      <c r="AE119" s="133">
        <f>PRODUCT(F119,AD119)+AC119</f>
        <v>120.71128903189728</v>
      </c>
      <c r="AF119" s="133">
        <v>55.251100000000001</v>
      </c>
      <c r="AG119" s="133">
        <f>PRODUCT(F119,AF119)+AE119</f>
        <v>120.73553374506692</v>
      </c>
      <c r="AH119" s="133">
        <v>29.608000000000001</v>
      </c>
      <c r="AI119" s="133">
        <f>PRODUCT(F119,AH119)+AG119</f>
        <v>120.74852601974609</v>
      </c>
      <c r="AJ119" s="133">
        <v>15.866400000000001</v>
      </c>
      <c r="AK119" s="133">
        <f>PRODUCT(F119,AJ119)+AI119</f>
        <v>120.75548834840625</v>
      </c>
      <c r="AL119" s="133">
        <v>8.5024999999999995</v>
      </c>
      <c r="AM119" s="133">
        <f>PRODUCT(F119,AL119)+AK119</f>
        <v>120.75921932704242</v>
      </c>
      <c r="AN119" s="133">
        <v>4.5563000000000002</v>
      </c>
      <c r="AO119" s="133">
        <f>PRODUCT(F119,AN119)+AM119</f>
        <v>120.76121867522941</v>
      </c>
      <c r="AP119" s="133">
        <v>2.4417</v>
      </c>
      <c r="AQ119" s="133">
        <f>PRODUCT(F119,AP119)+AO119</f>
        <v>120.76229011663322</v>
      </c>
      <c r="AR119" s="133">
        <v>1.3084</v>
      </c>
      <c r="AS119" s="133">
        <f>PRODUCT(F119,AR119)+AQ119</f>
        <v>120.76286425511573</v>
      </c>
      <c r="AT119" s="133">
        <v>0.70120000000000005</v>
      </c>
      <c r="AU119" s="133">
        <f>PRODUCT(F119,AT119)+AS119</f>
        <v>120.76317194840826</v>
      </c>
      <c r="AV119" s="133">
        <v>0.37569999999999998</v>
      </c>
      <c r="AW119" s="133">
        <f>PRODUCT(F119,AV119)+AU119</f>
        <v>120.76333680917551</v>
      </c>
      <c r="AX119" s="133">
        <v>0.2014</v>
      </c>
      <c r="AY119" s="133">
        <f>PRODUCT(F119,AX119)+AW119</f>
        <v>120.76342518542924</v>
      </c>
      <c r="AZ119" s="133">
        <v>0.1079</v>
      </c>
      <c r="BA119" s="133">
        <f>PRODUCT(F119,AZ119)+AY119</f>
        <v>120.76347253298523</v>
      </c>
      <c r="BB119" s="133">
        <v>5.7799999999999997E-2</v>
      </c>
      <c r="BC119" s="133">
        <f>PRODUCT(F119,BB119)+BA119</f>
        <v>120.7634978961802</v>
      </c>
      <c r="BD119" s="133">
        <v>3.1E-2</v>
      </c>
      <c r="BE119" s="133">
        <f>PRODUCT(F119,BD119)+BC119</f>
        <v>120.76351149927784</v>
      </c>
      <c r="BF119" s="133">
        <v>1.66E-2</v>
      </c>
      <c r="BG119" s="133">
        <f>PRODUCT(F119,BF119)+BE119</f>
        <v>120.76351878351723</v>
      </c>
      <c r="BH119" s="133">
        <v>8.8999999999999999E-3</v>
      </c>
      <c r="BI119" s="133">
        <f>PRODUCT(F119,BH119)+BG119</f>
        <v>120.76352268892268</v>
      </c>
      <c r="BJ119" s="133">
        <v>4.7999999999999996E-3</v>
      </c>
      <c r="BK119" s="133">
        <f>PRODUCT(F119,BJ119)+BI119</f>
        <v>120.76352479520877</v>
      </c>
    </row>
    <row r="120" spans="1:63" ht="15" customHeight="1" x14ac:dyDescent="0.25">
      <c r="A120" s="45" t="s">
        <v>73</v>
      </c>
      <c r="B120" s="8">
        <v>1040</v>
      </c>
      <c r="C120" s="8">
        <v>2</v>
      </c>
      <c r="D120" s="83">
        <f>(LARGE('Annual Heat Inputs'!D120:K120,1)+LARGE('Annual Heat Inputs'!D120:K120,2)+LARGE('Annual Heat Inputs'!D120:K120,3))/3</f>
        <v>969993.96633333329</v>
      </c>
      <c r="E120" s="84">
        <v>1221855434</v>
      </c>
      <c r="F120" s="139">
        <f t="shared" si="112"/>
        <v>7.9386966685400301E-4</v>
      </c>
      <c r="G120" s="127">
        <v>161456</v>
      </c>
      <c r="H120" s="133">
        <f t="shared" si="113"/>
        <v>128.17502093157992</v>
      </c>
      <c r="I120" s="133">
        <f>MIN(H120,'SO2 Annual Emissions'!L120,' Retirement Adjustments'!D120)</f>
        <v>128.17502093157992</v>
      </c>
      <c r="J120" s="133">
        <v>52794.004200000003</v>
      </c>
      <c r="K120" s="133">
        <f>PRODUCT(F120,J120)+H120</f>
        <v>170.08657945772276</v>
      </c>
      <c r="L120" s="133">
        <v>28291.328099999999</v>
      </c>
      <c r="M120" s="133">
        <f>PRODUCT(F120,L120)+K120</f>
        <v>192.54620667132707</v>
      </c>
      <c r="N120" s="133">
        <v>15160.798199999999</v>
      </c>
      <c r="O120" s="133">
        <f>PRODUCT(F120,N120)+M120</f>
        <v>204.58190448760183</v>
      </c>
      <c r="P120" s="133">
        <v>8124.3906999999999</v>
      </c>
      <c r="Q120" s="133">
        <f>PRODUCT(F120,P120)+O120</f>
        <v>211.0316118260026</v>
      </c>
      <c r="R120" s="133">
        <v>4353.7103999999999</v>
      </c>
      <c r="S120" s="133">
        <f>PRODUCT(F120,R120)+Q120</f>
        <v>214.48789045082941</v>
      </c>
      <c r="T120" s="133">
        <v>2333.0727000000002</v>
      </c>
      <c r="U120" s="133">
        <f>PRODUCT(F120,T120)+S120</f>
        <v>216.34004609792458</v>
      </c>
      <c r="V120" s="133">
        <v>1250.2503999999999</v>
      </c>
      <c r="W120" s="133">
        <f>PRODUCT(F120,V120)+U120</f>
        <v>217.33258196645667</v>
      </c>
      <c r="X120" s="133">
        <v>669.98599999999999</v>
      </c>
      <c r="Y120" s="133">
        <f>PRODUCT(F120,X120)+W120</f>
        <v>217.86446352907353</v>
      </c>
      <c r="Z120" s="133">
        <v>359.03309999999999</v>
      </c>
      <c r="AA120" s="133">
        <f>PRODUCT(F120,Z120)+Y120</f>
        <v>218.1494890165601</v>
      </c>
      <c r="AB120" s="133">
        <v>192.39920000000001</v>
      </c>
      <c r="AC120" s="133">
        <f>PRODUCT(F120,AB120)+AA120</f>
        <v>218.30222890536706</v>
      </c>
      <c r="AD120" s="133">
        <v>103.1031</v>
      </c>
      <c r="AE120" s="133">
        <f>PRODUCT(F120,AD120)+AC120</f>
        <v>218.38407932901566</v>
      </c>
      <c r="AF120" s="133">
        <v>55.251100000000001</v>
      </c>
      <c r="AG120" s="133">
        <f>PRODUCT(F120,AF120)+AE120</f>
        <v>218.42794150136598</v>
      </c>
      <c r="AH120" s="133">
        <v>29.608000000000001</v>
      </c>
      <c r="AI120" s="133">
        <f>PRODUCT(F120,AH120)+AG120</f>
        <v>218.45144639446218</v>
      </c>
      <c r="AJ120" s="133">
        <v>15.866400000000001</v>
      </c>
      <c r="AK120" s="133">
        <f>PRODUCT(F120,AJ120)+AI120</f>
        <v>218.46404224814435</v>
      </c>
      <c r="AL120" s="133">
        <v>8.5024999999999995</v>
      </c>
      <c r="AM120" s="133">
        <f>PRODUCT(F120,AL120)+AK120</f>
        <v>218.47079212498679</v>
      </c>
      <c r="AN120" s="133">
        <v>4.5563000000000002</v>
      </c>
      <c r="AO120" s="133">
        <f>PRODUCT(F120,AN120)+AM120</f>
        <v>218.47440923334986</v>
      </c>
      <c r="AP120" s="133">
        <v>2.4417</v>
      </c>
      <c r="AQ120" s="133">
        <f>PRODUCT(F120,AP120)+AO120</f>
        <v>218.47634762491541</v>
      </c>
      <c r="AR120" s="133">
        <v>1.3084</v>
      </c>
      <c r="AS120" s="133">
        <f>PRODUCT(F120,AR120)+AQ120</f>
        <v>218.47738632398753</v>
      </c>
      <c r="AT120" s="133">
        <v>0.70120000000000005</v>
      </c>
      <c r="AU120" s="133">
        <f>PRODUCT(F120,AT120)+AS120</f>
        <v>218.47794298539793</v>
      </c>
      <c r="AV120" s="133">
        <v>0.37569999999999998</v>
      </c>
      <c r="AW120" s="133">
        <f>PRODUCT(F120,AV120)+AU120</f>
        <v>218.47824124223177</v>
      </c>
      <c r="AX120" s="133">
        <v>0.2014</v>
      </c>
      <c r="AY120" s="133">
        <f>PRODUCT(F120,AX120)+AW120</f>
        <v>218.47840112758269</v>
      </c>
      <c r="AZ120" s="133">
        <v>0.1079</v>
      </c>
      <c r="BA120" s="133">
        <f>PRODUCT(F120,AZ120)+AY120</f>
        <v>218.47848678611973</v>
      </c>
      <c r="BB120" s="133">
        <v>5.7799999999999997E-2</v>
      </c>
      <c r="BC120" s="133">
        <f>PRODUCT(F120,BB120)+BA120</f>
        <v>218.47853267178647</v>
      </c>
      <c r="BD120" s="133">
        <v>3.1E-2</v>
      </c>
      <c r="BE120" s="133">
        <f>PRODUCT(F120,BD120)+BC120</f>
        <v>218.47855728174613</v>
      </c>
      <c r="BF120" s="133">
        <v>1.66E-2</v>
      </c>
      <c r="BG120" s="133">
        <f>PRODUCT(F120,BF120)+BE120</f>
        <v>218.47857045998259</v>
      </c>
      <c r="BH120" s="133">
        <v>8.8999999999999999E-3</v>
      </c>
      <c r="BI120" s="133">
        <f>PRODUCT(F120,BH120)+BG120</f>
        <v>218.47857752542262</v>
      </c>
      <c r="BJ120" s="133">
        <v>4.7999999999999996E-3</v>
      </c>
      <c r="BK120" s="133">
        <f>PRODUCT(F120,BJ120)+BI120</f>
        <v>218.47858133599703</v>
      </c>
    </row>
    <row r="121" spans="1:63" ht="15" customHeight="1" x14ac:dyDescent="0.25">
      <c r="A121" s="82" t="s">
        <v>75</v>
      </c>
      <c r="B121" s="102">
        <v>55259</v>
      </c>
      <c r="C121" s="103" t="s">
        <v>76</v>
      </c>
      <c r="D121" s="83">
        <f>(LARGE('Annual Heat Inputs'!D121:K121,1)+LARGE('Annual Heat Inputs'!D121:K121,2)+LARGE('Annual Heat Inputs'!D121:K121,3))/3</f>
        <v>13631005.014</v>
      </c>
      <c r="E121" s="84">
        <v>1221855434</v>
      </c>
      <c r="F121" s="139">
        <f t="shared" si="112"/>
        <v>1.1155988372025361E-2</v>
      </c>
      <c r="G121" s="127">
        <v>161456</v>
      </c>
      <c r="H121" s="133">
        <f t="shared" si="113"/>
        <v>1801.2012585937266</v>
      </c>
      <c r="I121" s="133">
        <f>MIN(H121,'SO2 Annual Emissions'!L121,' Retirement Adjustments'!D121)</f>
        <v>4.3979999999999997</v>
      </c>
      <c r="J121" s="133">
        <v>52794.004200000003</v>
      </c>
      <c r="K121" s="133">
        <f t="shared" ref="K121:K126" si="196">I121</f>
        <v>4.3979999999999997</v>
      </c>
      <c r="L121" s="133">
        <v>28291.328099999999</v>
      </c>
      <c r="M121" s="133">
        <f t="shared" ref="M121:M126" si="197">K121</f>
        <v>4.3979999999999997</v>
      </c>
      <c r="N121" s="133">
        <v>15160.798199999999</v>
      </c>
      <c r="O121" s="133">
        <f t="shared" ref="O121:O126" si="198">M121</f>
        <v>4.3979999999999997</v>
      </c>
      <c r="P121" s="133">
        <v>8124.3906999999999</v>
      </c>
      <c r="Q121" s="133">
        <f t="shared" ref="Q121:Q126" si="199">O121</f>
        <v>4.3979999999999997</v>
      </c>
      <c r="R121" s="133">
        <v>4353.7103999999999</v>
      </c>
      <c r="S121" s="133">
        <f t="shared" ref="S121:S126" si="200">Q121</f>
        <v>4.3979999999999997</v>
      </c>
      <c r="T121" s="133">
        <v>2333.0727000000002</v>
      </c>
      <c r="U121" s="133">
        <f t="shared" ref="U121:U126" si="201">S121</f>
        <v>4.3979999999999997</v>
      </c>
      <c r="V121" s="133">
        <v>1250.2503999999999</v>
      </c>
      <c r="W121" s="133">
        <f t="shared" ref="W121:W126" si="202">U121</f>
        <v>4.3979999999999997</v>
      </c>
      <c r="X121" s="133">
        <v>669.98599999999999</v>
      </c>
      <c r="Y121" s="133">
        <f t="shared" ref="Y121:Y126" si="203">W121</f>
        <v>4.3979999999999997</v>
      </c>
      <c r="Z121" s="133">
        <v>359.03309999999999</v>
      </c>
      <c r="AA121" s="133">
        <f t="shared" ref="AA121:AA126" si="204">Y121</f>
        <v>4.3979999999999997</v>
      </c>
      <c r="AB121" s="133">
        <v>192.39920000000001</v>
      </c>
      <c r="AC121" s="133">
        <f t="shared" ref="AC121:AC126" si="205">AA121</f>
        <v>4.3979999999999997</v>
      </c>
      <c r="AD121" s="133">
        <v>103.1031</v>
      </c>
      <c r="AE121" s="133">
        <f t="shared" ref="AE121:AE126" si="206">AC121</f>
        <v>4.3979999999999997</v>
      </c>
      <c r="AF121" s="133">
        <v>55.251100000000001</v>
      </c>
      <c r="AG121" s="133">
        <f t="shared" ref="AG121:AG126" si="207">AE121</f>
        <v>4.3979999999999997</v>
      </c>
      <c r="AH121" s="133">
        <v>29.608000000000001</v>
      </c>
      <c r="AI121" s="133">
        <f t="shared" ref="AI121:AI126" si="208">AG121</f>
        <v>4.3979999999999997</v>
      </c>
      <c r="AJ121" s="133">
        <v>15.866400000000001</v>
      </c>
      <c r="AK121" s="133">
        <f t="shared" ref="AK121:AK126" si="209">AI121</f>
        <v>4.3979999999999997</v>
      </c>
      <c r="AL121" s="133">
        <v>8.5024999999999995</v>
      </c>
      <c r="AM121" s="133">
        <f t="shared" ref="AM121:AM126" si="210">AK121</f>
        <v>4.3979999999999997</v>
      </c>
      <c r="AN121" s="133">
        <v>4.5563000000000002</v>
      </c>
      <c r="AO121" s="133">
        <f t="shared" ref="AO121:AO126" si="211">AM121</f>
        <v>4.3979999999999997</v>
      </c>
      <c r="AP121" s="133">
        <v>2.4417</v>
      </c>
      <c r="AQ121" s="133">
        <f t="shared" ref="AQ121:AQ126" si="212">AO121</f>
        <v>4.3979999999999997</v>
      </c>
      <c r="AR121" s="133">
        <v>1.3084</v>
      </c>
      <c r="AS121" s="133">
        <f t="shared" ref="AS121:AS126" si="213">AQ121</f>
        <v>4.3979999999999997</v>
      </c>
      <c r="AT121" s="133">
        <v>0.70120000000000005</v>
      </c>
      <c r="AU121" s="133">
        <f t="shared" ref="AU121:AU126" si="214">AS121</f>
        <v>4.3979999999999997</v>
      </c>
      <c r="AV121" s="133">
        <v>0.37569999999999998</v>
      </c>
      <c r="AW121" s="133">
        <f t="shared" ref="AW121:AW126" si="215">AU121</f>
        <v>4.3979999999999997</v>
      </c>
      <c r="AX121" s="133">
        <v>0.2014</v>
      </c>
      <c r="AY121" s="133">
        <f t="shared" ref="AY121:AY126" si="216">AW121</f>
        <v>4.3979999999999997</v>
      </c>
      <c r="AZ121" s="133">
        <v>0.1079</v>
      </c>
      <c r="BA121" s="133">
        <f t="shared" ref="BA121:BA126" si="217">AY121</f>
        <v>4.3979999999999997</v>
      </c>
      <c r="BB121" s="133">
        <v>5.7799999999999997E-2</v>
      </c>
      <c r="BC121" s="133">
        <f t="shared" ref="BC121:BC126" si="218">BA121</f>
        <v>4.3979999999999997</v>
      </c>
      <c r="BD121" s="133">
        <v>3.1E-2</v>
      </c>
      <c r="BE121" s="133">
        <f t="shared" ref="BE121:BE126" si="219">BC121</f>
        <v>4.3979999999999997</v>
      </c>
      <c r="BF121" s="133">
        <v>1.66E-2</v>
      </c>
      <c r="BG121" s="133">
        <f t="shared" ref="BG121:BG126" si="220">BE121</f>
        <v>4.3979999999999997</v>
      </c>
      <c r="BH121" s="133">
        <v>8.8999999999999999E-3</v>
      </c>
      <c r="BI121" s="133">
        <f t="shared" ref="BI121:BI126" si="221">BG121</f>
        <v>4.3979999999999997</v>
      </c>
      <c r="BJ121" s="133">
        <v>4.7999999999999996E-3</v>
      </c>
      <c r="BK121" s="133">
        <f t="shared" ref="BK121:BK126" si="222">BI121</f>
        <v>4.3979999999999997</v>
      </c>
    </row>
    <row r="122" spans="1:63" ht="15" customHeight="1" x14ac:dyDescent="0.25">
      <c r="A122" s="82" t="s">
        <v>75</v>
      </c>
      <c r="B122" s="102">
        <v>55259</v>
      </c>
      <c r="C122" s="103" t="s">
        <v>77</v>
      </c>
      <c r="D122" s="83">
        <f>(LARGE('Annual Heat Inputs'!D122:K122,1)+LARGE('Annual Heat Inputs'!D122:K122,2)+LARGE('Annual Heat Inputs'!D122:K122,3))/3</f>
        <v>12457263.258333333</v>
      </c>
      <c r="E122" s="84">
        <v>1221855434</v>
      </c>
      <c r="F122" s="139">
        <f t="shared" si="112"/>
        <v>1.0195365926026019E-2</v>
      </c>
      <c r="G122" s="127">
        <v>161456</v>
      </c>
      <c r="H122" s="133">
        <f t="shared" si="113"/>
        <v>1646.103000952457</v>
      </c>
      <c r="I122" s="133">
        <f>MIN(H122,'SO2 Annual Emissions'!L122,' Retirement Adjustments'!D122)</f>
        <v>3.7989999999999999</v>
      </c>
      <c r="J122" s="133">
        <v>52794.004200000003</v>
      </c>
      <c r="K122" s="133">
        <f t="shared" si="196"/>
        <v>3.7989999999999999</v>
      </c>
      <c r="L122" s="133">
        <v>28291.328099999999</v>
      </c>
      <c r="M122" s="133">
        <f t="shared" si="197"/>
        <v>3.7989999999999999</v>
      </c>
      <c r="N122" s="133">
        <v>15160.798199999999</v>
      </c>
      <c r="O122" s="133">
        <f t="shared" si="198"/>
        <v>3.7989999999999999</v>
      </c>
      <c r="P122" s="133">
        <v>8124.3906999999999</v>
      </c>
      <c r="Q122" s="133">
        <f t="shared" si="199"/>
        <v>3.7989999999999999</v>
      </c>
      <c r="R122" s="133">
        <v>4353.7103999999999</v>
      </c>
      <c r="S122" s="133">
        <f t="shared" si="200"/>
        <v>3.7989999999999999</v>
      </c>
      <c r="T122" s="133">
        <v>2333.0727000000002</v>
      </c>
      <c r="U122" s="133">
        <f t="shared" si="201"/>
        <v>3.7989999999999999</v>
      </c>
      <c r="V122" s="133">
        <v>1250.2503999999999</v>
      </c>
      <c r="W122" s="133">
        <f t="shared" si="202"/>
        <v>3.7989999999999999</v>
      </c>
      <c r="X122" s="133">
        <v>669.98599999999999</v>
      </c>
      <c r="Y122" s="133">
        <f t="shared" si="203"/>
        <v>3.7989999999999999</v>
      </c>
      <c r="Z122" s="133">
        <v>359.03309999999999</v>
      </c>
      <c r="AA122" s="133">
        <f t="shared" si="204"/>
        <v>3.7989999999999999</v>
      </c>
      <c r="AB122" s="133">
        <v>192.39920000000001</v>
      </c>
      <c r="AC122" s="133">
        <f t="shared" si="205"/>
        <v>3.7989999999999999</v>
      </c>
      <c r="AD122" s="133">
        <v>103.1031</v>
      </c>
      <c r="AE122" s="133">
        <f t="shared" si="206"/>
        <v>3.7989999999999999</v>
      </c>
      <c r="AF122" s="133">
        <v>55.251100000000001</v>
      </c>
      <c r="AG122" s="133">
        <f t="shared" si="207"/>
        <v>3.7989999999999999</v>
      </c>
      <c r="AH122" s="133">
        <v>29.608000000000001</v>
      </c>
      <c r="AI122" s="133">
        <f t="shared" si="208"/>
        <v>3.7989999999999999</v>
      </c>
      <c r="AJ122" s="133">
        <v>15.866400000000001</v>
      </c>
      <c r="AK122" s="133">
        <f t="shared" si="209"/>
        <v>3.7989999999999999</v>
      </c>
      <c r="AL122" s="133">
        <v>8.5024999999999995</v>
      </c>
      <c r="AM122" s="133">
        <f t="shared" si="210"/>
        <v>3.7989999999999999</v>
      </c>
      <c r="AN122" s="133">
        <v>4.5563000000000002</v>
      </c>
      <c r="AO122" s="133">
        <f t="shared" si="211"/>
        <v>3.7989999999999999</v>
      </c>
      <c r="AP122" s="133">
        <v>2.4417</v>
      </c>
      <c r="AQ122" s="133">
        <f t="shared" si="212"/>
        <v>3.7989999999999999</v>
      </c>
      <c r="AR122" s="133">
        <v>1.3084</v>
      </c>
      <c r="AS122" s="133">
        <f t="shared" si="213"/>
        <v>3.7989999999999999</v>
      </c>
      <c r="AT122" s="133">
        <v>0.70120000000000005</v>
      </c>
      <c r="AU122" s="133">
        <f t="shared" si="214"/>
        <v>3.7989999999999999</v>
      </c>
      <c r="AV122" s="133">
        <v>0.37569999999999998</v>
      </c>
      <c r="AW122" s="133">
        <f t="shared" si="215"/>
        <v>3.7989999999999999</v>
      </c>
      <c r="AX122" s="133">
        <v>0.2014</v>
      </c>
      <c r="AY122" s="133">
        <f t="shared" si="216"/>
        <v>3.7989999999999999</v>
      </c>
      <c r="AZ122" s="133">
        <v>0.1079</v>
      </c>
      <c r="BA122" s="133">
        <f t="shared" si="217"/>
        <v>3.7989999999999999</v>
      </c>
      <c r="BB122" s="133">
        <v>5.7799999999999997E-2</v>
      </c>
      <c r="BC122" s="133">
        <f t="shared" si="218"/>
        <v>3.7989999999999999</v>
      </c>
      <c r="BD122" s="133">
        <v>3.1E-2</v>
      </c>
      <c r="BE122" s="133">
        <f t="shared" si="219"/>
        <v>3.7989999999999999</v>
      </c>
      <c r="BF122" s="133">
        <v>1.66E-2</v>
      </c>
      <c r="BG122" s="133">
        <f t="shared" si="220"/>
        <v>3.7989999999999999</v>
      </c>
      <c r="BH122" s="133">
        <v>8.8999999999999999E-3</v>
      </c>
      <c r="BI122" s="133">
        <f t="shared" si="221"/>
        <v>3.7989999999999999</v>
      </c>
      <c r="BJ122" s="133">
        <v>4.7999999999999996E-3</v>
      </c>
      <c r="BK122" s="133">
        <f t="shared" si="222"/>
        <v>3.7989999999999999</v>
      </c>
    </row>
    <row r="123" spans="1:63" ht="15" customHeight="1" x14ac:dyDescent="0.25">
      <c r="A123" s="17" t="s">
        <v>74</v>
      </c>
      <c r="B123" s="52">
        <v>55148</v>
      </c>
      <c r="C123" s="52">
        <v>1</v>
      </c>
      <c r="D123" s="83">
        <f>(LARGE('Annual Heat Inputs'!D123:K123,1)+LARGE('Annual Heat Inputs'!D123:K123,2)+LARGE('Annual Heat Inputs'!D123:K123,3))/3</f>
        <v>243370.46733333333</v>
      </c>
      <c r="E123" s="84">
        <v>1221855434</v>
      </c>
      <c r="F123" s="139">
        <f t="shared" si="112"/>
        <v>1.991810655836829E-4</v>
      </c>
      <c r="G123" s="127">
        <v>161456</v>
      </c>
      <c r="H123" s="133">
        <f t="shared" si="113"/>
        <v>32.158978124879106</v>
      </c>
      <c r="I123" s="133">
        <f>MIN(H123,'SO2 Annual Emissions'!L123,' Retirement Adjustments'!D123)</f>
        <v>0.123</v>
      </c>
      <c r="J123" s="133">
        <v>52794.004200000003</v>
      </c>
      <c r="K123" s="133">
        <f t="shared" si="196"/>
        <v>0.123</v>
      </c>
      <c r="L123" s="133">
        <v>28291.328099999999</v>
      </c>
      <c r="M123" s="133">
        <f t="shared" si="197"/>
        <v>0.123</v>
      </c>
      <c r="N123" s="133">
        <v>15160.798199999999</v>
      </c>
      <c r="O123" s="133">
        <f t="shared" si="198"/>
        <v>0.123</v>
      </c>
      <c r="P123" s="133">
        <v>8124.3906999999999</v>
      </c>
      <c r="Q123" s="133">
        <f t="shared" si="199"/>
        <v>0.123</v>
      </c>
      <c r="R123" s="133">
        <v>4353.7103999999999</v>
      </c>
      <c r="S123" s="133">
        <f t="shared" si="200"/>
        <v>0.123</v>
      </c>
      <c r="T123" s="133">
        <v>2333.0727000000002</v>
      </c>
      <c r="U123" s="133">
        <f t="shared" si="201"/>
        <v>0.123</v>
      </c>
      <c r="V123" s="133">
        <v>1250.2503999999999</v>
      </c>
      <c r="W123" s="133">
        <f t="shared" si="202"/>
        <v>0.123</v>
      </c>
      <c r="X123" s="133">
        <v>669.98599999999999</v>
      </c>
      <c r="Y123" s="133">
        <f t="shared" si="203"/>
        <v>0.123</v>
      </c>
      <c r="Z123" s="133">
        <v>359.03309999999999</v>
      </c>
      <c r="AA123" s="133">
        <f t="shared" si="204"/>
        <v>0.123</v>
      </c>
      <c r="AB123" s="133">
        <v>192.39920000000001</v>
      </c>
      <c r="AC123" s="133">
        <f t="shared" si="205"/>
        <v>0.123</v>
      </c>
      <c r="AD123" s="133">
        <v>103.1031</v>
      </c>
      <c r="AE123" s="133">
        <f t="shared" si="206"/>
        <v>0.123</v>
      </c>
      <c r="AF123" s="133">
        <v>55.251100000000001</v>
      </c>
      <c r="AG123" s="133">
        <f t="shared" si="207"/>
        <v>0.123</v>
      </c>
      <c r="AH123" s="133">
        <v>29.608000000000001</v>
      </c>
      <c r="AI123" s="133">
        <f t="shared" si="208"/>
        <v>0.123</v>
      </c>
      <c r="AJ123" s="133">
        <v>15.866400000000001</v>
      </c>
      <c r="AK123" s="133">
        <f t="shared" si="209"/>
        <v>0.123</v>
      </c>
      <c r="AL123" s="133">
        <v>8.5024999999999995</v>
      </c>
      <c r="AM123" s="133">
        <f t="shared" si="210"/>
        <v>0.123</v>
      </c>
      <c r="AN123" s="133">
        <v>4.5563000000000002</v>
      </c>
      <c r="AO123" s="133">
        <f t="shared" si="211"/>
        <v>0.123</v>
      </c>
      <c r="AP123" s="133">
        <v>2.4417</v>
      </c>
      <c r="AQ123" s="133">
        <f t="shared" si="212"/>
        <v>0.123</v>
      </c>
      <c r="AR123" s="133">
        <v>1.3084</v>
      </c>
      <c r="AS123" s="133">
        <f t="shared" si="213"/>
        <v>0.123</v>
      </c>
      <c r="AT123" s="133">
        <v>0.70120000000000005</v>
      </c>
      <c r="AU123" s="133">
        <f t="shared" si="214"/>
        <v>0.123</v>
      </c>
      <c r="AV123" s="133">
        <v>0.37569999999999998</v>
      </c>
      <c r="AW123" s="133">
        <f t="shared" si="215"/>
        <v>0.123</v>
      </c>
      <c r="AX123" s="133">
        <v>0.2014</v>
      </c>
      <c r="AY123" s="133">
        <f t="shared" si="216"/>
        <v>0.123</v>
      </c>
      <c r="AZ123" s="133">
        <v>0.1079</v>
      </c>
      <c r="BA123" s="133">
        <f t="shared" si="217"/>
        <v>0.123</v>
      </c>
      <c r="BB123" s="133">
        <v>5.7799999999999997E-2</v>
      </c>
      <c r="BC123" s="133">
        <f t="shared" si="218"/>
        <v>0.123</v>
      </c>
      <c r="BD123" s="133">
        <v>3.1E-2</v>
      </c>
      <c r="BE123" s="133">
        <f t="shared" si="219"/>
        <v>0.123</v>
      </c>
      <c r="BF123" s="133">
        <v>1.66E-2</v>
      </c>
      <c r="BG123" s="133">
        <f t="shared" si="220"/>
        <v>0.123</v>
      </c>
      <c r="BH123" s="133">
        <v>8.8999999999999999E-3</v>
      </c>
      <c r="BI123" s="133">
        <f t="shared" si="221"/>
        <v>0.123</v>
      </c>
      <c r="BJ123" s="133">
        <v>4.7999999999999996E-3</v>
      </c>
      <c r="BK123" s="133">
        <f t="shared" si="222"/>
        <v>0.123</v>
      </c>
    </row>
    <row r="124" spans="1:63" ht="15" customHeight="1" x14ac:dyDescent="0.25">
      <c r="A124" s="45" t="s">
        <v>74</v>
      </c>
      <c r="B124" s="52">
        <v>55148</v>
      </c>
      <c r="C124" s="52">
        <v>2</v>
      </c>
      <c r="D124" s="83">
        <f>(LARGE('Annual Heat Inputs'!D124:K124,1)+LARGE('Annual Heat Inputs'!D124:K124,2)+LARGE('Annual Heat Inputs'!D124:K124,3))/3</f>
        <v>206785.73366666667</v>
      </c>
      <c r="E124" s="84">
        <v>1221855434</v>
      </c>
      <c r="F124" s="139">
        <f t="shared" si="112"/>
        <v>1.6923911611188748E-4</v>
      </c>
      <c r="G124" s="127">
        <v>161456</v>
      </c>
      <c r="H124" s="133">
        <f t="shared" si="113"/>
        <v>27.324670730960904</v>
      </c>
      <c r="I124" s="133">
        <f>MIN(H124,'SO2 Annual Emissions'!L124,' Retirement Adjustments'!D124)</f>
        <v>0.10199999999999999</v>
      </c>
      <c r="J124" s="133">
        <v>52794.004200000003</v>
      </c>
      <c r="K124" s="133">
        <f t="shared" si="196"/>
        <v>0.10199999999999999</v>
      </c>
      <c r="L124" s="133">
        <v>28291.328099999999</v>
      </c>
      <c r="M124" s="133">
        <f t="shared" si="197"/>
        <v>0.10199999999999999</v>
      </c>
      <c r="N124" s="133">
        <v>15160.798199999999</v>
      </c>
      <c r="O124" s="133">
        <f t="shared" si="198"/>
        <v>0.10199999999999999</v>
      </c>
      <c r="P124" s="133">
        <v>8124.3906999999999</v>
      </c>
      <c r="Q124" s="133">
        <f t="shared" si="199"/>
        <v>0.10199999999999999</v>
      </c>
      <c r="R124" s="133">
        <v>4353.7103999999999</v>
      </c>
      <c r="S124" s="133">
        <f t="shared" si="200"/>
        <v>0.10199999999999999</v>
      </c>
      <c r="T124" s="133">
        <v>2333.0727000000002</v>
      </c>
      <c r="U124" s="133">
        <f t="shared" si="201"/>
        <v>0.10199999999999999</v>
      </c>
      <c r="V124" s="133">
        <v>1250.2503999999999</v>
      </c>
      <c r="W124" s="133">
        <f t="shared" si="202"/>
        <v>0.10199999999999999</v>
      </c>
      <c r="X124" s="133">
        <v>669.98599999999999</v>
      </c>
      <c r="Y124" s="133">
        <f t="shared" si="203"/>
        <v>0.10199999999999999</v>
      </c>
      <c r="Z124" s="133">
        <v>359.03309999999999</v>
      </c>
      <c r="AA124" s="133">
        <f t="shared" si="204"/>
        <v>0.10199999999999999</v>
      </c>
      <c r="AB124" s="133">
        <v>192.39920000000001</v>
      </c>
      <c r="AC124" s="133">
        <f t="shared" si="205"/>
        <v>0.10199999999999999</v>
      </c>
      <c r="AD124" s="133">
        <v>103.1031</v>
      </c>
      <c r="AE124" s="133">
        <f t="shared" si="206"/>
        <v>0.10199999999999999</v>
      </c>
      <c r="AF124" s="133">
        <v>55.251100000000001</v>
      </c>
      <c r="AG124" s="133">
        <f t="shared" si="207"/>
        <v>0.10199999999999999</v>
      </c>
      <c r="AH124" s="133">
        <v>29.608000000000001</v>
      </c>
      <c r="AI124" s="133">
        <f t="shared" si="208"/>
        <v>0.10199999999999999</v>
      </c>
      <c r="AJ124" s="133">
        <v>15.866400000000001</v>
      </c>
      <c r="AK124" s="133">
        <f t="shared" si="209"/>
        <v>0.10199999999999999</v>
      </c>
      <c r="AL124" s="133">
        <v>8.5024999999999995</v>
      </c>
      <c r="AM124" s="133">
        <f t="shared" si="210"/>
        <v>0.10199999999999999</v>
      </c>
      <c r="AN124" s="133">
        <v>4.5563000000000002</v>
      </c>
      <c r="AO124" s="133">
        <f t="shared" si="211"/>
        <v>0.10199999999999999</v>
      </c>
      <c r="AP124" s="133">
        <v>2.4417</v>
      </c>
      <c r="AQ124" s="133">
        <f t="shared" si="212"/>
        <v>0.10199999999999999</v>
      </c>
      <c r="AR124" s="133">
        <v>1.3084</v>
      </c>
      <c r="AS124" s="133">
        <f t="shared" si="213"/>
        <v>0.10199999999999999</v>
      </c>
      <c r="AT124" s="133">
        <v>0.70120000000000005</v>
      </c>
      <c r="AU124" s="133">
        <f t="shared" si="214"/>
        <v>0.10199999999999999</v>
      </c>
      <c r="AV124" s="133">
        <v>0.37569999999999998</v>
      </c>
      <c r="AW124" s="133">
        <f t="shared" si="215"/>
        <v>0.10199999999999999</v>
      </c>
      <c r="AX124" s="133">
        <v>0.2014</v>
      </c>
      <c r="AY124" s="133">
        <f t="shared" si="216"/>
        <v>0.10199999999999999</v>
      </c>
      <c r="AZ124" s="133">
        <v>0.1079</v>
      </c>
      <c r="BA124" s="133">
        <f t="shared" si="217"/>
        <v>0.10199999999999999</v>
      </c>
      <c r="BB124" s="133">
        <v>5.7799999999999997E-2</v>
      </c>
      <c r="BC124" s="133">
        <f t="shared" si="218"/>
        <v>0.10199999999999999</v>
      </c>
      <c r="BD124" s="133">
        <v>3.1E-2</v>
      </c>
      <c r="BE124" s="133">
        <f t="shared" si="219"/>
        <v>0.10199999999999999</v>
      </c>
      <c r="BF124" s="133">
        <v>1.66E-2</v>
      </c>
      <c r="BG124" s="133">
        <f t="shared" si="220"/>
        <v>0.10199999999999999</v>
      </c>
      <c r="BH124" s="133">
        <v>8.8999999999999999E-3</v>
      </c>
      <c r="BI124" s="133">
        <f t="shared" si="221"/>
        <v>0.10199999999999999</v>
      </c>
      <c r="BJ124" s="133">
        <v>4.7999999999999996E-3</v>
      </c>
      <c r="BK124" s="133">
        <f t="shared" si="222"/>
        <v>0.10199999999999999</v>
      </c>
    </row>
    <row r="125" spans="1:63" ht="15" customHeight="1" x14ac:dyDescent="0.25">
      <c r="A125" s="45" t="s">
        <v>74</v>
      </c>
      <c r="B125" s="52">
        <v>55148</v>
      </c>
      <c r="C125" s="52">
        <v>3</v>
      </c>
      <c r="D125" s="83">
        <f>(LARGE('Annual Heat Inputs'!D125:K125,1)+LARGE('Annual Heat Inputs'!D125:K125,2)+LARGE('Annual Heat Inputs'!D125:K125,3))/3</f>
        <v>176796.22233333334</v>
      </c>
      <c r="E125" s="84">
        <v>1221855434</v>
      </c>
      <c r="F125" s="139">
        <f t="shared" si="112"/>
        <v>1.4469487749017395E-4</v>
      </c>
      <c r="G125" s="127">
        <v>161456</v>
      </c>
      <c r="H125" s="133">
        <f t="shared" si="113"/>
        <v>23.361856140053526</v>
      </c>
      <c r="I125" s="133">
        <f>MIN(H125,'SO2 Annual Emissions'!L125,' Retirement Adjustments'!D125)</f>
        <v>9.8000000000000004E-2</v>
      </c>
      <c r="J125" s="133">
        <v>52794.004200000003</v>
      </c>
      <c r="K125" s="133">
        <f t="shared" si="196"/>
        <v>9.8000000000000004E-2</v>
      </c>
      <c r="L125" s="133">
        <v>28291.328099999999</v>
      </c>
      <c r="M125" s="133">
        <f t="shared" si="197"/>
        <v>9.8000000000000004E-2</v>
      </c>
      <c r="N125" s="133">
        <v>15160.798199999999</v>
      </c>
      <c r="O125" s="133">
        <f t="shared" si="198"/>
        <v>9.8000000000000004E-2</v>
      </c>
      <c r="P125" s="133">
        <v>8124.3906999999999</v>
      </c>
      <c r="Q125" s="133">
        <f t="shared" si="199"/>
        <v>9.8000000000000004E-2</v>
      </c>
      <c r="R125" s="133">
        <v>4353.7103999999999</v>
      </c>
      <c r="S125" s="133">
        <f t="shared" si="200"/>
        <v>9.8000000000000004E-2</v>
      </c>
      <c r="T125" s="133">
        <v>2333.0727000000002</v>
      </c>
      <c r="U125" s="133">
        <f t="shared" si="201"/>
        <v>9.8000000000000004E-2</v>
      </c>
      <c r="V125" s="133">
        <v>1250.2503999999999</v>
      </c>
      <c r="W125" s="133">
        <f t="shared" si="202"/>
        <v>9.8000000000000004E-2</v>
      </c>
      <c r="X125" s="133">
        <v>669.98599999999999</v>
      </c>
      <c r="Y125" s="133">
        <f t="shared" si="203"/>
        <v>9.8000000000000004E-2</v>
      </c>
      <c r="Z125" s="133">
        <v>359.03309999999999</v>
      </c>
      <c r="AA125" s="133">
        <f t="shared" si="204"/>
        <v>9.8000000000000004E-2</v>
      </c>
      <c r="AB125" s="133">
        <v>192.39920000000001</v>
      </c>
      <c r="AC125" s="133">
        <f t="shared" si="205"/>
        <v>9.8000000000000004E-2</v>
      </c>
      <c r="AD125" s="133">
        <v>103.1031</v>
      </c>
      <c r="AE125" s="133">
        <f t="shared" si="206"/>
        <v>9.8000000000000004E-2</v>
      </c>
      <c r="AF125" s="133">
        <v>55.251100000000001</v>
      </c>
      <c r="AG125" s="133">
        <f t="shared" si="207"/>
        <v>9.8000000000000004E-2</v>
      </c>
      <c r="AH125" s="133">
        <v>29.608000000000001</v>
      </c>
      <c r="AI125" s="133">
        <f t="shared" si="208"/>
        <v>9.8000000000000004E-2</v>
      </c>
      <c r="AJ125" s="133">
        <v>15.866400000000001</v>
      </c>
      <c r="AK125" s="133">
        <f t="shared" si="209"/>
        <v>9.8000000000000004E-2</v>
      </c>
      <c r="AL125" s="133">
        <v>8.5024999999999995</v>
      </c>
      <c r="AM125" s="133">
        <f t="shared" si="210"/>
        <v>9.8000000000000004E-2</v>
      </c>
      <c r="AN125" s="133">
        <v>4.5563000000000002</v>
      </c>
      <c r="AO125" s="133">
        <f t="shared" si="211"/>
        <v>9.8000000000000004E-2</v>
      </c>
      <c r="AP125" s="133">
        <v>2.4417</v>
      </c>
      <c r="AQ125" s="133">
        <f t="shared" si="212"/>
        <v>9.8000000000000004E-2</v>
      </c>
      <c r="AR125" s="133">
        <v>1.3084</v>
      </c>
      <c r="AS125" s="133">
        <f t="shared" si="213"/>
        <v>9.8000000000000004E-2</v>
      </c>
      <c r="AT125" s="133">
        <v>0.70120000000000005</v>
      </c>
      <c r="AU125" s="133">
        <f t="shared" si="214"/>
        <v>9.8000000000000004E-2</v>
      </c>
      <c r="AV125" s="133">
        <v>0.37569999999999998</v>
      </c>
      <c r="AW125" s="133">
        <f t="shared" si="215"/>
        <v>9.8000000000000004E-2</v>
      </c>
      <c r="AX125" s="133">
        <v>0.2014</v>
      </c>
      <c r="AY125" s="133">
        <f t="shared" si="216"/>
        <v>9.8000000000000004E-2</v>
      </c>
      <c r="AZ125" s="133">
        <v>0.1079</v>
      </c>
      <c r="BA125" s="133">
        <f t="shared" si="217"/>
        <v>9.8000000000000004E-2</v>
      </c>
      <c r="BB125" s="133">
        <v>5.7799999999999997E-2</v>
      </c>
      <c r="BC125" s="133">
        <f t="shared" si="218"/>
        <v>9.8000000000000004E-2</v>
      </c>
      <c r="BD125" s="133">
        <v>3.1E-2</v>
      </c>
      <c r="BE125" s="133">
        <f t="shared" si="219"/>
        <v>9.8000000000000004E-2</v>
      </c>
      <c r="BF125" s="133">
        <v>1.66E-2</v>
      </c>
      <c r="BG125" s="133">
        <f t="shared" si="220"/>
        <v>9.8000000000000004E-2</v>
      </c>
      <c r="BH125" s="133">
        <v>8.8999999999999999E-3</v>
      </c>
      <c r="BI125" s="133">
        <f t="shared" si="221"/>
        <v>9.8000000000000004E-2</v>
      </c>
      <c r="BJ125" s="133">
        <v>4.7999999999999996E-3</v>
      </c>
      <c r="BK125" s="133">
        <f t="shared" si="222"/>
        <v>9.8000000000000004E-2</v>
      </c>
    </row>
    <row r="126" spans="1:63" ht="15" customHeight="1" x14ac:dyDescent="0.25">
      <c r="A126" s="45" t="s">
        <v>74</v>
      </c>
      <c r="B126" s="52">
        <v>55148</v>
      </c>
      <c r="C126" s="52">
        <v>4</v>
      </c>
      <c r="D126" s="83">
        <f>(LARGE('Annual Heat Inputs'!D126:K126,1)+LARGE('Annual Heat Inputs'!D126:K126,2)+LARGE('Annual Heat Inputs'!D126:K126,3))/3</f>
        <v>211076.54366666669</v>
      </c>
      <c r="E126" s="84">
        <v>1221855434</v>
      </c>
      <c r="F126" s="139">
        <f t="shared" si="112"/>
        <v>1.7275083270339387E-4</v>
      </c>
      <c r="G126" s="127">
        <v>161456</v>
      </c>
      <c r="H126" s="133">
        <f t="shared" si="113"/>
        <v>27.891658444959159</v>
      </c>
      <c r="I126" s="133">
        <f>MIN(H126,'SO2 Annual Emissions'!L126,' Retirement Adjustments'!D126)</f>
        <v>0.107</v>
      </c>
      <c r="J126" s="133">
        <v>52794.004200000003</v>
      </c>
      <c r="K126" s="133">
        <f t="shared" si="196"/>
        <v>0.107</v>
      </c>
      <c r="L126" s="133">
        <v>28291.328099999999</v>
      </c>
      <c r="M126" s="133">
        <f t="shared" si="197"/>
        <v>0.107</v>
      </c>
      <c r="N126" s="133">
        <v>15160.798199999999</v>
      </c>
      <c r="O126" s="133">
        <f t="shared" si="198"/>
        <v>0.107</v>
      </c>
      <c r="P126" s="133">
        <v>8124.3906999999999</v>
      </c>
      <c r="Q126" s="133">
        <f t="shared" si="199"/>
        <v>0.107</v>
      </c>
      <c r="R126" s="133">
        <v>4353.7103999999999</v>
      </c>
      <c r="S126" s="133">
        <f t="shared" si="200"/>
        <v>0.107</v>
      </c>
      <c r="T126" s="133">
        <v>2333.0727000000002</v>
      </c>
      <c r="U126" s="133">
        <f t="shared" si="201"/>
        <v>0.107</v>
      </c>
      <c r="V126" s="133">
        <v>1250.2503999999999</v>
      </c>
      <c r="W126" s="133">
        <f t="shared" si="202"/>
        <v>0.107</v>
      </c>
      <c r="X126" s="133">
        <v>669.98599999999999</v>
      </c>
      <c r="Y126" s="133">
        <f t="shared" si="203"/>
        <v>0.107</v>
      </c>
      <c r="Z126" s="133">
        <v>359.03309999999999</v>
      </c>
      <c r="AA126" s="133">
        <f t="shared" si="204"/>
        <v>0.107</v>
      </c>
      <c r="AB126" s="133">
        <v>192.39920000000001</v>
      </c>
      <c r="AC126" s="133">
        <f t="shared" si="205"/>
        <v>0.107</v>
      </c>
      <c r="AD126" s="133">
        <v>103.1031</v>
      </c>
      <c r="AE126" s="133">
        <f t="shared" si="206"/>
        <v>0.107</v>
      </c>
      <c r="AF126" s="133">
        <v>55.251100000000001</v>
      </c>
      <c r="AG126" s="133">
        <f t="shared" si="207"/>
        <v>0.107</v>
      </c>
      <c r="AH126" s="133">
        <v>29.608000000000001</v>
      </c>
      <c r="AI126" s="133">
        <f t="shared" si="208"/>
        <v>0.107</v>
      </c>
      <c r="AJ126" s="133">
        <v>15.866400000000001</v>
      </c>
      <c r="AK126" s="133">
        <f t="shared" si="209"/>
        <v>0.107</v>
      </c>
      <c r="AL126" s="133">
        <v>8.5024999999999995</v>
      </c>
      <c r="AM126" s="133">
        <f t="shared" si="210"/>
        <v>0.107</v>
      </c>
      <c r="AN126" s="133">
        <v>4.5563000000000002</v>
      </c>
      <c r="AO126" s="133">
        <f t="shared" si="211"/>
        <v>0.107</v>
      </c>
      <c r="AP126" s="133">
        <v>2.4417</v>
      </c>
      <c r="AQ126" s="133">
        <f t="shared" si="212"/>
        <v>0.107</v>
      </c>
      <c r="AR126" s="133">
        <v>1.3084</v>
      </c>
      <c r="AS126" s="133">
        <f t="shared" si="213"/>
        <v>0.107</v>
      </c>
      <c r="AT126" s="133">
        <v>0.70120000000000005</v>
      </c>
      <c r="AU126" s="133">
        <f t="shared" si="214"/>
        <v>0.107</v>
      </c>
      <c r="AV126" s="133">
        <v>0.37569999999999998</v>
      </c>
      <c r="AW126" s="133">
        <f t="shared" si="215"/>
        <v>0.107</v>
      </c>
      <c r="AX126" s="133">
        <v>0.2014</v>
      </c>
      <c r="AY126" s="133">
        <f t="shared" si="216"/>
        <v>0.107</v>
      </c>
      <c r="AZ126" s="133">
        <v>0.1079</v>
      </c>
      <c r="BA126" s="133">
        <f t="shared" si="217"/>
        <v>0.107</v>
      </c>
      <c r="BB126" s="133">
        <v>5.7799999999999997E-2</v>
      </c>
      <c r="BC126" s="133">
        <f t="shared" si="218"/>
        <v>0.107</v>
      </c>
      <c r="BD126" s="133">
        <v>3.1E-2</v>
      </c>
      <c r="BE126" s="133">
        <f t="shared" si="219"/>
        <v>0.107</v>
      </c>
      <c r="BF126" s="133">
        <v>1.66E-2</v>
      </c>
      <c r="BG126" s="133">
        <f t="shared" si="220"/>
        <v>0.107</v>
      </c>
      <c r="BH126" s="133">
        <v>8.8999999999999999E-3</v>
      </c>
      <c r="BI126" s="133">
        <f t="shared" si="221"/>
        <v>0.107</v>
      </c>
      <c r="BJ126" s="133">
        <v>4.7999999999999996E-3</v>
      </c>
      <c r="BK126" s="133">
        <f t="shared" si="222"/>
        <v>0.107</v>
      </c>
    </row>
    <row r="127" spans="1:63" ht="15" customHeight="1" x14ac:dyDescent="0.25">
      <c r="A127" s="27" t="s">
        <v>80</v>
      </c>
      <c r="D127" s="30">
        <f>SUM(D2:D126)</f>
        <v>1221855433.6410003</v>
      </c>
      <c r="E127" s="30" t="s">
        <v>131</v>
      </c>
      <c r="F127" s="116">
        <f>SUM(F2:F126)</f>
        <v>0.99999999970618436</v>
      </c>
      <c r="G127" s="119"/>
      <c r="H127" s="113">
        <f>SUM(H2:H126)</f>
        <v>161455.99995256175</v>
      </c>
      <c r="I127" s="113">
        <f>SUM(I2:I126)</f>
        <v>108661.99578689305</v>
      </c>
      <c r="J127" s="113">
        <f>H127-I127</f>
        <v>52794.004165668695</v>
      </c>
      <c r="K127" s="113">
        <f>SUM(K2:K126)</f>
        <v>133164.671869151</v>
      </c>
      <c r="L127" s="113">
        <f>H127-K127</f>
        <v>28291.328083410743</v>
      </c>
      <c r="M127" s="112">
        <f>SUM(M2:M126)</f>
        <v>146295.20172525133</v>
      </c>
      <c r="N127" s="112">
        <f>H127-M127</f>
        <v>15160.798227310413</v>
      </c>
      <c r="O127" s="112">
        <f>SUM(O2:O126)</f>
        <v>153331.60923159998</v>
      </c>
      <c r="P127" s="112">
        <f>H127-O127</f>
        <v>8124.390720961761</v>
      </c>
      <c r="Q127" s="113">
        <f>SUM(Q2:Q126)</f>
        <v>157102.28957123996</v>
      </c>
      <c r="R127" s="112">
        <f>H127-Q127</f>
        <v>4353.7103813217836</v>
      </c>
      <c r="S127" s="113">
        <f>SUM(S2:S126)</f>
        <v>159122.9272800796</v>
      </c>
      <c r="T127" s="112">
        <f>H127-S127</f>
        <v>2333.0726724821434</v>
      </c>
      <c r="U127" s="113">
        <f>SUM(U2:U126)</f>
        <v>160205.74957232125</v>
      </c>
      <c r="V127" s="112">
        <f>H127-U127</f>
        <v>1250.2503802404972</v>
      </c>
      <c r="W127" s="113">
        <f>SUM(W2:W126)</f>
        <v>160786.01396099804</v>
      </c>
      <c r="X127" s="112">
        <f>H127-W127</f>
        <v>669.98599156370619</v>
      </c>
      <c r="Y127" s="113">
        <f>SUM(Y2:Y126)</f>
        <v>161096.96688427811</v>
      </c>
      <c r="Z127" s="112">
        <f>H127-Y127</f>
        <v>359.03306828363566</v>
      </c>
      <c r="AA127" s="113">
        <f>SUM(AA2:AA126)</f>
        <v>161263.60080200067</v>
      </c>
      <c r="AB127" s="112">
        <f>H127-AA127</f>
        <v>192.39915056107566</v>
      </c>
      <c r="AC127" s="113">
        <f>SUM(AC2:AC126)</f>
        <v>161352.89683755478</v>
      </c>
      <c r="AD127" s="112">
        <f>H127-AC127</f>
        <v>103.10311500696116</v>
      </c>
      <c r="AE127" s="113">
        <f>SUM(AE2:AE126)</f>
        <v>161400.74889766381</v>
      </c>
      <c r="AF127" s="112">
        <f>H127-AE127</f>
        <v>55.2510548979335</v>
      </c>
      <c r="AG127" s="113">
        <f>SUM(AG2:AG126)</f>
        <v>161426.39195745825</v>
      </c>
      <c r="AH127" s="112">
        <f>H127-AG127</f>
        <v>29.607995103491703</v>
      </c>
      <c r="AI127" s="113">
        <f>SUM(AI2:AI126)</f>
        <v>161440.13357915255</v>
      </c>
      <c r="AJ127" s="112">
        <f>H127-AI127</f>
        <v>15.866373409196967</v>
      </c>
      <c r="AK127" s="113">
        <f>SUM(AK2:AK126)</f>
        <v>161447.49746953521</v>
      </c>
      <c r="AL127" s="112">
        <f>H127-AK127</f>
        <v>8.5024830265319906</v>
      </c>
      <c r="AM127" s="113">
        <f>SUM(AM2:AM126)</f>
        <v>161451.44363741064</v>
      </c>
      <c r="AN127" s="112">
        <f>H127-AM127</f>
        <v>4.5563151511014439</v>
      </c>
      <c r="AO127" s="113">
        <f>SUM(AO2:AO126)</f>
        <v>161453.55830070865</v>
      </c>
      <c r="AP127" s="112">
        <f>H127-AO127</f>
        <v>2.4416518530924805</v>
      </c>
      <c r="AQ127" s="113">
        <f>SUM(AQ2:AQ126)</f>
        <v>161454.69153894458</v>
      </c>
      <c r="AR127" s="112">
        <f>H127-AQ127</f>
        <v>1.308413617167389</v>
      </c>
      <c r="AS127" s="113">
        <f>SUM(AS2:AS126)</f>
        <v>161455.2987916407</v>
      </c>
      <c r="AT127" s="112">
        <f>H127-AS127</f>
        <v>0.70116092104581185</v>
      </c>
      <c r="AU127" s="130">
        <f>SUM(AU2:AU126)</f>
        <v>161455.62423156001</v>
      </c>
      <c r="AV127" s="112">
        <f>H127-AU127</f>
        <v>0.37572100173565559</v>
      </c>
      <c r="AW127" s="130">
        <f>SUM(AW2:AW126)</f>
        <v>161455.79860089501</v>
      </c>
      <c r="AX127" s="112">
        <f>H127-AW127</f>
        <v>0.20135166673571803</v>
      </c>
      <c r="AY127" s="130">
        <f>SUM(AY2:AY126)</f>
        <v>161455.89207436872</v>
      </c>
      <c r="AZ127" s="112">
        <f>H127-AY127</f>
        <v>0.10787819302640855</v>
      </c>
      <c r="BA127" s="130">
        <f>SUM(BA2:BA126)</f>
        <v>161455.94215275906</v>
      </c>
      <c r="BB127" s="112">
        <f>H127-BA127</f>
        <v>5.7799802685622126E-2</v>
      </c>
      <c r="BC127" s="130">
        <f>SUM(BC2:BC126)</f>
        <v>161455.96897881059</v>
      </c>
      <c r="BD127" s="112">
        <f>H127-BC127</f>
        <v>3.0973751156125218E-2</v>
      </c>
      <c r="BE127" s="130">
        <f>SUM(BE2:BE126)</f>
        <v>161455.98336648528</v>
      </c>
      <c r="BF127" s="112">
        <f>H127-BE127</f>
        <v>1.6586076468229294E-2</v>
      </c>
      <c r="BG127" s="130">
        <f>SUM(BG2:BG126)</f>
        <v>161455.99107085305</v>
      </c>
      <c r="BH127" s="112">
        <f>H127-BG127</f>
        <v>8.8817086943890899E-3</v>
      </c>
      <c r="BI127" s="130">
        <f>SUM(BI2:BI126)</f>
        <v>161455.99520150799</v>
      </c>
      <c r="BJ127" s="112">
        <f>H127-BI127</f>
        <v>4.751053755171597E-3</v>
      </c>
      <c r="BK127" s="130">
        <f>SUM(BK2:BK126)</f>
        <v>161455.99742927699</v>
      </c>
    </row>
    <row r="130" spans="6:6" x14ac:dyDescent="0.25">
      <c r="F130" s="40"/>
    </row>
  </sheetData>
  <pageMargins left="0.7" right="0.7" top="0.65625" bottom="0.75" header="0.3" footer="0.3"/>
  <pageSetup orientation="landscape" r:id="rId1"/>
  <headerFooter>
    <oddFooter xml:space="preserve">&amp;R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9"/>
  <sheetViews>
    <sheetView zoomScaleNormal="100" workbookViewId="0"/>
  </sheetViews>
  <sheetFormatPr defaultRowHeight="15" x14ac:dyDescent="0.25"/>
  <cols>
    <col min="1" max="1" width="35.7109375" style="44" customWidth="1"/>
    <col min="2" max="2" width="9.42578125" style="44" customWidth="1"/>
    <col min="3" max="3" width="9.140625" style="44"/>
    <col min="4" max="4" width="14.5703125" style="44" customWidth="1"/>
    <col min="5" max="5" width="15" style="44" customWidth="1"/>
    <col min="6" max="6" width="14.7109375" style="44" customWidth="1"/>
    <col min="7" max="7" width="16.28515625" style="28" customWidth="1"/>
    <col min="8" max="8" width="14.7109375" style="28" customWidth="1"/>
    <col min="9" max="9" width="18.28515625" style="44" customWidth="1"/>
    <col min="10" max="10" width="14.42578125" style="44" customWidth="1"/>
    <col min="11" max="18" width="16.42578125" style="44" customWidth="1"/>
    <col min="19" max="19" width="16.7109375" style="44" customWidth="1"/>
    <col min="20" max="21" width="16.42578125" style="44" customWidth="1"/>
    <col min="22" max="22" width="16.5703125" style="44" customWidth="1"/>
    <col min="23" max="23" width="16.42578125" style="44" customWidth="1"/>
    <col min="24" max="24" width="16.85546875" style="44" customWidth="1"/>
    <col min="25" max="25" width="16.7109375" style="44" customWidth="1"/>
    <col min="26" max="27" width="16.5703125" style="44" customWidth="1"/>
    <col min="28" max="29" width="16.42578125" style="44" customWidth="1"/>
    <col min="30" max="30" width="16.5703125" style="44" customWidth="1"/>
    <col min="31" max="31" width="16.42578125" style="44" customWidth="1"/>
    <col min="32" max="32" width="16.5703125" style="44" customWidth="1"/>
    <col min="33" max="33" width="16.42578125" style="44" customWidth="1"/>
    <col min="34" max="34" width="16.7109375" style="44" customWidth="1"/>
    <col min="35" max="35" width="16.42578125" style="44" customWidth="1"/>
    <col min="36" max="36" width="16.7109375" style="99" customWidth="1"/>
    <col min="37" max="37" width="17.5703125" style="99" customWidth="1"/>
    <col min="38" max="38" width="16.7109375" style="99" customWidth="1"/>
    <col min="39" max="39" width="17.5703125" style="99" customWidth="1"/>
    <col min="40" max="40" width="16.7109375" style="99" customWidth="1"/>
    <col min="41" max="41" width="17.5703125" style="99" customWidth="1"/>
    <col min="42" max="42" width="16.7109375" style="99" customWidth="1"/>
    <col min="43" max="43" width="17.5703125" style="99" customWidth="1"/>
    <col min="44" max="44" width="16.7109375" style="99" customWidth="1"/>
    <col min="45" max="45" width="17.5703125" style="99" customWidth="1"/>
    <col min="46" max="46" width="16.7109375" style="203" customWidth="1"/>
    <col min="47" max="47" width="17.5703125" style="203" customWidth="1"/>
    <col min="48" max="48" width="16.7109375" style="203" customWidth="1"/>
    <col min="49" max="49" width="16.42578125" style="203" customWidth="1"/>
    <col min="50" max="50" width="16" style="203" customWidth="1"/>
    <col min="51" max="51" width="16.42578125" style="203" customWidth="1"/>
    <col min="52" max="52" width="16" style="203" customWidth="1"/>
    <col min="53" max="53" width="16.42578125" style="203" customWidth="1"/>
    <col min="54" max="54" width="16" style="203" customWidth="1"/>
    <col min="55" max="55" width="16.42578125" style="203" customWidth="1"/>
    <col min="56" max="56" width="16" style="203" customWidth="1"/>
    <col min="57" max="57" width="16.42578125" style="203" customWidth="1"/>
    <col min="58" max="16384" width="9.140625" style="44"/>
  </cols>
  <sheetData>
    <row r="1" spans="1:57" ht="121.5" customHeight="1" x14ac:dyDescent="0.25">
      <c r="A1" s="66" t="s">
        <v>0</v>
      </c>
      <c r="B1" s="66" t="s">
        <v>1</v>
      </c>
      <c r="C1" s="66" t="s">
        <v>2</v>
      </c>
      <c r="D1" s="49" t="s">
        <v>147</v>
      </c>
      <c r="E1" s="49" t="s">
        <v>96</v>
      </c>
      <c r="F1" s="43" t="s">
        <v>95</v>
      </c>
      <c r="G1" s="47" t="s">
        <v>178</v>
      </c>
      <c r="H1" s="47" t="s">
        <v>179</v>
      </c>
      <c r="I1" s="47" t="s">
        <v>128</v>
      </c>
      <c r="J1" s="86" t="s">
        <v>82</v>
      </c>
      <c r="K1" s="87" t="s">
        <v>83</v>
      </c>
      <c r="L1" s="86" t="s">
        <v>84</v>
      </c>
      <c r="M1" s="87" t="s">
        <v>85</v>
      </c>
      <c r="N1" s="86" t="s">
        <v>86</v>
      </c>
      <c r="O1" s="87" t="s">
        <v>87</v>
      </c>
      <c r="P1" s="86" t="s">
        <v>88</v>
      </c>
      <c r="Q1" s="87" t="s">
        <v>89</v>
      </c>
      <c r="R1" s="86" t="s">
        <v>90</v>
      </c>
      <c r="S1" s="87" t="s">
        <v>91</v>
      </c>
      <c r="T1" s="86" t="s">
        <v>92</v>
      </c>
      <c r="U1" s="48" t="s">
        <v>93</v>
      </c>
      <c r="V1" s="86" t="s">
        <v>94</v>
      </c>
      <c r="W1" s="87" t="s">
        <v>98</v>
      </c>
      <c r="X1" s="86" t="s">
        <v>97</v>
      </c>
      <c r="Y1" s="87" t="s">
        <v>99</v>
      </c>
      <c r="Z1" s="86" t="s">
        <v>100</v>
      </c>
      <c r="AA1" s="87" t="s">
        <v>101</v>
      </c>
      <c r="AB1" s="86" t="s">
        <v>102</v>
      </c>
      <c r="AC1" s="87" t="s">
        <v>112</v>
      </c>
      <c r="AD1" s="86" t="s">
        <v>113</v>
      </c>
      <c r="AE1" s="87" t="s">
        <v>124</v>
      </c>
      <c r="AF1" s="86" t="s">
        <v>125</v>
      </c>
      <c r="AG1" s="87" t="s">
        <v>126</v>
      </c>
      <c r="AH1" s="86" t="s">
        <v>127</v>
      </c>
      <c r="AI1" s="87" t="s">
        <v>129</v>
      </c>
      <c r="AJ1" s="86" t="s">
        <v>130</v>
      </c>
      <c r="AK1" s="87" t="s">
        <v>149</v>
      </c>
      <c r="AL1" s="86" t="s">
        <v>148</v>
      </c>
      <c r="AM1" s="87" t="s">
        <v>158</v>
      </c>
      <c r="AN1" s="86" t="s">
        <v>159</v>
      </c>
      <c r="AO1" s="87" t="s">
        <v>161</v>
      </c>
      <c r="AP1" s="86" t="s">
        <v>160</v>
      </c>
      <c r="AQ1" s="87" t="s">
        <v>162</v>
      </c>
      <c r="AR1" s="86" t="s">
        <v>163</v>
      </c>
      <c r="AS1" s="87" t="s">
        <v>197</v>
      </c>
      <c r="AT1" s="86" t="s">
        <v>198</v>
      </c>
      <c r="AU1" s="87" t="s">
        <v>199</v>
      </c>
      <c r="AV1" s="86" t="s">
        <v>200</v>
      </c>
      <c r="AW1" s="87" t="s">
        <v>202</v>
      </c>
      <c r="AX1" s="86" t="s">
        <v>201</v>
      </c>
      <c r="AY1" s="87" t="s">
        <v>204</v>
      </c>
      <c r="AZ1" s="86" t="s">
        <v>205</v>
      </c>
      <c r="BA1" s="87" t="s">
        <v>206</v>
      </c>
      <c r="BB1" s="86" t="s">
        <v>207</v>
      </c>
      <c r="BC1" s="87" t="s">
        <v>208</v>
      </c>
      <c r="BD1" s="86" t="s">
        <v>209</v>
      </c>
      <c r="BE1" s="64" t="s">
        <v>216</v>
      </c>
    </row>
    <row r="2" spans="1:57" ht="15" customHeight="1" x14ac:dyDescent="0.25">
      <c r="A2" s="45" t="s">
        <v>3</v>
      </c>
      <c r="B2" s="101">
        <v>6137</v>
      </c>
      <c r="C2" s="101">
        <v>1</v>
      </c>
      <c r="D2" s="109">
        <f>(LARGE('Annual Heat Inputs'!D2:K2,1)+LARGE('Annual Heat Inputs'!D2:K2,2)+LARGE('Annual Heat Inputs'!D2:K2,3))/3</f>
        <v>15562639.342333332</v>
      </c>
      <c r="E2" s="110">
        <v>1221855434</v>
      </c>
      <c r="F2" s="111">
        <f>D2/E2</f>
        <v>1.2736890886825922E-2</v>
      </c>
      <c r="G2" s="127">
        <v>105171</v>
      </c>
      <c r="H2" s="127">
        <f t="shared" ref="H2:H65" si="0">PRODUCT(F2,G2)</f>
        <v>1339.551551458369</v>
      </c>
      <c r="I2" s="127">
        <f>MIN(H2,'NOx Annual Emissions'!L2,'Annual NOx Consent Decree Caps '!D2,' Retirement Adjustments'!D2)</f>
        <v>1339.551551458369</v>
      </c>
      <c r="J2" s="133">
        <v>25128.051299999999</v>
      </c>
      <c r="K2" s="132">
        <f>PRODUCT(F2,J2)+H2</f>
        <v>1659.6047990650331</v>
      </c>
      <c r="L2" s="133">
        <v>11887.4403</v>
      </c>
      <c r="M2" s="132">
        <f>PRODUCT(F2,L2)+K2</f>
        <v>1811.0138290897903</v>
      </c>
      <c r="N2" s="133">
        <v>5853.5460999999996</v>
      </c>
      <c r="O2" s="132">
        <f t="shared" ref="O2:O22" si="1">PRODUCT(F2,N2)+M2</f>
        <v>1885.5698070664957</v>
      </c>
      <c r="P2" s="189">
        <v>2882.37</v>
      </c>
      <c r="Q2" s="132">
        <f>PRODUCT(F2,P2)+O2</f>
        <v>1922.2822392519561</v>
      </c>
      <c r="R2" s="133">
        <v>1419.3203000000001</v>
      </c>
      <c r="S2" s="132">
        <f>PRODUCT(F2,R2)+Q2</f>
        <v>1940.359967046513</v>
      </c>
      <c r="T2" s="117">
        <v>700.0204</v>
      </c>
      <c r="U2" s="189">
        <f>PRODUCT(F2,T2)+S2</f>
        <v>1949.2760504998653</v>
      </c>
      <c r="V2" s="117">
        <v>398.57990000000001</v>
      </c>
      <c r="W2" s="132">
        <f>PRODUCT(F2,V2)+U2</f>
        <v>1954.3527191958472</v>
      </c>
      <c r="X2" s="115">
        <v>196.26650000000001</v>
      </c>
      <c r="Y2" s="132">
        <f>PRODUCT(F2,X2)+W2</f>
        <v>1956.8525441910863</v>
      </c>
      <c r="Z2" s="115">
        <v>96.644400000000005</v>
      </c>
      <c r="AA2" s="132">
        <f>PRODUCT(F2,Z2)+Y2</f>
        <v>1958.083493368709</v>
      </c>
      <c r="AB2" s="133">
        <v>47.589100000000002</v>
      </c>
      <c r="AC2" s="132">
        <f>PRODUCT(F2,AB2)+AA2</f>
        <v>1958.6896305428113</v>
      </c>
      <c r="AD2" s="115">
        <v>23.433499999999999</v>
      </c>
      <c r="AE2" s="132">
        <f>PRODUCT(F2,AD2)+AC2</f>
        <v>1958.9881004754077</v>
      </c>
      <c r="AF2" s="115">
        <v>11.539</v>
      </c>
      <c r="AG2" s="132">
        <f>PRODUCT(F2,AF2)+AE2</f>
        <v>1959.1350714593507</v>
      </c>
      <c r="AH2" s="115">
        <v>5.6820000000000004</v>
      </c>
      <c r="AI2" s="132">
        <f>PRODUCT(F2,AH2)+AG2</f>
        <v>1959.2074424733696</v>
      </c>
      <c r="AJ2" s="133">
        <v>2.7978999999999998</v>
      </c>
      <c r="AK2" s="132">
        <f>PRODUCT(F2,AJ2)+AI2</f>
        <v>1959.2430790203819</v>
      </c>
      <c r="AL2" s="133">
        <v>1.3776999999999999</v>
      </c>
      <c r="AM2" s="132">
        <f>PRODUCT(F2,AL2)+AK2</f>
        <v>1959.2606266349567</v>
      </c>
      <c r="AN2" s="133">
        <v>0.6784</v>
      </c>
      <c r="AO2" s="132">
        <f>PRODUCT(F2,AN2)+AM2</f>
        <v>1959.2692673417343</v>
      </c>
      <c r="AP2" s="133">
        <v>0.33410000000000001</v>
      </c>
      <c r="AQ2" s="132">
        <f>PRODUCT(F2,AP2)+AO2</f>
        <v>1959.2735227369797</v>
      </c>
      <c r="AR2" s="133">
        <v>0.16450000000000001</v>
      </c>
      <c r="AS2" s="132">
        <f>PRODUCT(F2,AR2)+AQ2</f>
        <v>1959.2756179555306</v>
      </c>
      <c r="AT2" s="133">
        <v>8.1000000000000003E-2</v>
      </c>
      <c r="AU2" s="133">
        <f>PRODUCT(F2,AT2)+AS2</f>
        <v>1959.2766496436925</v>
      </c>
      <c r="AV2" s="133">
        <v>3.9899999999999998E-2</v>
      </c>
      <c r="AW2" s="133">
        <f>PRODUCT(F2,AV2)+AU2</f>
        <v>1959.2771578456388</v>
      </c>
      <c r="AX2" s="133">
        <v>2.1399999999999999E-2</v>
      </c>
      <c r="AY2" s="133">
        <f>PRODUCT(F2,AX2)+AW2</f>
        <v>1959.2774304151037</v>
      </c>
      <c r="AZ2" s="133">
        <v>1.14E-2</v>
      </c>
      <c r="BA2" s="133">
        <f>PRODUCT(F2,AZ2)+AY2</f>
        <v>1959.2775756156598</v>
      </c>
      <c r="BB2" s="133">
        <v>6.1000000000000004E-3</v>
      </c>
      <c r="BC2" s="133">
        <f>PRODUCT(F2,BB2)+BA2</f>
        <v>1959.2776533106942</v>
      </c>
      <c r="BD2" s="133">
        <v>3.3E-3</v>
      </c>
      <c r="BE2" s="133">
        <f>PRODUCT(F2,BD2)+BC2</f>
        <v>1959.2776953424341</v>
      </c>
    </row>
    <row r="3" spans="1:57" ht="15" customHeight="1" x14ac:dyDescent="0.25">
      <c r="A3" s="45" t="s">
        <v>3</v>
      </c>
      <c r="B3" s="101">
        <v>6137</v>
      </c>
      <c r="C3" s="101">
        <v>2</v>
      </c>
      <c r="D3" s="109">
        <f>(LARGE('Annual Heat Inputs'!D3:K3,1)+LARGE('Annual Heat Inputs'!D3:K3,2)+LARGE('Annual Heat Inputs'!D3:K3,3))/3</f>
        <v>15220274.201666666</v>
      </c>
      <c r="E3" s="110">
        <v>1221855434</v>
      </c>
      <c r="F3" s="111">
        <f>D3/E3</f>
        <v>1.2456689865379497E-2</v>
      </c>
      <c r="G3" s="127">
        <v>105171</v>
      </c>
      <c r="H3" s="127">
        <f t="shared" si="0"/>
        <v>1310.0825298318271</v>
      </c>
      <c r="I3" s="127">
        <f>MIN(H3,'NOx Annual Emissions'!L3,'Annual NOx Consent Decree Caps '!D3,' Retirement Adjustments'!D3)</f>
        <v>1310.0825298318271</v>
      </c>
      <c r="J3" s="133">
        <v>25128.051299999999</v>
      </c>
      <c r="K3" s="132">
        <f>PRODUCT(F3,J3)+H3</f>
        <v>1623.0948717972731</v>
      </c>
      <c r="L3" s="133">
        <v>11887.4403</v>
      </c>
      <c r="M3" s="132">
        <f>PRODUCT(F3,L3)+K3</f>
        <v>1771.173028907587</v>
      </c>
      <c r="N3" s="133">
        <v>5853.5460999999996</v>
      </c>
      <c r="O3" s="132">
        <f t="shared" si="1"/>
        <v>1844.0888372879886</v>
      </c>
      <c r="P3" s="189">
        <v>2882.37</v>
      </c>
      <c r="Q3" s="132">
        <f>PRODUCT(F3,P3)+O3</f>
        <v>1879.9936264552625</v>
      </c>
      <c r="R3" s="133">
        <v>1419.3203000000001</v>
      </c>
      <c r="S3" s="132">
        <f>PRODUCT(F3,R3)+Q3</f>
        <v>1897.6736592519999</v>
      </c>
      <c r="T3" s="117">
        <v>700.0204</v>
      </c>
      <c r="U3" s="189">
        <f>PRODUCT(F3,T3)+S3</f>
        <v>1906.3935962742387</v>
      </c>
      <c r="V3" s="117">
        <v>398.57990000000001</v>
      </c>
      <c r="W3" s="132">
        <f>PRODUCT(F3,V3)+U3</f>
        <v>1911.3585824751126</v>
      </c>
      <c r="X3" s="115">
        <v>196.26650000000001</v>
      </c>
      <c r="Y3" s="132">
        <f>PRODUCT(F3,X3)+W3</f>
        <v>1913.8034133965762</v>
      </c>
      <c r="Z3" s="115">
        <v>96.644400000000005</v>
      </c>
      <c r="AA3" s="132">
        <f>PRODUCT(F3,Z3)+Y3</f>
        <v>1915.0072827146018</v>
      </c>
      <c r="AB3" s="133">
        <v>47.589100000000002</v>
      </c>
      <c r="AC3" s="132">
        <f>PRODUCT(F3,AB3)+AA3</f>
        <v>1915.6000853742744</v>
      </c>
      <c r="AD3" s="115">
        <v>23.433499999999999</v>
      </c>
      <c r="AE3" s="132">
        <f>PRODUCT(F3,AD3)+AC3</f>
        <v>1915.8919892162348</v>
      </c>
      <c r="AF3" s="115">
        <v>11.539</v>
      </c>
      <c r="AG3" s="132">
        <f>PRODUCT(F3,AF3)+AE3</f>
        <v>1916.0357269605915</v>
      </c>
      <c r="AH3" s="115">
        <v>5.6820000000000004</v>
      </c>
      <c r="AI3" s="132">
        <f>PRODUCT(F3,AH3)+AG3</f>
        <v>1916.1065058724066</v>
      </c>
      <c r="AJ3" s="133">
        <v>2.7978999999999998</v>
      </c>
      <c r="AK3" s="132">
        <f>PRODUCT(F3,AJ3)+AI3</f>
        <v>1916.1413584449811</v>
      </c>
      <c r="AL3" s="133">
        <v>1.3776999999999999</v>
      </c>
      <c r="AM3" s="132">
        <f>PRODUCT(F3,AL3)+AK3</f>
        <v>1916.1585200266086</v>
      </c>
      <c r="AN3" s="133">
        <v>0.6784</v>
      </c>
      <c r="AO3" s="132">
        <f>PRODUCT(F3,AN3)+AM3</f>
        <v>1916.1669706450132</v>
      </c>
      <c r="AP3" s="133">
        <v>0.33410000000000001</v>
      </c>
      <c r="AQ3" s="132">
        <f>PRODUCT(F3,AP3)+AO3</f>
        <v>1916.1711324250973</v>
      </c>
      <c r="AR3" s="133">
        <v>0.16450000000000001</v>
      </c>
      <c r="AS3" s="132">
        <f>PRODUCT(F3,AR3)+AQ3</f>
        <v>1916.1731815505802</v>
      </c>
      <c r="AT3" s="133">
        <v>8.1000000000000003E-2</v>
      </c>
      <c r="AU3" s="133">
        <f>PRODUCT(F3,AT3)+AS3</f>
        <v>1916.1741905424594</v>
      </c>
      <c r="AV3" s="133">
        <v>3.9899999999999998E-2</v>
      </c>
      <c r="AW3" s="133">
        <f>PRODUCT(F3,AV3)+AU3</f>
        <v>1916.1746875643851</v>
      </c>
      <c r="AX3" s="133">
        <v>2.1399999999999999E-2</v>
      </c>
      <c r="AY3" s="133">
        <f>PRODUCT(F3,AX3)+AW3</f>
        <v>1916.1749541375482</v>
      </c>
      <c r="AZ3" s="133">
        <v>1.14E-2</v>
      </c>
      <c r="BA3" s="133">
        <f>PRODUCT(F3,AZ3)+AY3</f>
        <v>1916.1750961438127</v>
      </c>
      <c r="BB3" s="133">
        <v>6.1000000000000004E-3</v>
      </c>
      <c r="BC3" s="133">
        <f>PRODUCT(F3,BB3)+BA3</f>
        <v>1916.1751721296209</v>
      </c>
      <c r="BD3" s="133">
        <v>3.3E-3</v>
      </c>
      <c r="BE3" s="133">
        <f>PRODUCT(F3,BD3)+BC3</f>
        <v>1916.1752132366976</v>
      </c>
    </row>
    <row r="4" spans="1:57" ht="15" customHeight="1" x14ac:dyDescent="0.25">
      <c r="A4" s="45" t="s">
        <v>3</v>
      </c>
      <c r="B4" s="101">
        <v>6137</v>
      </c>
      <c r="C4" s="101">
        <v>3</v>
      </c>
      <c r="D4" s="109">
        <f>(LARGE('Annual Heat Inputs'!D4:K4,1)+LARGE('Annual Heat Inputs'!D4:K4,2)+LARGE('Annual Heat Inputs'!D4:K4,3))/3</f>
        <v>173985.78966666665</v>
      </c>
      <c r="E4" s="110">
        <v>1221855434</v>
      </c>
      <c r="F4" s="111">
        <f t="shared" ref="F4:F43" si="2">D4/E4</f>
        <v>1.4239474231177062E-4</v>
      </c>
      <c r="G4" s="127">
        <v>105171</v>
      </c>
      <c r="H4" s="127">
        <f t="shared" si="0"/>
        <v>14.975797443671228</v>
      </c>
      <c r="I4" s="127">
        <f>MIN(H4,'NOx Annual Emissions'!L4,'Annual NOx Consent Decree Caps '!D4,' Retirement Adjustments'!D4)</f>
        <v>14.975797443671228</v>
      </c>
      <c r="J4" s="133">
        <v>25128.051299999999</v>
      </c>
      <c r="K4" s="132">
        <f>PRODUCT(F4,J4)+H4</f>
        <v>18.55389983333168</v>
      </c>
      <c r="L4" s="133">
        <v>11887.4403</v>
      </c>
      <c r="M4" s="132">
        <f>PRODUCT(F4,L4)+K4</f>
        <v>20.246608831596738</v>
      </c>
      <c r="N4" s="133">
        <v>5853.5460999999996</v>
      </c>
      <c r="O4" s="132">
        <f t="shared" si="1"/>
        <v>21.080123020116307</v>
      </c>
      <c r="P4" s="189">
        <v>2882.37</v>
      </c>
      <c r="Q4" s="132">
        <f>PRODUCT(F4,P4)+O4</f>
        <v>21.490557353513484</v>
      </c>
      <c r="R4" s="133">
        <v>1419.3203000000001</v>
      </c>
      <c r="S4" s="132">
        <f>PRODUCT(F4,R4)+Q4</f>
        <v>21.692661101889851</v>
      </c>
      <c r="T4" s="117">
        <v>700.0204</v>
      </c>
      <c r="U4" s="189">
        <f>PRODUCT(F4,T4)+S4</f>
        <v>21.792340326360833</v>
      </c>
      <c r="V4" s="117">
        <v>398.57990000000001</v>
      </c>
      <c r="W4" s="132">
        <f>PRODUCT(F4,V4)+U4</f>
        <v>21.849096008511985</v>
      </c>
      <c r="X4" s="115">
        <v>196.26650000000001</v>
      </c>
      <c r="Y4" s="132">
        <f>PRODUCT(F4,X4)+W4</f>
        <v>21.877043326203918</v>
      </c>
      <c r="Z4" s="115">
        <v>96.644400000000005</v>
      </c>
      <c r="AA4" s="132">
        <f>PRODUCT(F4,Z4)+Y4</f>
        <v>21.890804980637792</v>
      </c>
      <c r="AB4" s="133">
        <v>47.589100000000002</v>
      </c>
      <c r="AC4" s="132">
        <f>PRODUCT(F4,AB4)+AA4</f>
        <v>21.897581418269141</v>
      </c>
      <c r="AD4" s="115">
        <v>23.433499999999999</v>
      </c>
      <c r="AE4" s="132">
        <f>PRODUCT(F4,AD4)+AC4</f>
        <v>21.900918225463105</v>
      </c>
      <c r="AF4" s="115">
        <v>11.539</v>
      </c>
      <c r="AG4" s="132">
        <f>PRODUCT(F4,AF4)+AE4</f>
        <v>21.902561318394639</v>
      </c>
      <c r="AH4" s="115">
        <v>5.6820000000000004</v>
      </c>
      <c r="AI4" s="132">
        <f>PRODUCT(F4,AH4)+AG4</f>
        <v>21.903370405320455</v>
      </c>
      <c r="AJ4" s="133">
        <v>2.7978999999999998</v>
      </c>
      <c r="AK4" s="132">
        <f>PRODUCT(F4,AJ4)+AI4</f>
        <v>21.903768811569968</v>
      </c>
      <c r="AL4" s="133">
        <v>1.3776999999999999</v>
      </c>
      <c r="AM4" s="132">
        <f>PRODUCT(F4,AL4)+AK4</f>
        <v>21.90396498880645</v>
      </c>
      <c r="AN4" s="133">
        <v>0.6784</v>
      </c>
      <c r="AO4" s="132">
        <f>PRODUCT(F4,AN4)+AM4</f>
        <v>21.904061589399635</v>
      </c>
      <c r="AP4" s="133">
        <v>0.33410000000000001</v>
      </c>
      <c r="AQ4" s="132">
        <f>PRODUCT(F4,AP4)+AO4</f>
        <v>21.904109163483042</v>
      </c>
      <c r="AR4" s="133">
        <v>0.16450000000000001</v>
      </c>
      <c r="AS4" s="132">
        <f>PRODUCT(F4,AR4)+AQ4</f>
        <v>21.904132587418154</v>
      </c>
      <c r="AT4" s="133">
        <v>8.1000000000000003E-2</v>
      </c>
      <c r="AU4" s="133">
        <f>PRODUCT(F4,AT4)+AS4</f>
        <v>21.904144121392282</v>
      </c>
      <c r="AV4" s="133">
        <v>3.9899999999999998E-2</v>
      </c>
      <c r="AW4" s="133">
        <f>AU4</f>
        <v>21.904144121392282</v>
      </c>
      <c r="AX4" s="133">
        <v>2.1399999999999999E-2</v>
      </c>
      <c r="AY4" s="133">
        <f t="shared" ref="AY4:AY16" si="3">AW4</f>
        <v>21.904144121392282</v>
      </c>
      <c r="AZ4" s="133">
        <v>1.14E-2</v>
      </c>
      <c r="BA4" s="133">
        <f t="shared" ref="BA4:BA16" si="4">AY4</f>
        <v>21.904144121392282</v>
      </c>
      <c r="BB4" s="133">
        <v>6.1000000000000004E-3</v>
      </c>
      <c r="BC4" s="133">
        <f t="shared" ref="BC4:BC16" si="5">BA4</f>
        <v>21.904144121392282</v>
      </c>
      <c r="BD4" s="133">
        <v>3.3E-3</v>
      </c>
      <c r="BE4" s="133">
        <f t="shared" ref="BE4:BE16" si="6">BC4</f>
        <v>21.904144121392282</v>
      </c>
    </row>
    <row r="5" spans="1:57" ht="15" customHeight="1" x14ac:dyDescent="0.25">
      <c r="A5" s="45" t="s">
        <v>3</v>
      </c>
      <c r="B5" s="101">
        <v>6137</v>
      </c>
      <c r="C5" s="101">
        <v>4</v>
      </c>
      <c r="D5" s="109">
        <f>(LARGE('Annual Heat Inputs'!D5:K5,1)+LARGE('Annual Heat Inputs'!D5:K5,2)+LARGE('Annual Heat Inputs'!D5:K5,3))/3</f>
        <v>297095.26400000002</v>
      </c>
      <c r="E5" s="110">
        <v>1221855434</v>
      </c>
      <c r="F5" s="111">
        <f t="shared" si="2"/>
        <v>2.4315091272900951E-4</v>
      </c>
      <c r="G5" s="127">
        <v>105171</v>
      </c>
      <c r="H5" s="127">
        <f t="shared" si="0"/>
        <v>25.572424642622657</v>
      </c>
      <c r="I5" s="127">
        <f>MIN(H5,'NOx Annual Emissions'!L5,'Annual NOx Consent Decree Caps '!D5,' Retirement Adjustments'!D5)</f>
        <v>4.3570000000000002</v>
      </c>
      <c r="J5" s="133">
        <v>25128.051299999999</v>
      </c>
      <c r="K5" s="127">
        <f>I5</f>
        <v>4.3570000000000002</v>
      </c>
      <c r="L5" s="133">
        <v>11887.4403</v>
      </c>
      <c r="M5" s="127">
        <f>K5</f>
        <v>4.3570000000000002</v>
      </c>
      <c r="N5" s="133">
        <v>5853.5460999999996</v>
      </c>
      <c r="O5" s="127">
        <f>M5</f>
        <v>4.3570000000000002</v>
      </c>
      <c r="P5" s="189">
        <v>2882.37</v>
      </c>
      <c r="Q5" s="127">
        <f>O5</f>
        <v>4.3570000000000002</v>
      </c>
      <c r="R5" s="133">
        <v>1419.3203000000001</v>
      </c>
      <c r="S5" s="127">
        <f>Q5</f>
        <v>4.3570000000000002</v>
      </c>
      <c r="T5" s="117">
        <v>700.0204</v>
      </c>
      <c r="U5" s="127">
        <f>S5</f>
        <v>4.3570000000000002</v>
      </c>
      <c r="V5" s="117">
        <v>398.57990000000001</v>
      </c>
      <c r="W5" s="127">
        <f>U5</f>
        <v>4.3570000000000002</v>
      </c>
      <c r="X5" s="115">
        <v>196.26650000000001</v>
      </c>
      <c r="Y5" s="127">
        <f>W5</f>
        <v>4.3570000000000002</v>
      </c>
      <c r="Z5" s="115">
        <v>96.644400000000005</v>
      </c>
      <c r="AA5" s="127">
        <f>Y5</f>
        <v>4.3570000000000002</v>
      </c>
      <c r="AB5" s="133">
        <v>47.589100000000002</v>
      </c>
      <c r="AC5" s="127">
        <f>AA5</f>
        <v>4.3570000000000002</v>
      </c>
      <c r="AD5" s="115">
        <v>23.433499999999999</v>
      </c>
      <c r="AE5" s="127">
        <f>Y5</f>
        <v>4.3570000000000002</v>
      </c>
      <c r="AF5" s="115">
        <v>11.539</v>
      </c>
      <c r="AG5" s="127">
        <f>AE5</f>
        <v>4.3570000000000002</v>
      </c>
      <c r="AH5" s="115">
        <v>5.6820000000000004</v>
      </c>
      <c r="AI5" s="132">
        <f>AG5</f>
        <v>4.3570000000000002</v>
      </c>
      <c r="AJ5" s="133">
        <v>2.7978999999999998</v>
      </c>
      <c r="AK5" s="132">
        <f>AI5</f>
        <v>4.3570000000000002</v>
      </c>
      <c r="AL5" s="133">
        <v>1.3776999999999999</v>
      </c>
      <c r="AM5" s="132">
        <f>AK5</f>
        <v>4.3570000000000002</v>
      </c>
      <c r="AN5" s="133">
        <v>0.6784</v>
      </c>
      <c r="AO5" s="132">
        <f>AM5</f>
        <v>4.3570000000000002</v>
      </c>
      <c r="AP5" s="133">
        <v>0.33410000000000001</v>
      </c>
      <c r="AQ5" s="132">
        <f>AO5</f>
        <v>4.3570000000000002</v>
      </c>
      <c r="AR5" s="133">
        <v>0.16450000000000001</v>
      </c>
      <c r="AS5" s="132">
        <f>AQ5</f>
        <v>4.3570000000000002</v>
      </c>
      <c r="AT5" s="133">
        <v>8.1000000000000003E-2</v>
      </c>
      <c r="AU5" s="133">
        <f>AS5</f>
        <v>4.3570000000000002</v>
      </c>
      <c r="AV5" s="133">
        <v>3.9899999999999998E-2</v>
      </c>
      <c r="AW5" s="133">
        <f t="shared" ref="AW5:AW16" si="7">AU5</f>
        <v>4.3570000000000002</v>
      </c>
      <c r="AX5" s="133">
        <v>2.1399999999999999E-2</v>
      </c>
      <c r="AY5" s="133">
        <f t="shared" si="3"/>
        <v>4.3570000000000002</v>
      </c>
      <c r="AZ5" s="133">
        <v>1.14E-2</v>
      </c>
      <c r="BA5" s="133">
        <f t="shared" si="4"/>
        <v>4.3570000000000002</v>
      </c>
      <c r="BB5" s="133">
        <v>6.1000000000000004E-3</v>
      </c>
      <c r="BC5" s="133">
        <f t="shared" si="5"/>
        <v>4.3570000000000002</v>
      </c>
      <c r="BD5" s="133">
        <v>3.3E-3</v>
      </c>
      <c r="BE5" s="133">
        <f t="shared" si="6"/>
        <v>4.3570000000000002</v>
      </c>
    </row>
    <row r="6" spans="1:57" ht="15" customHeight="1" x14ac:dyDescent="0.25">
      <c r="A6" s="104" t="s">
        <v>4</v>
      </c>
      <c r="B6" s="101">
        <v>6705</v>
      </c>
      <c r="C6" s="101">
        <v>4</v>
      </c>
      <c r="D6" s="109">
        <f>(LARGE('Annual Heat Inputs'!D6:K6,1)+LARGE('Annual Heat Inputs'!D6:K6,2)+LARGE('Annual Heat Inputs'!D6:K6,3))/3</f>
        <v>23019253.691333335</v>
      </c>
      <c r="E6" s="110">
        <v>1221855434</v>
      </c>
      <c r="F6" s="111">
        <f t="shared" si="2"/>
        <v>1.8839588588622943E-2</v>
      </c>
      <c r="G6" s="127">
        <v>105171</v>
      </c>
      <c r="H6" s="127">
        <f t="shared" si="0"/>
        <v>1981.3783714540634</v>
      </c>
      <c r="I6" s="127">
        <f>MIN(H6,'NOx Annual Emissions'!L6,'Annual NOx Consent Decree Caps '!D6,' Retirement Adjustments'!D6)</f>
        <v>1981.3783714540634</v>
      </c>
      <c r="J6" s="133">
        <v>25128.051299999999</v>
      </c>
      <c r="K6" s="132">
        <f>PRODUCT(F6,J6)+H6</f>
        <v>2454.7805199798754</v>
      </c>
      <c r="L6" s="133">
        <v>11887.4403</v>
      </c>
      <c r="M6" s="127">
        <f>K6</f>
        <v>2454.7805199798754</v>
      </c>
      <c r="N6" s="133">
        <v>5853.5460999999996</v>
      </c>
      <c r="O6" s="127">
        <f>M6</f>
        <v>2454.7805199798754</v>
      </c>
      <c r="P6" s="189">
        <v>2882.37</v>
      </c>
      <c r="Q6" s="127">
        <f>O6</f>
        <v>2454.7805199798754</v>
      </c>
      <c r="R6" s="133">
        <v>1419.3203000000001</v>
      </c>
      <c r="S6" s="127">
        <f>Q6</f>
        <v>2454.7805199798754</v>
      </c>
      <c r="T6" s="117">
        <v>700.0204</v>
      </c>
      <c r="U6" s="127">
        <f>S6</f>
        <v>2454.7805199798754</v>
      </c>
      <c r="V6" s="117">
        <v>398.57990000000001</v>
      </c>
      <c r="W6" s="127">
        <f>U6</f>
        <v>2454.7805199798754</v>
      </c>
      <c r="X6" s="115">
        <v>196.26650000000001</v>
      </c>
      <c r="Y6" s="127">
        <f>W6</f>
        <v>2454.7805199798754</v>
      </c>
      <c r="Z6" s="115">
        <v>96.644400000000005</v>
      </c>
      <c r="AA6" s="127">
        <f>Y6</f>
        <v>2454.7805199798754</v>
      </c>
      <c r="AB6" s="133">
        <v>47.589100000000002</v>
      </c>
      <c r="AC6" s="127">
        <f>AA6</f>
        <v>2454.7805199798754</v>
      </c>
      <c r="AD6" s="115">
        <v>23.433499999999999</v>
      </c>
      <c r="AE6" s="127">
        <f>Y6</f>
        <v>2454.7805199798754</v>
      </c>
      <c r="AF6" s="115">
        <v>11.539</v>
      </c>
      <c r="AG6" s="127">
        <f>AE6</f>
        <v>2454.7805199798754</v>
      </c>
      <c r="AH6" s="115">
        <v>5.6820000000000004</v>
      </c>
      <c r="AI6" s="133">
        <f>AG6</f>
        <v>2454.7805199798754</v>
      </c>
      <c r="AJ6" s="133">
        <v>2.7978999999999998</v>
      </c>
      <c r="AK6" s="133">
        <f>AI6</f>
        <v>2454.7805199798754</v>
      </c>
      <c r="AL6" s="133">
        <v>1.3776999999999999</v>
      </c>
      <c r="AM6" s="133">
        <f>AK6</f>
        <v>2454.7805199798754</v>
      </c>
      <c r="AN6" s="133">
        <v>0.6784</v>
      </c>
      <c r="AO6" s="133">
        <f>AM6</f>
        <v>2454.7805199798754</v>
      </c>
      <c r="AP6" s="133">
        <v>0.33410000000000001</v>
      </c>
      <c r="AQ6" s="133">
        <f>AO6</f>
        <v>2454.7805199798754</v>
      </c>
      <c r="AR6" s="133">
        <v>0.16450000000000001</v>
      </c>
      <c r="AS6" s="133">
        <f>AQ6</f>
        <v>2454.7805199798754</v>
      </c>
      <c r="AT6" s="133">
        <v>8.1000000000000003E-2</v>
      </c>
      <c r="AU6" s="133">
        <f>AS6</f>
        <v>2454.7805199798754</v>
      </c>
      <c r="AV6" s="133">
        <v>3.9899999999999998E-2</v>
      </c>
      <c r="AW6" s="133">
        <f t="shared" si="7"/>
        <v>2454.7805199798754</v>
      </c>
      <c r="AX6" s="133">
        <v>2.1399999999999999E-2</v>
      </c>
      <c r="AY6" s="133">
        <f t="shared" si="3"/>
        <v>2454.7805199798754</v>
      </c>
      <c r="AZ6" s="133">
        <v>1.14E-2</v>
      </c>
      <c r="BA6" s="133">
        <f t="shared" si="4"/>
        <v>2454.7805199798754</v>
      </c>
      <c r="BB6" s="133">
        <v>6.1000000000000004E-3</v>
      </c>
      <c r="BC6" s="133">
        <f t="shared" si="5"/>
        <v>2454.7805199798754</v>
      </c>
      <c r="BD6" s="133">
        <v>3.3E-3</v>
      </c>
      <c r="BE6" s="133">
        <f t="shared" si="6"/>
        <v>2454.7805199798754</v>
      </c>
    </row>
    <row r="7" spans="1:57" ht="15" customHeight="1" x14ac:dyDescent="0.25">
      <c r="A7" s="45" t="s">
        <v>5</v>
      </c>
      <c r="B7" s="101">
        <v>7336</v>
      </c>
      <c r="C7" s="107" t="s">
        <v>6</v>
      </c>
      <c r="D7" s="109">
        <f>(LARGE('Annual Heat Inputs'!D7:K7,1)+LARGE('Annual Heat Inputs'!D7:K7,2)+LARGE('Annual Heat Inputs'!D7:K7,3))/3</f>
        <v>39683.966666666667</v>
      </c>
      <c r="E7" s="110">
        <v>1221855434</v>
      </c>
      <c r="F7" s="111">
        <f t="shared" si="2"/>
        <v>3.2478446764158407E-5</v>
      </c>
      <c r="G7" s="127">
        <v>105171</v>
      </c>
      <c r="H7" s="127">
        <f t="shared" si="0"/>
        <v>3.4157907246333039</v>
      </c>
      <c r="I7" s="127">
        <f>MIN(H7,'NOx Annual Emissions'!L7,'Annual NOx Consent Decree Caps '!D7,' Retirement Adjustments'!D7)</f>
        <v>2.395</v>
      </c>
      <c r="J7" s="133">
        <v>25128.051299999999</v>
      </c>
      <c r="K7" s="127">
        <f>I7</f>
        <v>2.395</v>
      </c>
      <c r="L7" s="133">
        <v>11887.4403</v>
      </c>
      <c r="M7" s="127">
        <f>K7</f>
        <v>2.395</v>
      </c>
      <c r="N7" s="133">
        <v>5853.5460999999996</v>
      </c>
      <c r="O7" s="127">
        <f>M7</f>
        <v>2.395</v>
      </c>
      <c r="P7" s="189">
        <v>2882.37</v>
      </c>
      <c r="Q7" s="127">
        <f>O7</f>
        <v>2.395</v>
      </c>
      <c r="R7" s="133">
        <v>1419.3203000000001</v>
      </c>
      <c r="S7" s="127">
        <f>Q7</f>
        <v>2.395</v>
      </c>
      <c r="T7" s="117">
        <v>700.0204</v>
      </c>
      <c r="U7" s="127">
        <f>S7</f>
        <v>2.395</v>
      </c>
      <c r="V7" s="117">
        <v>398.57990000000001</v>
      </c>
      <c r="W7" s="127">
        <f>U7</f>
        <v>2.395</v>
      </c>
      <c r="X7" s="115">
        <v>196.26650000000001</v>
      </c>
      <c r="Y7" s="127">
        <f>W7</f>
        <v>2.395</v>
      </c>
      <c r="Z7" s="115">
        <v>96.644400000000005</v>
      </c>
      <c r="AA7" s="127">
        <f>Y7</f>
        <v>2.395</v>
      </c>
      <c r="AB7" s="133">
        <v>47.589100000000002</v>
      </c>
      <c r="AC7" s="127">
        <f>AA7</f>
        <v>2.395</v>
      </c>
      <c r="AD7" s="115">
        <v>23.433499999999999</v>
      </c>
      <c r="AE7" s="127">
        <f>Y7</f>
        <v>2.395</v>
      </c>
      <c r="AF7" s="115">
        <v>11.539</v>
      </c>
      <c r="AG7" s="127">
        <f>AE7</f>
        <v>2.395</v>
      </c>
      <c r="AH7" s="115">
        <v>5.6820000000000004</v>
      </c>
      <c r="AI7" s="133">
        <f>AG7</f>
        <v>2.395</v>
      </c>
      <c r="AJ7" s="133">
        <v>2.7978999999999998</v>
      </c>
      <c r="AK7" s="133">
        <f>AI7</f>
        <v>2.395</v>
      </c>
      <c r="AL7" s="133">
        <v>1.3776999999999999</v>
      </c>
      <c r="AM7" s="133">
        <f>AK7</f>
        <v>2.395</v>
      </c>
      <c r="AN7" s="133">
        <v>0.6784</v>
      </c>
      <c r="AO7" s="133">
        <f>AM7</f>
        <v>2.395</v>
      </c>
      <c r="AP7" s="133">
        <v>0.33410000000000001</v>
      </c>
      <c r="AQ7" s="133">
        <f>AO7</f>
        <v>2.395</v>
      </c>
      <c r="AR7" s="133">
        <v>0.16450000000000001</v>
      </c>
      <c r="AS7" s="133">
        <f>AQ7</f>
        <v>2.395</v>
      </c>
      <c r="AT7" s="133">
        <v>8.1000000000000003E-2</v>
      </c>
      <c r="AU7" s="133">
        <f>AS7</f>
        <v>2.395</v>
      </c>
      <c r="AV7" s="133">
        <v>3.9899999999999998E-2</v>
      </c>
      <c r="AW7" s="133">
        <f t="shared" si="7"/>
        <v>2.395</v>
      </c>
      <c r="AX7" s="133">
        <v>2.1399999999999999E-2</v>
      </c>
      <c r="AY7" s="133">
        <f t="shared" si="3"/>
        <v>2.395</v>
      </c>
      <c r="AZ7" s="133">
        <v>1.14E-2</v>
      </c>
      <c r="BA7" s="133">
        <f t="shared" si="4"/>
        <v>2.395</v>
      </c>
      <c r="BB7" s="133">
        <v>6.1000000000000004E-3</v>
      </c>
      <c r="BC7" s="133">
        <f t="shared" si="5"/>
        <v>2.395</v>
      </c>
      <c r="BD7" s="133">
        <v>3.3E-3</v>
      </c>
      <c r="BE7" s="133">
        <f t="shared" si="6"/>
        <v>2.395</v>
      </c>
    </row>
    <row r="8" spans="1:57" ht="15" customHeight="1" x14ac:dyDescent="0.25">
      <c r="A8" s="45" t="s">
        <v>5</v>
      </c>
      <c r="B8" s="101">
        <v>7336</v>
      </c>
      <c r="C8" s="107" t="s">
        <v>7</v>
      </c>
      <c r="D8" s="109">
        <f>(LARGE('Annual Heat Inputs'!D8:K8,1)+LARGE('Annual Heat Inputs'!D8:K8,2)+LARGE('Annual Heat Inputs'!D8:K8,3))/3</f>
        <v>44690.958333333336</v>
      </c>
      <c r="E8" s="110">
        <v>1221855434</v>
      </c>
      <c r="F8" s="111">
        <f t="shared" si="2"/>
        <v>3.6576306074956928E-5</v>
      </c>
      <c r="G8" s="127">
        <v>105171</v>
      </c>
      <c r="H8" s="127">
        <f t="shared" si="0"/>
        <v>3.8467666862092948</v>
      </c>
      <c r="I8" s="127">
        <f>MIN(H8,'NOx Annual Emissions'!L8,'Annual NOx Consent Decree Caps '!D8,' Retirement Adjustments'!D8)</f>
        <v>3.3319999999999999</v>
      </c>
      <c r="J8" s="133">
        <v>25128.051299999999</v>
      </c>
      <c r="K8" s="127">
        <f>I8</f>
        <v>3.3319999999999999</v>
      </c>
      <c r="L8" s="133">
        <v>11887.4403</v>
      </c>
      <c r="M8" s="127">
        <f>K8</f>
        <v>3.3319999999999999</v>
      </c>
      <c r="N8" s="133">
        <v>5853.5460999999996</v>
      </c>
      <c r="O8" s="127">
        <f>M8</f>
        <v>3.3319999999999999</v>
      </c>
      <c r="P8" s="189">
        <v>2882.37</v>
      </c>
      <c r="Q8" s="127">
        <f>O8</f>
        <v>3.3319999999999999</v>
      </c>
      <c r="R8" s="133">
        <v>1419.3203000000001</v>
      </c>
      <c r="S8" s="127">
        <f>Q8</f>
        <v>3.3319999999999999</v>
      </c>
      <c r="T8" s="117">
        <v>700.0204</v>
      </c>
      <c r="U8" s="127">
        <f>S8</f>
        <v>3.3319999999999999</v>
      </c>
      <c r="V8" s="117">
        <v>398.57990000000001</v>
      </c>
      <c r="W8" s="127">
        <f>U8</f>
        <v>3.3319999999999999</v>
      </c>
      <c r="X8" s="115">
        <v>196.26650000000001</v>
      </c>
      <c r="Y8" s="127">
        <f>W8</f>
        <v>3.3319999999999999</v>
      </c>
      <c r="Z8" s="115">
        <v>96.644400000000005</v>
      </c>
      <c r="AA8" s="127">
        <f>Y8</f>
        <v>3.3319999999999999</v>
      </c>
      <c r="AB8" s="133">
        <v>47.589100000000002</v>
      </c>
      <c r="AC8" s="127">
        <f>AA8</f>
        <v>3.3319999999999999</v>
      </c>
      <c r="AD8" s="115">
        <v>23.433499999999999</v>
      </c>
      <c r="AE8" s="127">
        <f>Y8</f>
        <v>3.3319999999999999</v>
      </c>
      <c r="AF8" s="115">
        <v>11.539</v>
      </c>
      <c r="AG8" s="127">
        <f>AE8</f>
        <v>3.3319999999999999</v>
      </c>
      <c r="AH8" s="115">
        <v>5.6820000000000004</v>
      </c>
      <c r="AI8" s="133">
        <f>AG8</f>
        <v>3.3319999999999999</v>
      </c>
      <c r="AJ8" s="133">
        <v>2.7978999999999998</v>
      </c>
      <c r="AK8" s="133">
        <f>AI8</f>
        <v>3.3319999999999999</v>
      </c>
      <c r="AL8" s="133">
        <v>1.3776999999999999</v>
      </c>
      <c r="AM8" s="133">
        <f>AK8</f>
        <v>3.3319999999999999</v>
      </c>
      <c r="AN8" s="133">
        <v>0.6784</v>
      </c>
      <c r="AO8" s="133">
        <f>AM8</f>
        <v>3.3319999999999999</v>
      </c>
      <c r="AP8" s="133">
        <v>0.33410000000000001</v>
      </c>
      <c r="AQ8" s="133">
        <f>AO8</f>
        <v>3.3319999999999999</v>
      </c>
      <c r="AR8" s="133">
        <v>0.16450000000000001</v>
      </c>
      <c r="AS8" s="133">
        <f>AQ8</f>
        <v>3.3319999999999999</v>
      </c>
      <c r="AT8" s="133">
        <v>8.1000000000000003E-2</v>
      </c>
      <c r="AU8" s="133">
        <f>AS8</f>
        <v>3.3319999999999999</v>
      </c>
      <c r="AV8" s="133">
        <v>3.9899999999999998E-2</v>
      </c>
      <c r="AW8" s="133">
        <f t="shared" si="7"/>
        <v>3.3319999999999999</v>
      </c>
      <c r="AX8" s="133">
        <v>2.1399999999999999E-2</v>
      </c>
      <c r="AY8" s="133">
        <f t="shared" si="3"/>
        <v>3.3319999999999999</v>
      </c>
      <c r="AZ8" s="133">
        <v>1.14E-2</v>
      </c>
      <c r="BA8" s="133">
        <f t="shared" si="4"/>
        <v>3.3319999999999999</v>
      </c>
      <c r="BB8" s="133">
        <v>6.1000000000000004E-3</v>
      </c>
      <c r="BC8" s="133">
        <f t="shared" si="5"/>
        <v>3.3319999999999999</v>
      </c>
      <c r="BD8" s="133">
        <v>3.3E-3</v>
      </c>
      <c r="BE8" s="133">
        <f t="shared" si="6"/>
        <v>3.3319999999999999</v>
      </c>
    </row>
    <row r="9" spans="1:57" ht="15" customHeight="1" x14ac:dyDescent="0.25">
      <c r="A9" s="45" t="s">
        <v>5</v>
      </c>
      <c r="B9" s="101">
        <v>7336</v>
      </c>
      <c r="C9" s="107" t="s">
        <v>8</v>
      </c>
      <c r="D9" s="109">
        <f>(LARGE('Annual Heat Inputs'!D9:K9,1)+LARGE('Annual Heat Inputs'!D9:K9,2)+LARGE('Annual Heat Inputs'!D9:K9,3))/3</f>
        <v>119468.175</v>
      </c>
      <c r="E9" s="110">
        <v>1221855434</v>
      </c>
      <c r="F9" s="111">
        <f t="shared" si="2"/>
        <v>9.7776031169985369E-5</v>
      </c>
      <c r="G9" s="127">
        <v>105171</v>
      </c>
      <c r="H9" s="127">
        <f t="shared" si="0"/>
        <v>10.283202974178531</v>
      </c>
      <c r="I9" s="127">
        <f>MIN(H9,'NOx Annual Emissions'!L9,'Annual NOx Consent Decree Caps '!D9,' Retirement Adjustments'!D9)</f>
        <v>2.31</v>
      </c>
      <c r="J9" s="133">
        <v>25128.051299999999</v>
      </c>
      <c r="K9" s="127">
        <f>I9</f>
        <v>2.31</v>
      </c>
      <c r="L9" s="133">
        <v>11887.4403</v>
      </c>
      <c r="M9" s="127">
        <f>K9</f>
        <v>2.31</v>
      </c>
      <c r="N9" s="133">
        <v>5853.5460999999996</v>
      </c>
      <c r="O9" s="127">
        <f>M9</f>
        <v>2.31</v>
      </c>
      <c r="P9" s="189">
        <v>2882.37</v>
      </c>
      <c r="Q9" s="127">
        <f>O9</f>
        <v>2.31</v>
      </c>
      <c r="R9" s="133">
        <v>1419.3203000000001</v>
      </c>
      <c r="S9" s="127">
        <f>Q9</f>
        <v>2.31</v>
      </c>
      <c r="T9" s="117">
        <v>700.0204</v>
      </c>
      <c r="U9" s="127">
        <f>S9</f>
        <v>2.31</v>
      </c>
      <c r="V9" s="117">
        <v>398.57990000000001</v>
      </c>
      <c r="W9" s="127">
        <f>U9</f>
        <v>2.31</v>
      </c>
      <c r="X9" s="115">
        <v>196.26650000000001</v>
      </c>
      <c r="Y9" s="127">
        <f>W9</f>
        <v>2.31</v>
      </c>
      <c r="Z9" s="115">
        <v>96.644400000000005</v>
      </c>
      <c r="AA9" s="127">
        <f>Y9</f>
        <v>2.31</v>
      </c>
      <c r="AB9" s="133">
        <v>47.589100000000002</v>
      </c>
      <c r="AC9" s="127">
        <f>AA9</f>
        <v>2.31</v>
      </c>
      <c r="AD9" s="115">
        <v>23.433499999999999</v>
      </c>
      <c r="AE9" s="127">
        <f>Y9</f>
        <v>2.31</v>
      </c>
      <c r="AF9" s="115">
        <v>11.539</v>
      </c>
      <c r="AG9" s="127">
        <f>AE9</f>
        <v>2.31</v>
      </c>
      <c r="AH9" s="115">
        <v>5.6820000000000004</v>
      </c>
      <c r="AI9" s="133">
        <f>AG9</f>
        <v>2.31</v>
      </c>
      <c r="AJ9" s="133">
        <v>2.7978999999999998</v>
      </c>
      <c r="AK9" s="133">
        <f>AI9</f>
        <v>2.31</v>
      </c>
      <c r="AL9" s="133">
        <v>1.3776999999999999</v>
      </c>
      <c r="AM9" s="133">
        <f>AK9</f>
        <v>2.31</v>
      </c>
      <c r="AN9" s="133">
        <v>0.6784</v>
      </c>
      <c r="AO9" s="133">
        <f>AM9</f>
        <v>2.31</v>
      </c>
      <c r="AP9" s="133">
        <v>0.33410000000000001</v>
      </c>
      <c r="AQ9" s="133">
        <f>AO9</f>
        <v>2.31</v>
      </c>
      <c r="AR9" s="133">
        <v>0.16450000000000001</v>
      </c>
      <c r="AS9" s="133">
        <f>AQ9</f>
        <v>2.31</v>
      </c>
      <c r="AT9" s="133">
        <v>8.1000000000000003E-2</v>
      </c>
      <c r="AU9" s="133">
        <f>AS9</f>
        <v>2.31</v>
      </c>
      <c r="AV9" s="133">
        <v>3.9899999999999998E-2</v>
      </c>
      <c r="AW9" s="133">
        <f t="shared" si="7"/>
        <v>2.31</v>
      </c>
      <c r="AX9" s="133">
        <v>2.1399999999999999E-2</v>
      </c>
      <c r="AY9" s="133">
        <f t="shared" si="3"/>
        <v>2.31</v>
      </c>
      <c r="AZ9" s="133">
        <v>1.14E-2</v>
      </c>
      <c r="BA9" s="133">
        <f t="shared" si="4"/>
        <v>2.31</v>
      </c>
      <c r="BB9" s="133">
        <v>6.1000000000000004E-3</v>
      </c>
      <c r="BC9" s="133">
        <f t="shared" si="5"/>
        <v>2.31</v>
      </c>
      <c r="BD9" s="133">
        <v>3.3E-3</v>
      </c>
      <c r="BE9" s="133">
        <f t="shared" si="6"/>
        <v>2.31</v>
      </c>
    </row>
    <row r="10" spans="1:57" ht="15" customHeight="1" x14ac:dyDescent="0.25">
      <c r="A10" s="45" t="s">
        <v>9</v>
      </c>
      <c r="B10" s="101">
        <v>995</v>
      </c>
      <c r="C10" s="101">
        <v>10</v>
      </c>
      <c r="D10" s="109">
        <f>(LARGE('Annual Heat Inputs'!D10:K10,1)+LARGE('Annual Heat Inputs'!D10:K10,2)+LARGE('Annual Heat Inputs'!D10:K10,3))/3</f>
        <v>36731.743999999999</v>
      </c>
      <c r="E10" s="110">
        <v>1221855434</v>
      </c>
      <c r="F10" s="111">
        <f t="shared" si="2"/>
        <v>3.0062266760766394E-5</v>
      </c>
      <c r="G10" s="127">
        <v>105171</v>
      </c>
      <c r="H10" s="127">
        <f t="shared" si="0"/>
        <v>3.1616786574965623</v>
      </c>
      <c r="I10" s="127">
        <f>MIN(H10,'NOx Annual Emissions'!L10,'Annual NOx Consent Decree Caps '!D10,' Retirement Adjustments'!D10)</f>
        <v>3.1616786574965623</v>
      </c>
      <c r="J10" s="133">
        <v>25128.051299999999</v>
      </c>
      <c r="K10" s="132">
        <f>PRODUCT(F10,J10)+H10</f>
        <v>3.9170848388553852</v>
      </c>
      <c r="L10" s="133">
        <v>11887.4403</v>
      </c>
      <c r="M10" s="132">
        <f t="shared" ref="M10:M22" si="8">PRODUCT(F10,L10)+K10</f>
        <v>4.2744482402566701</v>
      </c>
      <c r="N10" s="133">
        <v>5853.5460999999996</v>
      </c>
      <c r="O10" s="132">
        <f t="shared" si="1"/>
        <v>4.4504191046113135</v>
      </c>
      <c r="P10" s="189">
        <v>2882.37</v>
      </c>
      <c r="Q10" s="132">
        <f>PRODUCT(F10,P10)+O10</f>
        <v>4.5370696804545441</v>
      </c>
      <c r="R10" s="133">
        <v>1419.3203000000001</v>
      </c>
      <c r="S10" s="132">
        <f>PRODUCT(F10,R10)+Q10</f>
        <v>4.5797376659321154</v>
      </c>
      <c r="T10" s="117">
        <v>700.0204</v>
      </c>
      <c r="U10" s="189">
        <f>PRODUCT(F10,T10)+S10</f>
        <v>4.600781865934894</v>
      </c>
      <c r="V10" s="117">
        <v>398.57990000000001</v>
      </c>
      <c r="W10" s="132">
        <f>PRODUCT(F10,V10)+U10</f>
        <v>4.6127640812141735</v>
      </c>
      <c r="X10" s="115">
        <v>196.26650000000001</v>
      </c>
      <c r="Y10" s="132">
        <f>PRODUCT(F10,X10)+W10</f>
        <v>4.6186642970933756</v>
      </c>
      <c r="Z10" s="115">
        <v>96.644400000000005</v>
      </c>
      <c r="AA10" s="132">
        <f>PRODUCT(F10,Z10)+Y10</f>
        <v>4.6215696468271101</v>
      </c>
      <c r="AB10" s="133">
        <v>47.589100000000002</v>
      </c>
      <c r="AC10" s="132">
        <f>PRODUCT(F10,AB10)+AA10</f>
        <v>4.6230002830462151</v>
      </c>
      <c r="AD10" s="115">
        <v>23.433499999999999</v>
      </c>
      <c r="AE10" s="132">
        <f>PRODUCT(F10,AD10)+AC10</f>
        <v>4.6237047471743535</v>
      </c>
      <c r="AF10" s="115">
        <v>11.539</v>
      </c>
      <c r="AG10" s="132">
        <f>PRODUCT(F10,AF10)+AE10</f>
        <v>4.6240516356705061</v>
      </c>
      <c r="AH10" s="115">
        <v>5.6820000000000004</v>
      </c>
      <c r="AI10" s="132">
        <f>PRODUCT(F10,AH10)+AG10</f>
        <v>4.6242224494702411</v>
      </c>
      <c r="AJ10" s="133">
        <v>2.7978999999999998</v>
      </c>
      <c r="AK10" s="132">
        <f>PRODUCT(F10,AJ10)+AI10</f>
        <v>4.6243065606864109</v>
      </c>
      <c r="AL10" s="133">
        <v>1.3776999999999999</v>
      </c>
      <c r="AM10" s="132">
        <f>PRODUCT(F10,AL10)+AK10</f>
        <v>4.6243479774713272</v>
      </c>
      <c r="AN10" s="133">
        <v>0.6784</v>
      </c>
      <c r="AO10" s="132">
        <f>PRODUCT(F10,AN10)+AM10</f>
        <v>4.6243683717130981</v>
      </c>
      <c r="AP10" s="133">
        <v>0.33410000000000001</v>
      </c>
      <c r="AQ10" s="132">
        <f>PRODUCT(F10,AP10)+AO10</f>
        <v>4.6243784155164231</v>
      </c>
      <c r="AR10" s="133">
        <v>0.16450000000000001</v>
      </c>
      <c r="AS10" s="132">
        <f>PRODUCT(F10,AR10)+AQ10</f>
        <v>4.624383360759305</v>
      </c>
      <c r="AT10" s="133">
        <v>8.1000000000000003E-2</v>
      </c>
      <c r="AU10" s="133">
        <f>PRODUCT(F10,AT10)+AS10</f>
        <v>4.6243857958029126</v>
      </c>
      <c r="AV10" s="133">
        <v>3.9899999999999998E-2</v>
      </c>
      <c r="AW10" s="133">
        <f t="shared" si="7"/>
        <v>4.6243857958029126</v>
      </c>
      <c r="AX10" s="133">
        <v>2.1399999999999999E-2</v>
      </c>
      <c r="AY10" s="133">
        <f t="shared" si="3"/>
        <v>4.6243857958029126</v>
      </c>
      <c r="AZ10" s="133">
        <v>1.14E-2</v>
      </c>
      <c r="BA10" s="133">
        <f t="shared" si="4"/>
        <v>4.6243857958029126</v>
      </c>
      <c r="BB10" s="133">
        <v>6.1000000000000004E-3</v>
      </c>
      <c r="BC10" s="133">
        <f t="shared" si="5"/>
        <v>4.6243857958029126</v>
      </c>
      <c r="BD10" s="133">
        <v>3.3E-3</v>
      </c>
      <c r="BE10" s="133">
        <f t="shared" si="6"/>
        <v>4.6243857958029126</v>
      </c>
    </row>
    <row r="11" spans="1:57" ht="15" customHeight="1" x14ac:dyDescent="0.25">
      <c r="A11" s="45" t="s">
        <v>9</v>
      </c>
      <c r="B11" s="101">
        <v>995</v>
      </c>
      <c r="C11" s="101">
        <v>7</v>
      </c>
      <c r="D11" s="109">
        <f>(LARGE('Annual Heat Inputs'!D11:K11,1)+LARGE('Annual Heat Inputs'!D11:K11,2)+LARGE('Annual Heat Inputs'!D11:K11,3))/3</f>
        <v>10228062.207999999</v>
      </c>
      <c r="E11" s="110">
        <v>1221855434</v>
      </c>
      <c r="F11" s="111">
        <f t="shared" si="2"/>
        <v>8.370926644338186E-3</v>
      </c>
      <c r="G11" s="127">
        <v>105171</v>
      </c>
      <c r="H11" s="127">
        <f t="shared" si="0"/>
        <v>880.37872611169132</v>
      </c>
      <c r="I11" s="127">
        <f>MIN(H11,'NOx Annual Emissions'!L11,'Annual NOx Consent Decree Caps '!D11,' Retirement Adjustments'!D11)</f>
        <v>686.03499999999997</v>
      </c>
      <c r="J11" s="133">
        <v>25128.051299999999</v>
      </c>
      <c r="K11" s="127">
        <f>I11</f>
        <v>686.03499999999997</v>
      </c>
      <c r="L11" s="133">
        <v>11887.4403</v>
      </c>
      <c r="M11" s="127">
        <f>K11</f>
        <v>686.03499999999997</v>
      </c>
      <c r="N11" s="133">
        <v>5853.5460999999996</v>
      </c>
      <c r="O11" s="127">
        <f>M11</f>
        <v>686.03499999999997</v>
      </c>
      <c r="P11" s="189">
        <v>2882.37</v>
      </c>
      <c r="Q11" s="127">
        <f>O11</f>
        <v>686.03499999999997</v>
      </c>
      <c r="R11" s="133">
        <v>1419.3203000000001</v>
      </c>
      <c r="S11" s="127">
        <f>Q11</f>
        <v>686.03499999999997</v>
      </c>
      <c r="T11" s="117">
        <v>700.0204</v>
      </c>
      <c r="U11" s="127">
        <f>S11</f>
        <v>686.03499999999997</v>
      </c>
      <c r="V11" s="117">
        <v>398.57990000000001</v>
      </c>
      <c r="W11" s="127">
        <f>U11</f>
        <v>686.03499999999997</v>
      </c>
      <c r="X11" s="115">
        <v>196.26650000000001</v>
      </c>
      <c r="Y11" s="127">
        <f>W11</f>
        <v>686.03499999999997</v>
      </c>
      <c r="Z11" s="115">
        <v>96.644400000000005</v>
      </c>
      <c r="AA11" s="127">
        <f>Y11</f>
        <v>686.03499999999997</v>
      </c>
      <c r="AB11" s="133">
        <v>47.589100000000002</v>
      </c>
      <c r="AC11" s="127">
        <f>AA11</f>
        <v>686.03499999999997</v>
      </c>
      <c r="AD11" s="115">
        <v>23.433499999999999</v>
      </c>
      <c r="AE11" s="127">
        <f>Y11</f>
        <v>686.03499999999997</v>
      </c>
      <c r="AF11" s="115">
        <v>11.539</v>
      </c>
      <c r="AG11" s="127">
        <f>AE11</f>
        <v>686.03499999999997</v>
      </c>
      <c r="AH11" s="115">
        <v>5.6820000000000004</v>
      </c>
      <c r="AI11" s="133">
        <f>AG11</f>
        <v>686.03499999999997</v>
      </c>
      <c r="AJ11" s="133">
        <v>2.7978999999999998</v>
      </c>
      <c r="AK11" s="133">
        <f>AI11</f>
        <v>686.03499999999997</v>
      </c>
      <c r="AL11" s="133">
        <v>1.3776999999999999</v>
      </c>
      <c r="AM11" s="133">
        <f>AK11</f>
        <v>686.03499999999997</v>
      </c>
      <c r="AN11" s="133">
        <v>0.6784</v>
      </c>
      <c r="AO11" s="133">
        <f>AM11</f>
        <v>686.03499999999997</v>
      </c>
      <c r="AP11" s="133">
        <v>0.33410000000000001</v>
      </c>
      <c r="AQ11" s="133">
        <f>AO11</f>
        <v>686.03499999999997</v>
      </c>
      <c r="AR11" s="133">
        <v>0.16450000000000001</v>
      </c>
      <c r="AS11" s="133">
        <f>AQ11</f>
        <v>686.03499999999997</v>
      </c>
      <c r="AT11" s="133">
        <v>8.1000000000000003E-2</v>
      </c>
      <c r="AU11" s="133">
        <f>AS11</f>
        <v>686.03499999999997</v>
      </c>
      <c r="AV11" s="133">
        <v>3.9899999999999998E-2</v>
      </c>
      <c r="AW11" s="133">
        <f t="shared" si="7"/>
        <v>686.03499999999997</v>
      </c>
      <c r="AX11" s="133">
        <v>2.1399999999999999E-2</v>
      </c>
      <c r="AY11" s="133">
        <f t="shared" si="3"/>
        <v>686.03499999999997</v>
      </c>
      <c r="AZ11" s="133">
        <v>1.14E-2</v>
      </c>
      <c r="BA11" s="133">
        <f t="shared" si="4"/>
        <v>686.03499999999997</v>
      </c>
      <c r="BB11" s="133">
        <v>6.1000000000000004E-3</v>
      </c>
      <c r="BC11" s="133">
        <f t="shared" si="5"/>
        <v>686.03499999999997</v>
      </c>
      <c r="BD11" s="133">
        <v>3.3E-3</v>
      </c>
      <c r="BE11" s="133">
        <f t="shared" si="6"/>
        <v>686.03499999999997</v>
      </c>
    </row>
    <row r="12" spans="1:57" ht="15" customHeight="1" x14ac:dyDescent="0.25">
      <c r="A12" s="45" t="s">
        <v>9</v>
      </c>
      <c r="B12" s="101">
        <v>995</v>
      </c>
      <c r="C12" s="101">
        <v>8</v>
      </c>
      <c r="D12" s="109">
        <f>(LARGE('Annual Heat Inputs'!D12:K12,1)+LARGE('Annual Heat Inputs'!D12:K12,2)+LARGE('Annual Heat Inputs'!D12:K12,3))/3</f>
        <v>19344520.762333333</v>
      </c>
      <c r="E12" s="110">
        <v>1221855434</v>
      </c>
      <c r="F12" s="111">
        <f t="shared" si="2"/>
        <v>1.5832086369665672E-2</v>
      </c>
      <c r="G12" s="127">
        <v>105171</v>
      </c>
      <c r="H12" s="127">
        <f t="shared" si="0"/>
        <v>1665.0763555841083</v>
      </c>
      <c r="I12" s="127">
        <f>MIN(H12,'NOx Annual Emissions'!L12,'Annual NOx Consent Decree Caps '!D12,' Retirement Adjustments'!D12)</f>
        <v>1289.037</v>
      </c>
      <c r="J12" s="133">
        <v>25128.051299999999</v>
      </c>
      <c r="K12" s="127">
        <f>I12</f>
        <v>1289.037</v>
      </c>
      <c r="L12" s="133">
        <v>11887.4403</v>
      </c>
      <c r="M12" s="127">
        <f>K12</f>
        <v>1289.037</v>
      </c>
      <c r="N12" s="133">
        <v>5853.5460999999996</v>
      </c>
      <c r="O12" s="127">
        <f>M12</f>
        <v>1289.037</v>
      </c>
      <c r="P12" s="189">
        <v>2882.37</v>
      </c>
      <c r="Q12" s="127">
        <f>O12</f>
        <v>1289.037</v>
      </c>
      <c r="R12" s="133">
        <v>1419.3203000000001</v>
      </c>
      <c r="S12" s="127">
        <f>Q12</f>
        <v>1289.037</v>
      </c>
      <c r="T12" s="117">
        <v>700.0204</v>
      </c>
      <c r="U12" s="127">
        <f>S12</f>
        <v>1289.037</v>
      </c>
      <c r="V12" s="117">
        <v>398.57990000000001</v>
      </c>
      <c r="W12" s="127">
        <f>U12</f>
        <v>1289.037</v>
      </c>
      <c r="X12" s="115">
        <v>196.26650000000001</v>
      </c>
      <c r="Y12" s="127">
        <f>W12</f>
        <v>1289.037</v>
      </c>
      <c r="Z12" s="115">
        <v>96.644400000000005</v>
      </c>
      <c r="AA12" s="127">
        <f>Y12</f>
        <v>1289.037</v>
      </c>
      <c r="AB12" s="133">
        <v>47.589100000000002</v>
      </c>
      <c r="AC12" s="127">
        <f>AA12</f>
        <v>1289.037</v>
      </c>
      <c r="AD12" s="115">
        <v>23.433499999999999</v>
      </c>
      <c r="AE12" s="127">
        <f>Y12</f>
        <v>1289.037</v>
      </c>
      <c r="AF12" s="115">
        <v>11.539</v>
      </c>
      <c r="AG12" s="127">
        <f>AE12</f>
        <v>1289.037</v>
      </c>
      <c r="AH12" s="115">
        <v>5.6820000000000004</v>
      </c>
      <c r="AI12" s="133">
        <f>AG12</f>
        <v>1289.037</v>
      </c>
      <c r="AJ12" s="133">
        <v>2.7978999999999998</v>
      </c>
      <c r="AK12" s="133">
        <f>AI12</f>
        <v>1289.037</v>
      </c>
      <c r="AL12" s="133">
        <v>1.3776999999999999</v>
      </c>
      <c r="AM12" s="133">
        <f>AK12</f>
        <v>1289.037</v>
      </c>
      <c r="AN12" s="133">
        <v>0.6784</v>
      </c>
      <c r="AO12" s="133">
        <f>AM12</f>
        <v>1289.037</v>
      </c>
      <c r="AP12" s="133">
        <v>0.33410000000000001</v>
      </c>
      <c r="AQ12" s="133">
        <f>AO12</f>
        <v>1289.037</v>
      </c>
      <c r="AR12" s="133">
        <v>0.16450000000000001</v>
      </c>
      <c r="AS12" s="133">
        <f>AQ12</f>
        <v>1289.037</v>
      </c>
      <c r="AT12" s="133">
        <v>8.1000000000000003E-2</v>
      </c>
      <c r="AU12" s="133">
        <f>AS12</f>
        <v>1289.037</v>
      </c>
      <c r="AV12" s="133">
        <v>3.9899999999999998E-2</v>
      </c>
      <c r="AW12" s="133">
        <f t="shared" si="7"/>
        <v>1289.037</v>
      </c>
      <c r="AX12" s="133">
        <v>2.1399999999999999E-2</v>
      </c>
      <c r="AY12" s="133">
        <f t="shared" si="3"/>
        <v>1289.037</v>
      </c>
      <c r="AZ12" s="133">
        <v>1.14E-2</v>
      </c>
      <c r="BA12" s="133">
        <f t="shared" si="4"/>
        <v>1289.037</v>
      </c>
      <c r="BB12" s="133">
        <v>6.1000000000000004E-3</v>
      </c>
      <c r="BC12" s="133">
        <f t="shared" si="5"/>
        <v>1289.037</v>
      </c>
      <c r="BD12" s="133">
        <v>3.3E-3</v>
      </c>
      <c r="BE12" s="133">
        <f t="shared" si="6"/>
        <v>1289.037</v>
      </c>
    </row>
    <row r="13" spans="1:57" ht="15" customHeight="1" x14ac:dyDescent="0.25">
      <c r="A13" s="45" t="s">
        <v>10</v>
      </c>
      <c r="B13" s="101">
        <v>1011</v>
      </c>
      <c r="C13" s="101">
        <v>2</v>
      </c>
      <c r="D13" s="109">
        <f>(LARGE('Annual Heat Inputs'!D13:K13,1)+LARGE('Annual Heat Inputs'!D13:K13,2)+LARGE('Annual Heat Inputs'!D13:K13,3))/3</f>
        <v>134003.51433333333</v>
      </c>
      <c r="E13" s="110">
        <v>1221855434</v>
      </c>
      <c r="F13" s="111">
        <f t="shared" si="2"/>
        <v>1.0967215155285984E-4</v>
      </c>
      <c r="G13" s="127">
        <v>105171</v>
      </c>
      <c r="H13" s="127">
        <f t="shared" si="0"/>
        <v>11.534329850965822</v>
      </c>
      <c r="I13" s="127">
        <f>MIN(H13,'NOx Annual Emissions'!L13,'Annual NOx Consent Decree Caps '!D13,' Retirement Adjustments'!D13)</f>
        <v>11.534329850965822</v>
      </c>
      <c r="J13" s="133">
        <v>25128.051299999999</v>
      </c>
      <c r="K13" s="132">
        <f>PRODUCT(F13,J13)+H13</f>
        <v>14.290177301367459</v>
      </c>
      <c r="L13" s="133">
        <v>11887.4403</v>
      </c>
      <c r="M13" s="132">
        <f t="shared" si="8"/>
        <v>15.593898455524632</v>
      </c>
      <c r="N13" s="133">
        <v>5853.5460999999996</v>
      </c>
      <c r="O13" s="132">
        <f t="shared" si="1"/>
        <v>16.235869450525485</v>
      </c>
      <c r="P13" s="189">
        <v>2882.37</v>
      </c>
      <c r="Q13" s="132">
        <f t="shared" ref="Q13:Q22" si="9">PRODUCT(F13,P13)+O13</f>
        <v>16.5519851699969</v>
      </c>
      <c r="R13" s="133">
        <v>1419.3203000000001</v>
      </c>
      <c r="S13" s="132">
        <f t="shared" ref="S13:S22" si="10">PRODUCT(F13,R13)+Q13</f>
        <v>16.70764508104055</v>
      </c>
      <c r="T13" s="117">
        <v>700.0204</v>
      </c>
      <c r="U13" s="189">
        <f t="shared" ref="U13:U22" si="11">PRODUCT(F13,T13)+S13</f>
        <v>16.784417824439444</v>
      </c>
      <c r="V13" s="117">
        <v>398.57990000000001</v>
      </c>
      <c r="W13" s="132">
        <f t="shared" ref="W13:W22" si="12">PRODUCT(F13,V13)+U13</f>
        <v>16.828130939638168</v>
      </c>
      <c r="X13" s="115">
        <v>196.26650000000001</v>
      </c>
      <c r="Y13" s="132">
        <f t="shared" ref="Y13:Y22" si="13">PRODUCT(F13,X13)+W13</f>
        <v>16.849655908970917</v>
      </c>
      <c r="Z13" s="115">
        <v>96.644400000000005</v>
      </c>
      <c r="AA13" s="132">
        <f t="shared" ref="AA13:AA22" si="14">PRODUCT(F13,Z13)+Y13</f>
        <v>16.860255108254453</v>
      </c>
      <c r="AB13" s="133">
        <v>47.589100000000002</v>
      </c>
      <c r="AC13" s="132">
        <f t="shared" ref="AC13:AC22" si="15">PRODUCT(F13,AB13)+AA13</f>
        <v>16.865474307241918</v>
      </c>
      <c r="AD13" s="115">
        <v>23.433499999999999</v>
      </c>
      <c r="AE13" s="132">
        <f t="shared" ref="AE13:AE22" si="16">PRODUCT(F13,AD13)+AC13</f>
        <v>16.868044309605331</v>
      </c>
      <c r="AF13" s="115">
        <v>11.539</v>
      </c>
      <c r="AG13" s="132">
        <f t="shared" ref="AG13:AG22" si="17">PRODUCT(F13,AF13)+AE13</f>
        <v>16.869309816562101</v>
      </c>
      <c r="AH13" s="115">
        <v>5.6820000000000004</v>
      </c>
      <c r="AI13" s="132">
        <f>PRODUCT(F13,AH13)+AG13</f>
        <v>16.869932973727224</v>
      </c>
      <c r="AJ13" s="133">
        <v>2.7978999999999998</v>
      </c>
      <c r="AK13" s="132">
        <f t="shared" ref="AK13:AK22" si="18">PRODUCT(F13,AJ13)+AI13</f>
        <v>16.870239825440052</v>
      </c>
      <c r="AL13" s="133">
        <v>1.3776999999999999</v>
      </c>
      <c r="AM13" s="132">
        <f>PRODUCT(F13,AL13)+AK13</f>
        <v>16.870390920763246</v>
      </c>
      <c r="AN13" s="133">
        <v>0.6784</v>
      </c>
      <c r="AO13" s="132">
        <f>PRODUCT(F13,AN13)+AM13</f>
        <v>16.87046532235086</v>
      </c>
      <c r="AP13" s="133">
        <v>0.33410000000000001</v>
      </c>
      <c r="AQ13" s="132">
        <f>PRODUCT(F13,AP13)+AO13</f>
        <v>16.870501963816693</v>
      </c>
      <c r="AR13" s="133">
        <v>0.16450000000000001</v>
      </c>
      <c r="AS13" s="132">
        <f>PRODUCT(F13,AR13)+AQ13</f>
        <v>16.870520004885623</v>
      </c>
      <c r="AT13" s="133">
        <v>8.1000000000000003E-2</v>
      </c>
      <c r="AU13" s="133">
        <f>PRODUCT(F13,AT13)+AS13</f>
        <v>16.8705288883299</v>
      </c>
      <c r="AV13" s="133">
        <v>3.9899999999999998E-2</v>
      </c>
      <c r="AW13" s="133">
        <f t="shared" si="7"/>
        <v>16.8705288883299</v>
      </c>
      <c r="AX13" s="133">
        <v>2.1399999999999999E-2</v>
      </c>
      <c r="AY13" s="133">
        <f t="shared" si="3"/>
        <v>16.8705288883299</v>
      </c>
      <c r="AZ13" s="133">
        <v>1.14E-2</v>
      </c>
      <c r="BA13" s="133">
        <f t="shared" si="4"/>
        <v>16.8705288883299</v>
      </c>
      <c r="BB13" s="133">
        <v>6.1000000000000004E-3</v>
      </c>
      <c r="BC13" s="133">
        <f t="shared" si="5"/>
        <v>16.8705288883299</v>
      </c>
      <c r="BD13" s="133">
        <v>3.3E-3</v>
      </c>
      <c r="BE13" s="133">
        <f t="shared" si="6"/>
        <v>16.8705288883299</v>
      </c>
    </row>
    <row r="14" spans="1:57" ht="15" customHeight="1" x14ac:dyDescent="0.25">
      <c r="A14" s="45" t="s">
        <v>11</v>
      </c>
      <c r="B14" s="101">
        <v>1001</v>
      </c>
      <c r="C14" s="101">
        <v>1</v>
      </c>
      <c r="D14" s="109">
        <f>(LARGE('Annual Heat Inputs'!D14:K14,1)+LARGE('Annual Heat Inputs'!D14:K14,2)+LARGE('Annual Heat Inputs'!D14:K14,3))/3</f>
        <v>32222167.582999993</v>
      </c>
      <c r="E14" s="110">
        <v>1221855434</v>
      </c>
      <c r="F14" s="111">
        <f t="shared" si="2"/>
        <v>2.6371505733304282E-2</v>
      </c>
      <c r="G14" s="127">
        <v>105171</v>
      </c>
      <c r="H14" s="127">
        <f t="shared" si="0"/>
        <v>2773.5176294773446</v>
      </c>
      <c r="I14" s="127">
        <f>MIN(H14,'NOx Annual Emissions'!L14,'Annual NOx Consent Decree Caps '!D14,' Retirement Adjustments'!D14)</f>
        <v>2773.5176294773446</v>
      </c>
      <c r="J14" s="133">
        <v>25128.051299999999</v>
      </c>
      <c r="K14" s="132">
        <f>PRODUCT(F14,J14)+H14</f>
        <v>3436.1821784020585</v>
      </c>
      <c r="L14" s="133">
        <v>11887.4403</v>
      </c>
      <c r="M14" s="132">
        <f t="shared" si="8"/>
        <v>3749.671878427821</v>
      </c>
      <c r="N14" s="133">
        <v>5853.5460999999996</v>
      </c>
      <c r="O14" s="132">
        <f t="shared" si="1"/>
        <v>3904.038702964132</v>
      </c>
      <c r="P14" s="189">
        <v>2882.37</v>
      </c>
      <c r="Q14" s="132">
        <f t="shared" si="9"/>
        <v>3980.0511399446364</v>
      </c>
      <c r="R14" s="133">
        <v>1419.3203000000001</v>
      </c>
      <c r="S14" s="132">
        <f t="shared" si="10"/>
        <v>4017.4807533734815</v>
      </c>
      <c r="T14" s="117">
        <v>700.0204</v>
      </c>
      <c r="U14" s="189">
        <f t="shared" si="11"/>
        <v>4035.9413453655116</v>
      </c>
      <c r="V14" s="117">
        <v>398.57990000000001</v>
      </c>
      <c r="W14" s="132">
        <f t="shared" si="12"/>
        <v>4046.4524974835413</v>
      </c>
      <c r="X14" s="115">
        <v>196.26650000000001</v>
      </c>
      <c r="Y14" s="132">
        <f t="shared" si="13"/>
        <v>4051.6283406135467</v>
      </c>
      <c r="Z14" s="115">
        <v>96.644400000000005</v>
      </c>
      <c r="AA14" s="132">
        <f t="shared" si="14"/>
        <v>4054.1769989622385</v>
      </c>
      <c r="AB14" s="133">
        <v>47.589100000000002</v>
      </c>
      <c r="AC14" s="132">
        <f t="shared" si="15"/>
        <v>4055.4319951857315</v>
      </c>
      <c r="AD14" s="115">
        <v>23.433499999999999</v>
      </c>
      <c r="AE14" s="132">
        <f t="shared" si="16"/>
        <v>4056.0499718653327</v>
      </c>
      <c r="AF14" s="115">
        <v>11.539</v>
      </c>
      <c r="AG14" s="132">
        <f t="shared" si="17"/>
        <v>4056.3542726699893</v>
      </c>
      <c r="AH14" s="115">
        <v>5.6820000000000004</v>
      </c>
      <c r="AI14" s="132">
        <f>PRODUCT(F14,AH14)+AG14</f>
        <v>4056.5041155655658</v>
      </c>
      <c r="AJ14" s="133">
        <v>2.7978999999999998</v>
      </c>
      <c r="AK14" s="132">
        <f t="shared" si="18"/>
        <v>4056.5779004014571</v>
      </c>
      <c r="AL14" s="133">
        <v>1.3776999999999999</v>
      </c>
      <c r="AM14" s="132">
        <f>PRODUCT(F14,AL14)+AK14</f>
        <v>4056.6142324249058</v>
      </c>
      <c r="AN14" s="133">
        <v>0.6784</v>
      </c>
      <c r="AO14" s="132">
        <f>PRODUCT(F14,AN14)+AM14</f>
        <v>4056.6321228543952</v>
      </c>
      <c r="AP14" s="133">
        <v>0.33410000000000001</v>
      </c>
      <c r="AQ14" s="132">
        <f>PRODUCT(F14,AP14)+AO14</f>
        <v>4056.6409335744606</v>
      </c>
      <c r="AR14" s="133">
        <v>0.16450000000000001</v>
      </c>
      <c r="AS14" s="132">
        <f>PRODUCT(F14,AR14)+AQ14</f>
        <v>4056.6452716871536</v>
      </c>
      <c r="AT14" s="133">
        <v>8.1000000000000003E-2</v>
      </c>
      <c r="AU14" s="133">
        <f>PRODUCT(F14,AT14)+AS14</f>
        <v>4056.6474077791181</v>
      </c>
      <c r="AV14" s="133">
        <v>3.9899999999999998E-2</v>
      </c>
      <c r="AW14" s="133">
        <f t="shared" si="7"/>
        <v>4056.6474077791181</v>
      </c>
      <c r="AX14" s="133">
        <v>2.1399999999999999E-2</v>
      </c>
      <c r="AY14" s="133">
        <f t="shared" si="3"/>
        <v>4056.6474077791181</v>
      </c>
      <c r="AZ14" s="133">
        <v>1.14E-2</v>
      </c>
      <c r="BA14" s="133">
        <f t="shared" si="4"/>
        <v>4056.6474077791181</v>
      </c>
      <c r="BB14" s="133">
        <v>6.1000000000000004E-3</v>
      </c>
      <c r="BC14" s="133">
        <f t="shared" si="5"/>
        <v>4056.6474077791181</v>
      </c>
      <c r="BD14" s="133">
        <v>3.3E-3</v>
      </c>
      <c r="BE14" s="133">
        <f t="shared" si="6"/>
        <v>4056.6474077791181</v>
      </c>
    </row>
    <row r="15" spans="1:57" ht="15" customHeight="1" x14ac:dyDescent="0.25">
      <c r="A15" s="45" t="s">
        <v>11</v>
      </c>
      <c r="B15" s="101">
        <v>1001</v>
      </c>
      <c r="C15" s="101">
        <v>2</v>
      </c>
      <c r="D15" s="109">
        <f>(LARGE('Annual Heat Inputs'!D15:K15,1)+LARGE('Annual Heat Inputs'!D15:K15,2)+LARGE('Annual Heat Inputs'!D15:K15,3))/3</f>
        <v>33941197.560666665</v>
      </c>
      <c r="E15" s="110">
        <v>1221855434</v>
      </c>
      <c r="F15" s="111">
        <f t="shared" si="2"/>
        <v>2.7778407016248261E-2</v>
      </c>
      <c r="G15" s="127">
        <v>105171</v>
      </c>
      <c r="H15" s="127">
        <f t="shared" si="0"/>
        <v>2921.4828443058459</v>
      </c>
      <c r="I15" s="127">
        <f>MIN(H15,'NOx Annual Emissions'!L15,'Annual NOx Consent Decree Caps '!D15,' Retirement Adjustments'!D15)</f>
        <v>2921.4828443058459</v>
      </c>
      <c r="J15" s="133">
        <v>25128.051299999999</v>
      </c>
      <c r="K15" s="132">
        <f>PRODUCT(F15,J15)+H15</f>
        <v>3619.500080842412</v>
      </c>
      <c r="L15" s="133">
        <v>11887.4403</v>
      </c>
      <c r="M15" s="132">
        <f t="shared" si="8"/>
        <v>3949.7142358771644</v>
      </c>
      <c r="N15" s="133">
        <v>5853.5460999999996</v>
      </c>
      <c r="O15" s="132">
        <f t="shared" si="1"/>
        <v>4112.3164219313367</v>
      </c>
      <c r="P15" s="189">
        <v>2882.37</v>
      </c>
      <c r="Q15" s="132">
        <f t="shared" si="9"/>
        <v>4192.3840689627605</v>
      </c>
      <c r="R15" s="133">
        <v>1419.3203000000001</v>
      </c>
      <c r="S15" s="132">
        <f t="shared" si="10"/>
        <v>4231.8105259425838</v>
      </c>
      <c r="T15" s="117">
        <v>700.0204</v>
      </c>
      <c r="U15" s="189">
        <f t="shared" si="11"/>
        <v>4251.2559775334603</v>
      </c>
      <c r="V15" s="117">
        <v>398.57990000000001</v>
      </c>
      <c r="W15" s="132">
        <f t="shared" si="12"/>
        <v>4262.3278922241561</v>
      </c>
      <c r="X15" s="115">
        <v>196.26650000000001</v>
      </c>
      <c r="Y15" s="132">
        <f t="shared" si="13"/>
        <v>4267.7798629448107</v>
      </c>
      <c r="Z15" s="115">
        <v>96.644400000000005</v>
      </c>
      <c r="AA15" s="132">
        <f t="shared" si="14"/>
        <v>4270.4644904238521</v>
      </c>
      <c r="AB15" s="133">
        <v>47.589100000000002</v>
      </c>
      <c r="AC15" s="132">
        <f t="shared" si="15"/>
        <v>4271.7864398131887</v>
      </c>
      <c r="AD15" s="115">
        <v>23.433499999999999</v>
      </c>
      <c r="AE15" s="132">
        <f t="shared" si="16"/>
        <v>4272.4373851140044</v>
      </c>
      <c r="AF15" s="115">
        <v>11.539</v>
      </c>
      <c r="AG15" s="132">
        <f t="shared" si="17"/>
        <v>4272.757920152565</v>
      </c>
      <c r="AH15" s="115">
        <v>5.6820000000000004</v>
      </c>
      <c r="AI15" s="132">
        <f>PRODUCT(F15,AH15)+AG15</f>
        <v>4272.9157570612315</v>
      </c>
      <c r="AJ15" s="133">
        <v>2.7978999999999998</v>
      </c>
      <c r="AK15" s="132">
        <f t="shared" si="18"/>
        <v>4272.9934782662222</v>
      </c>
      <c r="AL15" s="133">
        <v>1.3776999999999999</v>
      </c>
      <c r="AM15" s="132">
        <f>PRODUCT(F15,AL15)+AK15</f>
        <v>4273.0317485775686</v>
      </c>
      <c r="AN15" s="133">
        <v>0.6784</v>
      </c>
      <c r="AO15" s="132">
        <f>PRODUCT(F15,AN15)+AM15</f>
        <v>4273.0505934488883</v>
      </c>
      <c r="AP15" s="133">
        <v>0.33410000000000001</v>
      </c>
      <c r="AQ15" s="132">
        <f>PRODUCT(F15,AP15)+AO15</f>
        <v>4273.0598742146722</v>
      </c>
      <c r="AR15" s="133">
        <v>0.16450000000000001</v>
      </c>
      <c r="AS15" s="132">
        <f>PRODUCT(F15,AR15)+AQ15</f>
        <v>4273.0644437626261</v>
      </c>
      <c r="AT15" s="133">
        <v>8.1000000000000003E-2</v>
      </c>
      <c r="AU15" s="133">
        <f>PRODUCT(F15,AT15)+AS15</f>
        <v>4273.0666938135946</v>
      </c>
      <c r="AV15" s="133">
        <v>3.9899999999999998E-2</v>
      </c>
      <c r="AW15" s="133">
        <f t="shared" si="7"/>
        <v>4273.0666938135946</v>
      </c>
      <c r="AX15" s="133">
        <v>2.1399999999999999E-2</v>
      </c>
      <c r="AY15" s="133">
        <f t="shared" si="3"/>
        <v>4273.0666938135946</v>
      </c>
      <c r="AZ15" s="133">
        <v>1.14E-2</v>
      </c>
      <c r="BA15" s="133">
        <f t="shared" si="4"/>
        <v>4273.0666938135946</v>
      </c>
      <c r="BB15" s="133">
        <v>6.1000000000000004E-3</v>
      </c>
      <c r="BC15" s="133">
        <f t="shared" si="5"/>
        <v>4273.0666938135946</v>
      </c>
      <c r="BD15" s="133">
        <v>3.3E-3</v>
      </c>
      <c r="BE15" s="133">
        <f t="shared" si="6"/>
        <v>4273.0666938135946</v>
      </c>
    </row>
    <row r="16" spans="1:57" ht="15" customHeight="1" x14ac:dyDescent="0.25">
      <c r="A16" s="45" t="s">
        <v>11</v>
      </c>
      <c r="B16" s="101">
        <v>1001</v>
      </c>
      <c r="C16" s="101">
        <v>4</v>
      </c>
      <c r="D16" s="109">
        <f>(LARGE('Annual Heat Inputs'!D16:K16,1)+LARGE('Annual Heat Inputs'!D16:K16,2)+LARGE('Annual Heat Inputs'!D16:K16,3))/3</f>
        <v>316036.86433333339</v>
      </c>
      <c r="E16" s="110">
        <v>1221855434</v>
      </c>
      <c r="F16" s="111">
        <f t="shared" si="2"/>
        <v>2.5865323796835804E-4</v>
      </c>
      <c r="G16" s="127">
        <v>105171</v>
      </c>
      <c r="H16" s="127">
        <f t="shared" si="0"/>
        <v>27.202819690370184</v>
      </c>
      <c r="I16" s="127">
        <f>MIN(H16,'NOx Annual Emissions'!L16,'Annual NOx Consent Decree Caps '!D16,' Retirement Adjustments'!D16)</f>
        <v>10.108000000000001</v>
      </c>
      <c r="J16" s="133">
        <v>25128.051299999999</v>
      </c>
      <c r="K16" s="127">
        <f>I16</f>
        <v>10.108000000000001</v>
      </c>
      <c r="L16" s="133">
        <v>11887.4403</v>
      </c>
      <c r="M16" s="127">
        <f>K16</f>
        <v>10.108000000000001</v>
      </c>
      <c r="N16" s="133">
        <v>5853.5460999999996</v>
      </c>
      <c r="O16" s="127">
        <f>M16</f>
        <v>10.108000000000001</v>
      </c>
      <c r="P16" s="189">
        <v>2882.37</v>
      </c>
      <c r="Q16" s="127">
        <f>O16</f>
        <v>10.108000000000001</v>
      </c>
      <c r="R16" s="133">
        <v>1419.3203000000001</v>
      </c>
      <c r="S16" s="127">
        <f>Q16</f>
        <v>10.108000000000001</v>
      </c>
      <c r="T16" s="117">
        <v>700.0204</v>
      </c>
      <c r="U16" s="127">
        <f>S16</f>
        <v>10.108000000000001</v>
      </c>
      <c r="V16" s="117">
        <v>398.57990000000001</v>
      </c>
      <c r="W16" s="127">
        <f>U16</f>
        <v>10.108000000000001</v>
      </c>
      <c r="X16" s="115">
        <v>196.26650000000001</v>
      </c>
      <c r="Y16" s="127">
        <f>W16</f>
        <v>10.108000000000001</v>
      </c>
      <c r="Z16" s="115">
        <v>96.644400000000005</v>
      </c>
      <c r="AA16" s="127">
        <f>Y16</f>
        <v>10.108000000000001</v>
      </c>
      <c r="AB16" s="133">
        <v>47.589100000000002</v>
      </c>
      <c r="AC16" s="127">
        <f>AA16</f>
        <v>10.108000000000001</v>
      </c>
      <c r="AD16" s="115">
        <v>23.433499999999999</v>
      </c>
      <c r="AE16" s="127">
        <f>Y16</f>
        <v>10.108000000000001</v>
      </c>
      <c r="AF16" s="115">
        <v>11.539</v>
      </c>
      <c r="AG16" s="127">
        <f>AE16</f>
        <v>10.108000000000001</v>
      </c>
      <c r="AH16" s="115">
        <v>5.6820000000000004</v>
      </c>
      <c r="AI16" s="133">
        <f>AG16</f>
        <v>10.108000000000001</v>
      </c>
      <c r="AJ16" s="133">
        <v>2.7978999999999998</v>
      </c>
      <c r="AK16" s="133">
        <f>AI16</f>
        <v>10.108000000000001</v>
      </c>
      <c r="AL16" s="133">
        <v>1.3776999999999999</v>
      </c>
      <c r="AM16" s="133">
        <f>AK16</f>
        <v>10.108000000000001</v>
      </c>
      <c r="AN16" s="133">
        <v>0.6784</v>
      </c>
      <c r="AO16" s="133">
        <f>AM16</f>
        <v>10.108000000000001</v>
      </c>
      <c r="AP16" s="133">
        <v>0.33410000000000001</v>
      </c>
      <c r="AQ16" s="133">
        <f>AO16</f>
        <v>10.108000000000001</v>
      </c>
      <c r="AR16" s="133">
        <v>0.16450000000000001</v>
      </c>
      <c r="AS16" s="133">
        <f>AQ16</f>
        <v>10.108000000000001</v>
      </c>
      <c r="AT16" s="133">
        <v>8.1000000000000003E-2</v>
      </c>
      <c r="AU16" s="133">
        <f>AS16</f>
        <v>10.108000000000001</v>
      </c>
      <c r="AV16" s="133">
        <v>3.9899999999999998E-2</v>
      </c>
      <c r="AW16" s="133">
        <f t="shared" si="7"/>
        <v>10.108000000000001</v>
      </c>
      <c r="AX16" s="133">
        <v>2.1399999999999999E-2</v>
      </c>
      <c r="AY16" s="133">
        <f t="shared" si="3"/>
        <v>10.108000000000001</v>
      </c>
      <c r="AZ16" s="133">
        <v>1.14E-2</v>
      </c>
      <c r="BA16" s="133">
        <f t="shared" si="4"/>
        <v>10.108000000000001</v>
      </c>
      <c r="BB16" s="133">
        <v>6.1000000000000004E-3</v>
      </c>
      <c r="BC16" s="133">
        <f t="shared" si="5"/>
        <v>10.108000000000001</v>
      </c>
      <c r="BD16" s="133">
        <v>3.3E-3</v>
      </c>
      <c r="BE16" s="133">
        <f t="shared" si="6"/>
        <v>10.108000000000001</v>
      </c>
    </row>
    <row r="17" spans="1:57" ht="15" customHeight="1" x14ac:dyDescent="0.25">
      <c r="A17" s="45" t="s">
        <v>12</v>
      </c>
      <c r="B17" s="101">
        <v>983</v>
      </c>
      <c r="C17" s="101">
        <v>1</v>
      </c>
      <c r="D17" s="109">
        <f>(LARGE('Annual Heat Inputs'!D17:K17,1)+LARGE('Annual Heat Inputs'!D17:K17,2)+LARGE('Annual Heat Inputs'!D17:K17,3))/3</f>
        <v>12820445.808333332</v>
      </c>
      <c r="E17" s="110">
        <v>1221855434</v>
      </c>
      <c r="F17" s="111">
        <f t="shared" si="2"/>
        <v>1.0492604486246719E-2</v>
      </c>
      <c r="G17" s="127">
        <v>105171</v>
      </c>
      <c r="H17" s="127">
        <f t="shared" si="0"/>
        <v>1103.5177064230536</v>
      </c>
      <c r="I17" s="127">
        <f>MIN(H17,'NOx Annual Emissions'!L17,'Annual NOx Consent Decree Caps '!D17,' Retirement Adjustments'!D17)</f>
        <v>1103.5177064230536</v>
      </c>
      <c r="J17" s="133">
        <v>25128.051299999999</v>
      </c>
      <c r="K17" s="132">
        <f t="shared" ref="K17:K22" si="19">PRODUCT(F17,J17)+H17</f>
        <v>1367.1764102240713</v>
      </c>
      <c r="L17" s="133">
        <v>11887.4403</v>
      </c>
      <c r="M17" s="132">
        <f t="shared" si="8"/>
        <v>1491.9066196458414</v>
      </c>
      <c r="N17" s="133">
        <v>5853.5460999999996</v>
      </c>
      <c r="O17" s="132">
        <f t="shared" si="1"/>
        <v>1553.3255637151533</v>
      </c>
      <c r="P17" s="189">
        <v>2882.37</v>
      </c>
      <c r="Q17" s="132">
        <f t="shared" si="9"/>
        <v>1583.5691321081763</v>
      </c>
      <c r="R17" s="133">
        <v>1419.3203000000001</v>
      </c>
      <c r="S17" s="132">
        <f t="shared" si="10"/>
        <v>1598.4614986553772</v>
      </c>
      <c r="T17" s="117">
        <v>700.0204</v>
      </c>
      <c r="U17" s="189">
        <f t="shared" si="11"/>
        <v>1605.8065358448814</v>
      </c>
      <c r="V17" s="117">
        <v>398.57990000000001</v>
      </c>
      <c r="W17" s="132">
        <f t="shared" si="12"/>
        <v>1609.9886770917492</v>
      </c>
      <c r="X17" s="115">
        <v>196.26650000000001</v>
      </c>
      <c r="Y17" s="132">
        <f t="shared" si="13"/>
        <v>1612.0480238501491</v>
      </c>
      <c r="Z17" s="115">
        <v>96.644400000000005</v>
      </c>
      <c r="AA17" s="132">
        <f t="shared" si="14"/>
        <v>1613.0620753151597</v>
      </c>
      <c r="AB17" s="133">
        <v>47.589100000000002</v>
      </c>
      <c r="AC17" s="132">
        <f t="shared" si="15"/>
        <v>1613.5614089193161</v>
      </c>
      <c r="AD17" s="115">
        <v>23.433499999999999</v>
      </c>
      <c r="AE17" s="132">
        <f t="shared" si="16"/>
        <v>1613.8072873665446</v>
      </c>
      <c r="AF17" s="115">
        <v>11.539</v>
      </c>
      <c r="AG17" s="132">
        <f t="shared" si="17"/>
        <v>1613.9283615297115</v>
      </c>
      <c r="AH17" s="115">
        <v>5.6820000000000004</v>
      </c>
      <c r="AI17" s="132">
        <f t="shared" ref="AI17:AI22" si="20">PRODUCT(F17,AH17)+AG17</f>
        <v>1613.9879805084024</v>
      </c>
      <c r="AJ17" s="133">
        <v>2.7978999999999998</v>
      </c>
      <c r="AK17" s="132">
        <f t="shared" si="18"/>
        <v>1614.0173377664944</v>
      </c>
      <c r="AL17" s="133">
        <v>1.3776999999999999</v>
      </c>
      <c r="AM17" s="132">
        <f t="shared" ref="AM17:AM22" si="21">PRODUCT(F17,AL17)+AK17</f>
        <v>1614.031793427695</v>
      </c>
      <c r="AN17" s="133">
        <v>0.6784</v>
      </c>
      <c r="AO17" s="132">
        <f t="shared" ref="AO17:AO22" si="22">PRODUCT(F17,AN17)+AM17</f>
        <v>1614.0389116105785</v>
      </c>
      <c r="AP17" s="133">
        <v>0.33410000000000001</v>
      </c>
      <c r="AQ17" s="132">
        <f t="shared" ref="AQ17:AQ22" si="23">PRODUCT(F17,AP17)+AO17</f>
        <v>1614.0424171897373</v>
      </c>
      <c r="AR17" s="133">
        <v>0.16450000000000001</v>
      </c>
      <c r="AS17" s="132">
        <f t="shared" ref="AS17:AS22" si="24">PRODUCT(F17,AR17)+AQ17</f>
        <v>1614.0441432231753</v>
      </c>
      <c r="AT17" s="133">
        <v>8.1000000000000003E-2</v>
      </c>
      <c r="AU17" s="133">
        <f t="shared" ref="AU17:AU22" si="25">PRODUCT(F17,AT17)+AS17</f>
        <v>1614.0449931241387</v>
      </c>
      <c r="AV17" s="133">
        <v>3.9899999999999998E-2</v>
      </c>
      <c r="AW17" s="133">
        <f t="shared" ref="AW17:AW22" si="26">PRODUCT(F17,AV17)+AU17</f>
        <v>1614.0454117790578</v>
      </c>
      <c r="AX17" s="133">
        <v>2.1399999999999999E-2</v>
      </c>
      <c r="AY17" s="133">
        <f t="shared" ref="AY17:AY22" si="27">PRODUCT(F17,AX17)+AW17</f>
        <v>1614.0456363207938</v>
      </c>
      <c r="AZ17" s="133">
        <v>1.14E-2</v>
      </c>
      <c r="BA17" s="133">
        <f t="shared" ref="BA17:BA22" si="28">PRODUCT(F17,AZ17)+AY17</f>
        <v>1614.045755936485</v>
      </c>
      <c r="BB17" s="133">
        <v>6.1000000000000004E-3</v>
      </c>
      <c r="BC17" s="133">
        <f t="shared" ref="BC17:BC22" si="29">PRODUCT(F17,BB17)+BA17</f>
        <v>1614.0458199413724</v>
      </c>
      <c r="BD17" s="133">
        <v>3.3E-3</v>
      </c>
      <c r="BE17" s="133">
        <f t="shared" ref="BE17:BE22" si="30">PRODUCT(F17,BD17)+BC17</f>
        <v>1614.0458545669671</v>
      </c>
    </row>
    <row r="18" spans="1:57" ht="15" customHeight="1" x14ac:dyDescent="0.25">
      <c r="A18" s="45" t="s">
        <v>12</v>
      </c>
      <c r="B18" s="101">
        <v>983</v>
      </c>
      <c r="C18" s="101">
        <v>2</v>
      </c>
      <c r="D18" s="109">
        <f>(LARGE('Annual Heat Inputs'!D18:K18,1)+LARGE('Annual Heat Inputs'!D18:K18,2)+LARGE('Annual Heat Inputs'!D18:K18,3))/3</f>
        <v>12800762.325999999</v>
      </c>
      <c r="E18" s="110">
        <v>1221855434</v>
      </c>
      <c r="F18" s="111">
        <f t="shared" si="2"/>
        <v>1.0476494984430375E-2</v>
      </c>
      <c r="G18" s="127">
        <v>105171</v>
      </c>
      <c r="H18" s="127">
        <f t="shared" si="0"/>
        <v>1101.8234540075271</v>
      </c>
      <c r="I18" s="127">
        <f>MIN(H18,'NOx Annual Emissions'!L18,'Annual NOx Consent Decree Caps '!D18,' Retirement Adjustments'!D18)</f>
        <v>1101.8234540075271</v>
      </c>
      <c r="J18" s="133">
        <v>25128.051299999999</v>
      </c>
      <c r="K18" s="132">
        <f t="shared" si="19"/>
        <v>1365.0773574204864</v>
      </c>
      <c r="L18" s="133">
        <v>11887.4403</v>
      </c>
      <c r="M18" s="132">
        <f t="shared" si="8"/>
        <v>1489.6160661011518</v>
      </c>
      <c r="N18" s="133">
        <v>5853.5460999999996</v>
      </c>
      <c r="O18" s="132">
        <f t="shared" si="1"/>
        <v>1550.9407124589338</v>
      </c>
      <c r="P18" s="189">
        <v>2882.37</v>
      </c>
      <c r="Q18" s="132">
        <f t="shared" si="9"/>
        <v>1581.1378473072064</v>
      </c>
      <c r="R18" s="133">
        <v>1419.3203000000001</v>
      </c>
      <c r="S18" s="132">
        <f t="shared" si="10"/>
        <v>1596.0073493114567</v>
      </c>
      <c r="T18" s="117">
        <v>700.0204</v>
      </c>
      <c r="U18" s="189">
        <f t="shared" si="11"/>
        <v>1603.3411095210556</v>
      </c>
      <c r="V18" s="117">
        <v>398.57990000000001</v>
      </c>
      <c r="W18" s="132">
        <f t="shared" si="12"/>
        <v>1607.5168298443004</v>
      </c>
      <c r="X18" s="115">
        <v>196.26650000000001</v>
      </c>
      <c r="Y18" s="132">
        <f t="shared" si="13"/>
        <v>1609.5730148471621</v>
      </c>
      <c r="Z18" s="115">
        <v>96.644400000000005</v>
      </c>
      <c r="AA18" s="132">
        <f t="shared" si="14"/>
        <v>1610.5855094190354</v>
      </c>
      <c r="AB18" s="133">
        <v>47.589100000000002</v>
      </c>
      <c r="AC18" s="132">
        <f t="shared" si="15"/>
        <v>1611.084076386499</v>
      </c>
      <c r="AD18" s="115">
        <v>23.433499999999999</v>
      </c>
      <c r="AE18" s="132">
        <f t="shared" si="16"/>
        <v>1611.3295773317166</v>
      </c>
      <c r="AF18" s="115">
        <v>11.539</v>
      </c>
      <c r="AG18" s="132">
        <f t="shared" si="17"/>
        <v>1611.4504656073418</v>
      </c>
      <c r="AH18" s="115">
        <v>5.6820000000000004</v>
      </c>
      <c r="AI18" s="132">
        <f t="shared" si="20"/>
        <v>1611.5099930518434</v>
      </c>
      <c r="AJ18" s="133">
        <v>2.7978999999999998</v>
      </c>
      <c r="AK18" s="132">
        <f t="shared" si="18"/>
        <v>1611.5393052371603</v>
      </c>
      <c r="AL18" s="133">
        <v>1.3776999999999999</v>
      </c>
      <c r="AM18" s="132">
        <f t="shared" si="21"/>
        <v>1611.5537387043003</v>
      </c>
      <c r="AN18" s="133">
        <v>0.6784</v>
      </c>
      <c r="AO18" s="132">
        <f t="shared" si="22"/>
        <v>1611.5608459584978</v>
      </c>
      <c r="AP18" s="133">
        <v>0.33410000000000001</v>
      </c>
      <c r="AQ18" s="132">
        <f t="shared" si="23"/>
        <v>1611.5643461554721</v>
      </c>
      <c r="AR18" s="133">
        <v>0.16450000000000001</v>
      </c>
      <c r="AS18" s="132">
        <f t="shared" si="24"/>
        <v>1611.566069538897</v>
      </c>
      <c r="AT18" s="133">
        <v>8.1000000000000003E-2</v>
      </c>
      <c r="AU18" s="133">
        <f t="shared" si="25"/>
        <v>1611.5669181349906</v>
      </c>
      <c r="AV18" s="133">
        <v>3.9899999999999998E-2</v>
      </c>
      <c r="AW18" s="133">
        <f t="shared" si="26"/>
        <v>1611.5673361471404</v>
      </c>
      <c r="AX18" s="133">
        <v>2.1399999999999999E-2</v>
      </c>
      <c r="AY18" s="133">
        <f t="shared" si="27"/>
        <v>1611.567560344133</v>
      </c>
      <c r="AZ18" s="133">
        <v>1.14E-2</v>
      </c>
      <c r="BA18" s="133">
        <f t="shared" si="28"/>
        <v>1611.5676797761757</v>
      </c>
      <c r="BB18" s="133">
        <v>6.1000000000000004E-3</v>
      </c>
      <c r="BC18" s="133">
        <f t="shared" si="29"/>
        <v>1611.5677436827953</v>
      </c>
      <c r="BD18" s="133">
        <v>3.3E-3</v>
      </c>
      <c r="BE18" s="133">
        <f t="shared" si="30"/>
        <v>1611.5677782552286</v>
      </c>
    </row>
    <row r="19" spans="1:57" ht="15" customHeight="1" x14ac:dyDescent="0.25">
      <c r="A19" s="45" t="s">
        <v>12</v>
      </c>
      <c r="B19" s="101">
        <v>983</v>
      </c>
      <c r="C19" s="101">
        <v>3</v>
      </c>
      <c r="D19" s="109">
        <f>(LARGE('Annual Heat Inputs'!D19:K19,1)+LARGE('Annual Heat Inputs'!D19:K19,2)+LARGE('Annual Heat Inputs'!D19:K19,3))/3</f>
        <v>12346878.730666667</v>
      </c>
      <c r="E19" s="110">
        <v>1221855434</v>
      </c>
      <c r="F19" s="111">
        <f t="shared" si="2"/>
        <v>1.0105024200978155E-2</v>
      </c>
      <c r="G19" s="127">
        <v>105171</v>
      </c>
      <c r="H19" s="127">
        <f t="shared" si="0"/>
        <v>1062.7555002410736</v>
      </c>
      <c r="I19" s="127">
        <f>MIN(H19,'NOx Annual Emissions'!L19,'Annual NOx Consent Decree Caps '!D19,' Retirement Adjustments'!D19)</f>
        <v>1062.7555002410736</v>
      </c>
      <c r="J19" s="133">
        <v>25128.051299999999</v>
      </c>
      <c r="K19" s="132">
        <f t="shared" si="19"/>
        <v>1316.6750667509941</v>
      </c>
      <c r="L19" s="133">
        <v>11887.4403</v>
      </c>
      <c r="M19" s="132">
        <f t="shared" si="8"/>
        <v>1436.7979386701772</v>
      </c>
      <c r="N19" s="133">
        <v>5853.5460999999996</v>
      </c>
      <c r="O19" s="132">
        <f t="shared" si="1"/>
        <v>1495.9481636722185</v>
      </c>
      <c r="P19" s="189">
        <v>2882.37</v>
      </c>
      <c r="Q19" s="132">
        <f t="shared" si="9"/>
        <v>1525.074582278392</v>
      </c>
      <c r="R19" s="133">
        <v>1419.3203000000001</v>
      </c>
      <c r="S19" s="132">
        <f t="shared" si="10"/>
        <v>1539.4168482588316</v>
      </c>
      <c r="T19" s="117">
        <v>700.0204</v>
      </c>
      <c r="U19" s="189">
        <f t="shared" si="11"/>
        <v>1546.4905713420101</v>
      </c>
      <c r="V19" s="117">
        <v>398.57990000000001</v>
      </c>
      <c r="W19" s="132">
        <f t="shared" si="12"/>
        <v>1550.5182308775336</v>
      </c>
      <c r="X19" s="115">
        <v>196.26650000000001</v>
      </c>
      <c r="Y19" s="132">
        <f t="shared" si="13"/>
        <v>1552.5015086098749</v>
      </c>
      <c r="Z19" s="115">
        <v>96.644400000000005</v>
      </c>
      <c r="AA19" s="132">
        <f t="shared" si="14"/>
        <v>1553.4781026107639</v>
      </c>
      <c r="AB19" s="133">
        <v>47.589100000000002</v>
      </c>
      <c r="AC19" s="132">
        <f t="shared" si="15"/>
        <v>1553.9589916179666</v>
      </c>
      <c r="AD19" s="115">
        <v>23.433499999999999</v>
      </c>
      <c r="AE19" s="132">
        <f t="shared" si="16"/>
        <v>1554.1957877025802</v>
      </c>
      <c r="AF19" s="115">
        <v>11.539</v>
      </c>
      <c r="AG19" s="132">
        <f t="shared" si="17"/>
        <v>1554.3123895768354</v>
      </c>
      <c r="AH19" s="115">
        <v>5.6820000000000004</v>
      </c>
      <c r="AI19" s="132">
        <f t="shared" si="20"/>
        <v>1554.3698063243453</v>
      </c>
      <c r="AJ19" s="133">
        <v>2.7978999999999998</v>
      </c>
      <c r="AK19" s="132">
        <f t="shared" si="18"/>
        <v>1554.3980791715571</v>
      </c>
      <c r="AL19" s="133">
        <v>1.3776999999999999</v>
      </c>
      <c r="AM19" s="132">
        <f t="shared" si="21"/>
        <v>1554.4120008633988</v>
      </c>
      <c r="AN19" s="133">
        <v>0.6784</v>
      </c>
      <c r="AO19" s="132">
        <f t="shared" si="22"/>
        <v>1554.4188561118167</v>
      </c>
      <c r="AP19" s="133">
        <v>0.33410000000000001</v>
      </c>
      <c r="AQ19" s="132">
        <f t="shared" si="23"/>
        <v>1554.4222322004023</v>
      </c>
      <c r="AR19" s="133">
        <v>0.16450000000000001</v>
      </c>
      <c r="AS19" s="132">
        <f t="shared" si="24"/>
        <v>1554.4238944768833</v>
      </c>
      <c r="AT19" s="133">
        <v>8.1000000000000003E-2</v>
      </c>
      <c r="AU19" s="133">
        <f t="shared" si="25"/>
        <v>1554.4247129838436</v>
      </c>
      <c r="AV19" s="133">
        <v>3.9899999999999998E-2</v>
      </c>
      <c r="AW19" s="133">
        <f t="shared" si="26"/>
        <v>1554.4251161743093</v>
      </c>
      <c r="AX19" s="133">
        <v>2.1399999999999999E-2</v>
      </c>
      <c r="AY19" s="133">
        <f t="shared" si="27"/>
        <v>1554.4253324218273</v>
      </c>
      <c r="AZ19" s="133">
        <v>1.14E-2</v>
      </c>
      <c r="BA19" s="133">
        <f t="shared" si="28"/>
        <v>1554.4254476191031</v>
      </c>
      <c r="BB19" s="133">
        <v>6.1000000000000004E-3</v>
      </c>
      <c r="BC19" s="133">
        <f t="shared" si="29"/>
        <v>1554.4255092597507</v>
      </c>
      <c r="BD19" s="133">
        <v>3.3E-3</v>
      </c>
      <c r="BE19" s="133">
        <f t="shared" si="30"/>
        <v>1554.4255426063305</v>
      </c>
    </row>
    <row r="20" spans="1:57" ht="15" customHeight="1" x14ac:dyDescent="0.25">
      <c r="A20" s="45" t="s">
        <v>12</v>
      </c>
      <c r="B20" s="101">
        <v>983</v>
      </c>
      <c r="C20" s="101">
        <v>4</v>
      </c>
      <c r="D20" s="109">
        <f>(LARGE('Annual Heat Inputs'!D20:K20,1)+LARGE('Annual Heat Inputs'!D20:K20,2)+LARGE('Annual Heat Inputs'!D20:K20,3))/3</f>
        <v>12715869.210666666</v>
      </c>
      <c r="E20" s="110">
        <v>1221855434</v>
      </c>
      <c r="F20" s="111">
        <f t="shared" si="2"/>
        <v>1.0407016130409636E-2</v>
      </c>
      <c r="G20" s="127">
        <v>105171</v>
      </c>
      <c r="H20" s="127">
        <f t="shared" si="0"/>
        <v>1094.5162934513119</v>
      </c>
      <c r="I20" s="127">
        <f>MIN(H20,'NOx Annual Emissions'!L20,'Annual NOx Consent Decree Caps '!D20,' Retirement Adjustments'!D20)</f>
        <v>1094.5162934513119</v>
      </c>
      <c r="J20" s="133">
        <v>25128.051299999999</v>
      </c>
      <c r="K20" s="132">
        <f t="shared" si="19"/>
        <v>1356.0243286561727</v>
      </c>
      <c r="L20" s="133">
        <v>11887.4403</v>
      </c>
      <c r="M20" s="132">
        <f t="shared" si="8"/>
        <v>1479.7371116075542</v>
      </c>
      <c r="N20" s="133">
        <v>5853.5460999999996</v>
      </c>
      <c r="O20" s="132">
        <f t="shared" si="1"/>
        <v>1540.6550602903505</v>
      </c>
      <c r="P20" s="189">
        <v>2882.37</v>
      </c>
      <c r="Q20" s="132">
        <f t="shared" si="9"/>
        <v>1570.6519313741594</v>
      </c>
      <c r="R20" s="133">
        <v>1419.3203000000001</v>
      </c>
      <c r="S20" s="132">
        <f t="shared" si="10"/>
        <v>1585.4228206304772</v>
      </c>
      <c r="T20" s="117">
        <v>700.0204</v>
      </c>
      <c r="U20" s="189">
        <f t="shared" si="11"/>
        <v>1592.707944224893</v>
      </c>
      <c r="V20" s="117">
        <v>398.57990000000001</v>
      </c>
      <c r="W20" s="132">
        <f t="shared" si="12"/>
        <v>1596.8559716734501</v>
      </c>
      <c r="X20" s="115">
        <v>196.26650000000001</v>
      </c>
      <c r="Y20" s="132">
        <f t="shared" si="13"/>
        <v>1598.8985203048092</v>
      </c>
      <c r="Z20" s="115">
        <v>96.644400000000005</v>
      </c>
      <c r="AA20" s="132">
        <f t="shared" si="14"/>
        <v>1599.9043001345228</v>
      </c>
      <c r="AB20" s="133">
        <v>47.589100000000002</v>
      </c>
      <c r="AC20" s="132">
        <f t="shared" si="15"/>
        <v>1600.3995606658546</v>
      </c>
      <c r="AD20" s="115">
        <v>23.433499999999999</v>
      </c>
      <c r="AE20" s="132">
        <f t="shared" si="16"/>
        <v>1600.6434334783464</v>
      </c>
      <c r="AF20" s="115">
        <v>11.539</v>
      </c>
      <c r="AG20" s="132">
        <f t="shared" si="17"/>
        <v>1600.7635200374752</v>
      </c>
      <c r="AH20" s="115">
        <v>5.6820000000000004</v>
      </c>
      <c r="AI20" s="132">
        <f t="shared" si="20"/>
        <v>1600.8226527031281</v>
      </c>
      <c r="AJ20" s="133">
        <v>2.7978999999999998</v>
      </c>
      <c r="AK20" s="132">
        <f t="shared" si="18"/>
        <v>1600.8517704935593</v>
      </c>
      <c r="AL20" s="133">
        <v>1.3776999999999999</v>
      </c>
      <c r="AM20" s="132">
        <f t="shared" si="21"/>
        <v>1600.8661082396823</v>
      </c>
      <c r="AN20" s="133">
        <v>0.6784</v>
      </c>
      <c r="AO20" s="132">
        <f t="shared" si="22"/>
        <v>1600.8731683594251</v>
      </c>
      <c r="AP20" s="133">
        <v>0.33410000000000001</v>
      </c>
      <c r="AQ20" s="132">
        <f t="shared" si="23"/>
        <v>1600.8766453435144</v>
      </c>
      <c r="AR20" s="133">
        <v>0.16450000000000001</v>
      </c>
      <c r="AS20" s="132">
        <f t="shared" si="24"/>
        <v>1600.8783572976679</v>
      </c>
      <c r="AT20" s="133">
        <v>8.1000000000000003E-2</v>
      </c>
      <c r="AU20" s="133">
        <f t="shared" si="25"/>
        <v>1600.8792002659745</v>
      </c>
      <c r="AV20" s="133">
        <v>3.9899999999999998E-2</v>
      </c>
      <c r="AW20" s="133">
        <f t="shared" si="26"/>
        <v>1600.8796155059181</v>
      </c>
      <c r="AX20" s="133">
        <v>2.1399999999999999E-2</v>
      </c>
      <c r="AY20" s="133">
        <f t="shared" si="27"/>
        <v>1600.8798382160633</v>
      </c>
      <c r="AZ20" s="133">
        <v>1.14E-2</v>
      </c>
      <c r="BA20" s="133">
        <f t="shared" si="28"/>
        <v>1600.8799568560471</v>
      </c>
      <c r="BB20" s="133">
        <v>6.1000000000000004E-3</v>
      </c>
      <c r="BC20" s="133">
        <f t="shared" si="29"/>
        <v>1600.8800203388455</v>
      </c>
      <c r="BD20" s="133">
        <v>3.3E-3</v>
      </c>
      <c r="BE20" s="133">
        <f t="shared" si="30"/>
        <v>1600.8800546819987</v>
      </c>
    </row>
    <row r="21" spans="1:57" ht="15" customHeight="1" x14ac:dyDescent="0.25">
      <c r="A21" s="45" t="s">
        <v>12</v>
      </c>
      <c r="B21" s="101">
        <v>983</v>
      </c>
      <c r="C21" s="101">
        <v>5</v>
      </c>
      <c r="D21" s="109">
        <f>(LARGE('Annual Heat Inputs'!D21:K21,1)+LARGE('Annual Heat Inputs'!D21:K21,2)+LARGE('Annual Heat Inputs'!D21:K21,3))/3</f>
        <v>12414865.631666666</v>
      </c>
      <c r="E21" s="110">
        <v>1221855434</v>
      </c>
      <c r="F21" s="111">
        <f t="shared" si="2"/>
        <v>1.0160666545488119E-2</v>
      </c>
      <c r="G21" s="127">
        <v>105171</v>
      </c>
      <c r="H21" s="127">
        <f t="shared" si="0"/>
        <v>1068.607461255531</v>
      </c>
      <c r="I21" s="127">
        <f>MIN(H21,'NOx Annual Emissions'!L21,'Annual NOx Consent Decree Caps '!D21,' Retirement Adjustments'!D21)</f>
        <v>1068.607461255531</v>
      </c>
      <c r="J21" s="133">
        <v>25128.051299999999</v>
      </c>
      <c r="K21" s="132">
        <f t="shared" si="19"/>
        <v>1323.9252114527503</v>
      </c>
      <c r="L21" s="133">
        <v>11887.4403</v>
      </c>
      <c r="M21" s="132">
        <f t="shared" si="8"/>
        <v>1444.7095284204477</v>
      </c>
      <c r="N21" s="133">
        <v>5853.5460999999996</v>
      </c>
      <c r="O21" s="132">
        <f t="shared" si="1"/>
        <v>1504.18545845119</v>
      </c>
      <c r="P21" s="189">
        <v>2882.37</v>
      </c>
      <c r="Q21" s="132">
        <f t="shared" si="9"/>
        <v>1533.4722588819086</v>
      </c>
      <c r="R21" s="133">
        <v>1419.3203000000001</v>
      </c>
      <c r="S21" s="132">
        <f t="shared" si="10"/>
        <v>1547.8934991714507</v>
      </c>
      <c r="T21" s="117">
        <v>700.0204</v>
      </c>
      <c r="U21" s="189">
        <f t="shared" si="11"/>
        <v>1555.0061730308898</v>
      </c>
      <c r="V21" s="117">
        <v>398.57990000000001</v>
      </c>
      <c r="W21" s="132">
        <f t="shared" si="12"/>
        <v>1559.0560104865237</v>
      </c>
      <c r="X21" s="115">
        <v>196.26650000000001</v>
      </c>
      <c r="Y21" s="132">
        <f t="shared" si="13"/>
        <v>1561.0502089470738</v>
      </c>
      <c r="Z21" s="115">
        <v>96.644400000000005</v>
      </c>
      <c r="AA21" s="132">
        <f t="shared" si="14"/>
        <v>1562.0321804689625</v>
      </c>
      <c r="AB21" s="133">
        <v>47.589100000000002</v>
      </c>
      <c r="AC21" s="132">
        <f t="shared" si="15"/>
        <v>1562.5157174452625</v>
      </c>
      <c r="AD21" s="115">
        <v>23.433499999999999</v>
      </c>
      <c r="AE21" s="132">
        <f t="shared" si="16"/>
        <v>1562.7538174247561</v>
      </c>
      <c r="AF21" s="115">
        <v>11.539</v>
      </c>
      <c r="AG21" s="132">
        <f t="shared" si="17"/>
        <v>1562.8710613560245</v>
      </c>
      <c r="AH21" s="115">
        <v>5.6820000000000004</v>
      </c>
      <c r="AI21" s="132">
        <f t="shared" si="20"/>
        <v>1562.9287942633359</v>
      </c>
      <c r="AJ21" s="133">
        <v>2.7978999999999998</v>
      </c>
      <c r="AK21" s="132">
        <f t="shared" si="18"/>
        <v>1562.9572227922636</v>
      </c>
      <c r="AL21" s="133">
        <v>1.3776999999999999</v>
      </c>
      <c r="AM21" s="132">
        <f t="shared" si="21"/>
        <v>1562.9712211425633</v>
      </c>
      <c r="AN21" s="133">
        <v>0.6784</v>
      </c>
      <c r="AO21" s="132">
        <f t="shared" si="22"/>
        <v>1562.9781141387477</v>
      </c>
      <c r="AP21" s="133">
        <v>0.33410000000000001</v>
      </c>
      <c r="AQ21" s="132">
        <f t="shared" si="23"/>
        <v>1562.9815088174405</v>
      </c>
      <c r="AR21" s="133">
        <v>0.16450000000000001</v>
      </c>
      <c r="AS21" s="132">
        <f t="shared" si="24"/>
        <v>1562.9831802470871</v>
      </c>
      <c r="AT21" s="133">
        <v>8.1000000000000003E-2</v>
      </c>
      <c r="AU21" s="133">
        <f t="shared" si="25"/>
        <v>1562.9840032610773</v>
      </c>
      <c r="AV21" s="133">
        <v>3.9899999999999998E-2</v>
      </c>
      <c r="AW21" s="133">
        <f t="shared" si="26"/>
        <v>1562.9844086716726</v>
      </c>
      <c r="AX21" s="133">
        <v>2.1399999999999999E-2</v>
      </c>
      <c r="AY21" s="133">
        <f t="shared" si="27"/>
        <v>1562.9846261099367</v>
      </c>
      <c r="AZ21" s="133">
        <v>1.14E-2</v>
      </c>
      <c r="BA21" s="133">
        <f t="shared" si="28"/>
        <v>1562.9847419415353</v>
      </c>
      <c r="BB21" s="133">
        <v>6.1000000000000004E-3</v>
      </c>
      <c r="BC21" s="133">
        <f t="shared" si="29"/>
        <v>1562.9848039216013</v>
      </c>
      <c r="BD21" s="133">
        <v>3.3E-3</v>
      </c>
      <c r="BE21" s="133">
        <f t="shared" si="30"/>
        <v>1562.9848374518008</v>
      </c>
    </row>
    <row r="22" spans="1:57" ht="15" customHeight="1" x14ac:dyDescent="0.25">
      <c r="A22" s="45" t="s">
        <v>12</v>
      </c>
      <c r="B22" s="101">
        <v>983</v>
      </c>
      <c r="C22" s="101">
        <v>6</v>
      </c>
      <c r="D22" s="109">
        <f>(LARGE('Annual Heat Inputs'!D22:K22,1)+LARGE('Annual Heat Inputs'!D22:K22,2)+LARGE('Annual Heat Inputs'!D22:K22,3))/3</f>
        <v>10635934.461333333</v>
      </c>
      <c r="E22" s="110">
        <v>1221855434</v>
      </c>
      <c r="F22" s="111">
        <f t="shared" si="2"/>
        <v>8.7047404835074241E-3</v>
      </c>
      <c r="G22" s="127">
        <v>105171</v>
      </c>
      <c r="H22" s="127">
        <f t="shared" si="0"/>
        <v>915.48626139095927</v>
      </c>
      <c r="I22" s="127">
        <f>MIN(H22,'NOx Annual Emissions'!L22,'Annual NOx Consent Decree Caps '!D22,' Retirement Adjustments'!D22)</f>
        <v>915.48626139095927</v>
      </c>
      <c r="J22" s="133">
        <v>25128.051299999999</v>
      </c>
      <c r="K22" s="132">
        <f t="shared" si="19"/>
        <v>1134.2194268137207</v>
      </c>
      <c r="L22" s="133">
        <v>11887.4403</v>
      </c>
      <c r="M22" s="132">
        <f t="shared" si="8"/>
        <v>1237.6965096384083</v>
      </c>
      <c r="N22" s="133">
        <v>5853.5460999999996</v>
      </c>
      <c r="O22" s="132">
        <f t="shared" si="1"/>
        <v>1288.6501093471552</v>
      </c>
      <c r="P22" s="189">
        <v>2882.37</v>
      </c>
      <c r="Q22" s="132">
        <f t="shared" si="9"/>
        <v>1313.7403921746024</v>
      </c>
      <c r="R22" s="133">
        <v>1419.3203000000001</v>
      </c>
      <c r="S22" s="132">
        <f t="shared" si="10"/>
        <v>1326.0952070490764</v>
      </c>
      <c r="T22" s="117">
        <v>700.0204</v>
      </c>
      <c r="U22" s="189">
        <f t="shared" si="11"/>
        <v>1332.1887029642376</v>
      </c>
      <c r="V22" s="117">
        <v>398.57990000000001</v>
      </c>
      <c r="W22" s="132">
        <f t="shared" si="12"/>
        <v>1335.65823755568</v>
      </c>
      <c r="X22" s="115">
        <v>196.26650000000001</v>
      </c>
      <c r="Y22" s="132">
        <f t="shared" si="13"/>
        <v>1337.3666865037862</v>
      </c>
      <c r="Z22" s="115">
        <v>96.644400000000005</v>
      </c>
      <c r="AA22" s="132">
        <f t="shared" si="14"/>
        <v>1338.2079509249704</v>
      </c>
      <c r="AB22" s="133">
        <v>47.589100000000002</v>
      </c>
      <c r="AC22" s="132">
        <f t="shared" si="15"/>
        <v>1338.6222016903141</v>
      </c>
      <c r="AD22" s="115">
        <v>23.433499999999999</v>
      </c>
      <c r="AE22" s="132">
        <f t="shared" si="16"/>
        <v>1338.8261842264344</v>
      </c>
      <c r="AF22" s="115">
        <v>11.539</v>
      </c>
      <c r="AG22" s="132">
        <f t="shared" si="17"/>
        <v>1338.9266282268736</v>
      </c>
      <c r="AH22" s="115">
        <v>5.6820000000000004</v>
      </c>
      <c r="AI22" s="132">
        <f t="shared" si="20"/>
        <v>1338.9760885623009</v>
      </c>
      <c r="AJ22" s="133">
        <v>2.7978999999999998</v>
      </c>
      <c r="AK22" s="132">
        <f t="shared" si="18"/>
        <v>1339.0004435556998</v>
      </c>
      <c r="AL22" s="133">
        <v>1.3776999999999999</v>
      </c>
      <c r="AM22" s="132">
        <f t="shared" si="21"/>
        <v>1339.012436076664</v>
      </c>
      <c r="AN22" s="133">
        <v>0.6784</v>
      </c>
      <c r="AO22" s="132">
        <f t="shared" si="22"/>
        <v>1339.0183413726081</v>
      </c>
      <c r="AP22" s="133">
        <v>0.33410000000000001</v>
      </c>
      <c r="AQ22" s="132">
        <f t="shared" si="23"/>
        <v>1339.0212496264037</v>
      </c>
      <c r="AR22" s="133">
        <v>0.16450000000000001</v>
      </c>
      <c r="AS22" s="132">
        <f t="shared" si="24"/>
        <v>1339.0226815562132</v>
      </c>
      <c r="AT22" s="133">
        <v>8.1000000000000003E-2</v>
      </c>
      <c r="AU22" s="133">
        <f t="shared" si="25"/>
        <v>1339.0233866401925</v>
      </c>
      <c r="AV22" s="133">
        <v>3.9899999999999998E-2</v>
      </c>
      <c r="AW22" s="133">
        <f t="shared" si="26"/>
        <v>1339.0237339593377</v>
      </c>
      <c r="AX22" s="133">
        <v>2.1399999999999999E-2</v>
      </c>
      <c r="AY22" s="133">
        <f t="shared" si="27"/>
        <v>1339.023920240784</v>
      </c>
      <c r="AZ22" s="133">
        <v>1.14E-2</v>
      </c>
      <c r="BA22" s="133">
        <f t="shared" si="28"/>
        <v>1339.0240194748255</v>
      </c>
      <c r="BB22" s="133">
        <v>6.1000000000000004E-3</v>
      </c>
      <c r="BC22" s="133">
        <f t="shared" si="29"/>
        <v>1339.0240725737424</v>
      </c>
      <c r="BD22" s="133">
        <v>3.3E-3</v>
      </c>
      <c r="BE22" s="133">
        <f t="shared" si="30"/>
        <v>1339.0241012993861</v>
      </c>
    </row>
    <row r="23" spans="1:57" ht="15" customHeight="1" x14ac:dyDescent="0.25">
      <c r="A23" s="45" t="s">
        <v>13</v>
      </c>
      <c r="B23" s="101">
        <v>1002</v>
      </c>
      <c r="C23" s="107" t="s">
        <v>14</v>
      </c>
      <c r="D23" s="109">
        <f>(LARGE('Annual Heat Inputs'!D23:K23,1)+LARGE('Annual Heat Inputs'!D23:K23,2)+LARGE('Annual Heat Inputs'!D23:K23,3))/3</f>
        <v>1219.0269999999998</v>
      </c>
      <c r="E23" s="110">
        <v>1221855434</v>
      </c>
      <c r="F23" s="111">
        <f t="shared" si="2"/>
        <v>9.9768513203665943E-7</v>
      </c>
      <c r="G23" s="127">
        <v>105171</v>
      </c>
      <c r="H23" s="127">
        <f t="shared" si="0"/>
        <v>0.10492754302142751</v>
      </c>
      <c r="I23" s="127">
        <f>MIN(H23,'NOx Annual Emissions'!L23,'Annual NOx Consent Decree Caps '!D23,' Retirement Adjustments'!D23)</f>
        <v>0</v>
      </c>
      <c r="J23" s="133">
        <v>25128.051299999999</v>
      </c>
      <c r="K23" s="127">
        <f t="shared" ref="K23:K28" si="31">I23</f>
        <v>0</v>
      </c>
      <c r="L23" s="133">
        <v>11887.4403</v>
      </c>
      <c r="M23" s="127">
        <f t="shared" ref="M23:M28" si="32">K23</f>
        <v>0</v>
      </c>
      <c r="N23" s="133">
        <v>5853.5460999999996</v>
      </c>
      <c r="O23" s="127">
        <f t="shared" ref="O23:O28" si="33">M23</f>
        <v>0</v>
      </c>
      <c r="P23" s="189">
        <v>2882.37</v>
      </c>
      <c r="Q23" s="127">
        <f t="shared" ref="Q23:Q28" si="34">O23</f>
        <v>0</v>
      </c>
      <c r="R23" s="133">
        <v>1419.3203000000001</v>
      </c>
      <c r="S23" s="127">
        <f t="shared" ref="S23:S28" si="35">Q23</f>
        <v>0</v>
      </c>
      <c r="T23" s="117">
        <v>700.0204</v>
      </c>
      <c r="U23" s="127">
        <f t="shared" ref="U23:U28" si="36">S23</f>
        <v>0</v>
      </c>
      <c r="V23" s="117">
        <v>398.57990000000001</v>
      </c>
      <c r="W23" s="127">
        <f t="shared" ref="W23:W28" si="37">U23</f>
        <v>0</v>
      </c>
      <c r="X23" s="115">
        <v>196.26650000000001</v>
      </c>
      <c r="Y23" s="127">
        <f t="shared" ref="Y23:Y28" si="38">W23</f>
        <v>0</v>
      </c>
      <c r="Z23" s="115">
        <v>96.644400000000005</v>
      </c>
      <c r="AA23" s="127">
        <f t="shared" ref="AA23:AA28" si="39">Y23</f>
        <v>0</v>
      </c>
      <c r="AB23" s="133">
        <v>47.589100000000002</v>
      </c>
      <c r="AC23" s="127">
        <f t="shared" ref="AC23:AC28" si="40">AA23</f>
        <v>0</v>
      </c>
      <c r="AD23" s="115">
        <v>23.433499999999999</v>
      </c>
      <c r="AE23" s="127">
        <f t="shared" ref="AE23:AE28" si="41">Y23</f>
        <v>0</v>
      </c>
      <c r="AF23" s="115">
        <v>11.539</v>
      </c>
      <c r="AG23" s="127">
        <f t="shared" ref="AG23:AG28" si="42">AE23</f>
        <v>0</v>
      </c>
      <c r="AH23" s="115">
        <v>5.6820000000000004</v>
      </c>
      <c r="AI23" s="133">
        <f t="shared" ref="AI23:AI28" si="43">AG23</f>
        <v>0</v>
      </c>
      <c r="AJ23" s="133">
        <v>2.7978999999999998</v>
      </c>
      <c r="AK23" s="133">
        <f t="shared" ref="AK23:AK28" si="44">AI23</f>
        <v>0</v>
      </c>
      <c r="AL23" s="133">
        <v>1.3776999999999999</v>
      </c>
      <c r="AM23" s="133">
        <f t="shared" ref="AM23:AM28" si="45">AK23</f>
        <v>0</v>
      </c>
      <c r="AN23" s="133">
        <v>0.6784</v>
      </c>
      <c r="AO23" s="133">
        <f t="shared" ref="AO23:AO28" si="46">AM23</f>
        <v>0</v>
      </c>
      <c r="AP23" s="133">
        <v>0.33410000000000001</v>
      </c>
      <c r="AQ23" s="133">
        <f t="shared" ref="AQ23:AQ28" si="47">AO23</f>
        <v>0</v>
      </c>
      <c r="AR23" s="133">
        <v>0.16450000000000001</v>
      </c>
      <c r="AS23" s="133">
        <f t="shared" ref="AS23:AS28" si="48">AQ23</f>
        <v>0</v>
      </c>
      <c r="AT23" s="133">
        <v>8.1000000000000003E-2</v>
      </c>
      <c r="AU23" s="133">
        <f t="shared" ref="AU23:AU28" si="49">AS23</f>
        <v>0</v>
      </c>
      <c r="AV23" s="133">
        <v>3.9899999999999998E-2</v>
      </c>
      <c r="AW23" s="133">
        <f t="shared" ref="AW23:AW40" si="50">AU23</f>
        <v>0</v>
      </c>
      <c r="AX23" s="133">
        <v>2.1399999999999999E-2</v>
      </c>
      <c r="AY23" s="133">
        <f t="shared" ref="AY23:AY40" si="51">AW23</f>
        <v>0</v>
      </c>
      <c r="AZ23" s="133">
        <v>1.14E-2</v>
      </c>
      <c r="BA23" s="133">
        <f t="shared" ref="BA23:BA40" si="52">AY23</f>
        <v>0</v>
      </c>
      <c r="BB23" s="133">
        <v>6.1000000000000004E-3</v>
      </c>
      <c r="BC23" s="133">
        <f t="shared" ref="BC23:BC40" si="53">BA23</f>
        <v>0</v>
      </c>
      <c r="BD23" s="133">
        <v>3.3E-3</v>
      </c>
      <c r="BE23" s="133">
        <f t="shared" ref="BE23:BE40" si="54">BC23</f>
        <v>0</v>
      </c>
    </row>
    <row r="24" spans="1:57" ht="15" customHeight="1" x14ac:dyDescent="0.25">
      <c r="A24" s="45" t="s">
        <v>13</v>
      </c>
      <c r="B24" s="101">
        <v>1002</v>
      </c>
      <c r="C24" s="107" t="s">
        <v>15</v>
      </c>
      <c r="D24" s="109">
        <f>(LARGE('Annual Heat Inputs'!D24:K24,1)+LARGE('Annual Heat Inputs'!D24:K24,2)+LARGE('Annual Heat Inputs'!D24:K24,3))/3</f>
        <v>1218.3999999999999</v>
      </c>
      <c r="E24" s="110">
        <v>1221855434</v>
      </c>
      <c r="F24" s="111">
        <f t="shared" si="2"/>
        <v>9.9717197803942489E-7</v>
      </c>
      <c r="G24" s="127">
        <v>105171</v>
      </c>
      <c r="H24" s="127">
        <f t="shared" si="0"/>
        <v>0.10487357410238435</v>
      </c>
      <c r="I24" s="127">
        <f>MIN(H24,'NOx Annual Emissions'!L24,'Annual NOx Consent Decree Caps '!D24,' Retirement Adjustments'!D24)</f>
        <v>0</v>
      </c>
      <c r="J24" s="133">
        <v>25128.051299999999</v>
      </c>
      <c r="K24" s="127">
        <f t="shared" si="31"/>
        <v>0</v>
      </c>
      <c r="L24" s="133">
        <v>11887.4403</v>
      </c>
      <c r="M24" s="127">
        <f t="shared" si="32"/>
        <v>0</v>
      </c>
      <c r="N24" s="133">
        <v>5853.5460999999996</v>
      </c>
      <c r="O24" s="127">
        <f t="shared" si="33"/>
        <v>0</v>
      </c>
      <c r="P24" s="189">
        <v>2882.37</v>
      </c>
      <c r="Q24" s="127">
        <f t="shared" si="34"/>
        <v>0</v>
      </c>
      <c r="R24" s="133">
        <v>1419.3203000000001</v>
      </c>
      <c r="S24" s="127">
        <f t="shared" si="35"/>
        <v>0</v>
      </c>
      <c r="T24" s="117">
        <v>700.0204</v>
      </c>
      <c r="U24" s="127">
        <f t="shared" si="36"/>
        <v>0</v>
      </c>
      <c r="V24" s="117">
        <v>398.57990000000001</v>
      </c>
      <c r="W24" s="127">
        <f t="shared" si="37"/>
        <v>0</v>
      </c>
      <c r="X24" s="115">
        <v>196.26650000000001</v>
      </c>
      <c r="Y24" s="127">
        <f t="shared" si="38"/>
        <v>0</v>
      </c>
      <c r="Z24" s="115">
        <v>96.644400000000005</v>
      </c>
      <c r="AA24" s="127">
        <f t="shared" si="39"/>
        <v>0</v>
      </c>
      <c r="AB24" s="133">
        <v>47.589100000000002</v>
      </c>
      <c r="AC24" s="127">
        <f t="shared" si="40"/>
        <v>0</v>
      </c>
      <c r="AD24" s="115">
        <v>23.433499999999999</v>
      </c>
      <c r="AE24" s="127">
        <f t="shared" si="41"/>
        <v>0</v>
      </c>
      <c r="AF24" s="115">
        <v>11.539</v>
      </c>
      <c r="AG24" s="127">
        <f t="shared" si="42"/>
        <v>0</v>
      </c>
      <c r="AH24" s="115">
        <v>5.6820000000000004</v>
      </c>
      <c r="AI24" s="133">
        <f t="shared" si="43"/>
        <v>0</v>
      </c>
      <c r="AJ24" s="133">
        <v>2.7978999999999998</v>
      </c>
      <c r="AK24" s="133">
        <f t="shared" si="44"/>
        <v>0</v>
      </c>
      <c r="AL24" s="133">
        <v>1.3776999999999999</v>
      </c>
      <c r="AM24" s="133">
        <f t="shared" si="45"/>
        <v>0</v>
      </c>
      <c r="AN24" s="133">
        <v>0.6784</v>
      </c>
      <c r="AO24" s="133">
        <f t="shared" si="46"/>
        <v>0</v>
      </c>
      <c r="AP24" s="133">
        <v>0.33410000000000001</v>
      </c>
      <c r="AQ24" s="133">
        <f t="shared" si="47"/>
        <v>0</v>
      </c>
      <c r="AR24" s="133">
        <v>0.16450000000000001</v>
      </c>
      <c r="AS24" s="133">
        <f t="shared" si="48"/>
        <v>0</v>
      </c>
      <c r="AT24" s="133">
        <v>8.1000000000000003E-2</v>
      </c>
      <c r="AU24" s="133">
        <f t="shared" si="49"/>
        <v>0</v>
      </c>
      <c r="AV24" s="133">
        <v>3.9899999999999998E-2</v>
      </c>
      <c r="AW24" s="133">
        <f t="shared" si="50"/>
        <v>0</v>
      </c>
      <c r="AX24" s="133">
        <v>2.1399999999999999E-2</v>
      </c>
      <c r="AY24" s="133">
        <f t="shared" si="51"/>
        <v>0</v>
      </c>
      <c r="AZ24" s="133">
        <v>1.14E-2</v>
      </c>
      <c r="BA24" s="133">
        <f t="shared" si="52"/>
        <v>0</v>
      </c>
      <c r="BB24" s="133">
        <v>6.1000000000000004E-3</v>
      </c>
      <c r="BC24" s="133">
        <f t="shared" si="53"/>
        <v>0</v>
      </c>
      <c r="BD24" s="133">
        <v>3.3E-3</v>
      </c>
      <c r="BE24" s="133">
        <f t="shared" si="54"/>
        <v>0</v>
      </c>
    </row>
    <row r="25" spans="1:57" ht="15" customHeight="1" x14ac:dyDescent="0.25">
      <c r="A25" s="45" t="s">
        <v>13</v>
      </c>
      <c r="B25" s="101">
        <v>1002</v>
      </c>
      <c r="C25" s="107" t="s">
        <v>16</v>
      </c>
      <c r="D25" s="109">
        <f>(LARGE('Annual Heat Inputs'!D25:K25,1)+LARGE('Annual Heat Inputs'!D25:K25,2)+LARGE('Annual Heat Inputs'!D25:K25,3))/3</f>
        <v>1734.9473333333333</v>
      </c>
      <c r="E25" s="110">
        <v>1221855434</v>
      </c>
      <c r="F25" s="111">
        <f t="shared" si="2"/>
        <v>1.4199284833997255E-6</v>
      </c>
      <c r="G25" s="127">
        <v>105171</v>
      </c>
      <c r="H25" s="127">
        <f t="shared" si="0"/>
        <v>0.14933529852763253</v>
      </c>
      <c r="I25" s="127">
        <f>MIN(H25,'NOx Annual Emissions'!L25,'Annual NOx Consent Decree Caps '!D25,' Retirement Adjustments'!D25)</f>
        <v>0</v>
      </c>
      <c r="J25" s="133">
        <v>25128.051299999999</v>
      </c>
      <c r="K25" s="127">
        <f t="shared" si="31"/>
        <v>0</v>
      </c>
      <c r="L25" s="133">
        <v>11887.4403</v>
      </c>
      <c r="M25" s="127">
        <f t="shared" si="32"/>
        <v>0</v>
      </c>
      <c r="N25" s="133">
        <v>5853.5460999999996</v>
      </c>
      <c r="O25" s="127">
        <f t="shared" si="33"/>
        <v>0</v>
      </c>
      <c r="P25" s="189">
        <v>2882.37</v>
      </c>
      <c r="Q25" s="127">
        <f t="shared" si="34"/>
        <v>0</v>
      </c>
      <c r="R25" s="133">
        <v>1419.3203000000001</v>
      </c>
      <c r="S25" s="127">
        <f t="shared" si="35"/>
        <v>0</v>
      </c>
      <c r="T25" s="117">
        <v>700.0204</v>
      </c>
      <c r="U25" s="127">
        <f t="shared" si="36"/>
        <v>0</v>
      </c>
      <c r="V25" s="117">
        <v>398.57990000000001</v>
      </c>
      <c r="W25" s="127">
        <f t="shared" si="37"/>
        <v>0</v>
      </c>
      <c r="X25" s="115">
        <v>196.26650000000001</v>
      </c>
      <c r="Y25" s="127">
        <f t="shared" si="38"/>
        <v>0</v>
      </c>
      <c r="Z25" s="115">
        <v>96.644400000000005</v>
      </c>
      <c r="AA25" s="127">
        <f t="shared" si="39"/>
        <v>0</v>
      </c>
      <c r="AB25" s="133">
        <v>47.589100000000002</v>
      </c>
      <c r="AC25" s="127">
        <f t="shared" si="40"/>
        <v>0</v>
      </c>
      <c r="AD25" s="115">
        <v>23.433499999999999</v>
      </c>
      <c r="AE25" s="127">
        <f t="shared" si="41"/>
        <v>0</v>
      </c>
      <c r="AF25" s="115">
        <v>11.539</v>
      </c>
      <c r="AG25" s="127">
        <f t="shared" si="42"/>
        <v>0</v>
      </c>
      <c r="AH25" s="115">
        <v>5.6820000000000004</v>
      </c>
      <c r="AI25" s="133">
        <f t="shared" si="43"/>
        <v>0</v>
      </c>
      <c r="AJ25" s="133">
        <v>2.7978999999999998</v>
      </c>
      <c r="AK25" s="133">
        <f t="shared" si="44"/>
        <v>0</v>
      </c>
      <c r="AL25" s="133">
        <v>1.3776999999999999</v>
      </c>
      <c r="AM25" s="133">
        <f t="shared" si="45"/>
        <v>0</v>
      </c>
      <c r="AN25" s="133">
        <v>0.6784</v>
      </c>
      <c r="AO25" s="133">
        <f t="shared" si="46"/>
        <v>0</v>
      </c>
      <c r="AP25" s="133">
        <v>0.33410000000000001</v>
      </c>
      <c r="AQ25" s="133">
        <f t="shared" si="47"/>
        <v>0</v>
      </c>
      <c r="AR25" s="133">
        <v>0.16450000000000001</v>
      </c>
      <c r="AS25" s="133">
        <f t="shared" si="48"/>
        <v>0</v>
      </c>
      <c r="AT25" s="133">
        <v>8.1000000000000003E-2</v>
      </c>
      <c r="AU25" s="133">
        <f t="shared" si="49"/>
        <v>0</v>
      </c>
      <c r="AV25" s="133">
        <v>3.9899999999999998E-2</v>
      </c>
      <c r="AW25" s="133">
        <f t="shared" si="50"/>
        <v>0</v>
      </c>
      <c r="AX25" s="133">
        <v>2.1399999999999999E-2</v>
      </c>
      <c r="AY25" s="133">
        <f t="shared" si="51"/>
        <v>0</v>
      </c>
      <c r="AZ25" s="133">
        <v>1.14E-2</v>
      </c>
      <c r="BA25" s="133">
        <f t="shared" si="52"/>
        <v>0</v>
      </c>
      <c r="BB25" s="133">
        <v>6.1000000000000004E-3</v>
      </c>
      <c r="BC25" s="133">
        <f t="shared" si="53"/>
        <v>0</v>
      </c>
      <c r="BD25" s="133">
        <v>3.3E-3</v>
      </c>
      <c r="BE25" s="133">
        <f t="shared" si="54"/>
        <v>0</v>
      </c>
    </row>
    <row r="26" spans="1:57" ht="15" customHeight="1" x14ac:dyDescent="0.25">
      <c r="A26" s="45" t="s">
        <v>13</v>
      </c>
      <c r="B26" s="101">
        <v>1002</v>
      </c>
      <c r="C26" s="107" t="s">
        <v>17</v>
      </c>
      <c r="D26" s="109">
        <f>(LARGE('Annual Heat Inputs'!D26:K26,1)+LARGE('Annual Heat Inputs'!D26:K26,2)+LARGE('Annual Heat Inputs'!D26:K26,3))/3</f>
        <v>1729.9089999999999</v>
      </c>
      <c r="E26" s="110">
        <v>1221855434</v>
      </c>
      <c r="F26" s="111">
        <f t="shared" si="2"/>
        <v>1.4158049732092936E-6</v>
      </c>
      <c r="G26" s="127">
        <v>105171</v>
      </c>
      <c r="H26" s="127">
        <f t="shared" si="0"/>
        <v>0.14890162483739461</v>
      </c>
      <c r="I26" s="127">
        <f>MIN(H26,'NOx Annual Emissions'!L26,'Annual NOx Consent Decree Caps '!D26,' Retirement Adjustments'!D26)</f>
        <v>0</v>
      </c>
      <c r="J26" s="133">
        <v>25128.051299999999</v>
      </c>
      <c r="K26" s="127">
        <f t="shared" si="31"/>
        <v>0</v>
      </c>
      <c r="L26" s="133">
        <v>11887.4403</v>
      </c>
      <c r="M26" s="127">
        <f t="shared" si="32"/>
        <v>0</v>
      </c>
      <c r="N26" s="133">
        <v>5853.5460999999996</v>
      </c>
      <c r="O26" s="127">
        <f t="shared" si="33"/>
        <v>0</v>
      </c>
      <c r="P26" s="189">
        <v>2882.37</v>
      </c>
      <c r="Q26" s="127">
        <f t="shared" si="34"/>
        <v>0</v>
      </c>
      <c r="R26" s="133">
        <v>1419.3203000000001</v>
      </c>
      <c r="S26" s="127">
        <f t="shared" si="35"/>
        <v>0</v>
      </c>
      <c r="T26" s="117">
        <v>700.0204</v>
      </c>
      <c r="U26" s="127">
        <f t="shared" si="36"/>
        <v>0</v>
      </c>
      <c r="V26" s="117">
        <v>398.57990000000001</v>
      </c>
      <c r="W26" s="127">
        <f t="shared" si="37"/>
        <v>0</v>
      </c>
      <c r="X26" s="115">
        <v>196.26650000000001</v>
      </c>
      <c r="Y26" s="127">
        <f t="shared" si="38"/>
        <v>0</v>
      </c>
      <c r="Z26" s="115">
        <v>96.644400000000005</v>
      </c>
      <c r="AA26" s="127">
        <f t="shared" si="39"/>
        <v>0</v>
      </c>
      <c r="AB26" s="133">
        <v>47.589100000000002</v>
      </c>
      <c r="AC26" s="127">
        <f t="shared" si="40"/>
        <v>0</v>
      </c>
      <c r="AD26" s="115">
        <v>23.433499999999999</v>
      </c>
      <c r="AE26" s="127">
        <f t="shared" si="41"/>
        <v>0</v>
      </c>
      <c r="AF26" s="115">
        <v>11.539</v>
      </c>
      <c r="AG26" s="127">
        <f t="shared" si="42"/>
        <v>0</v>
      </c>
      <c r="AH26" s="115">
        <v>5.6820000000000004</v>
      </c>
      <c r="AI26" s="133">
        <f t="shared" si="43"/>
        <v>0</v>
      </c>
      <c r="AJ26" s="133">
        <v>2.7978999999999998</v>
      </c>
      <c r="AK26" s="133">
        <f t="shared" si="44"/>
        <v>0</v>
      </c>
      <c r="AL26" s="133">
        <v>1.3776999999999999</v>
      </c>
      <c r="AM26" s="133">
        <f t="shared" si="45"/>
        <v>0</v>
      </c>
      <c r="AN26" s="133">
        <v>0.6784</v>
      </c>
      <c r="AO26" s="133">
        <f t="shared" si="46"/>
        <v>0</v>
      </c>
      <c r="AP26" s="133">
        <v>0.33410000000000001</v>
      </c>
      <c r="AQ26" s="133">
        <f t="shared" si="47"/>
        <v>0</v>
      </c>
      <c r="AR26" s="133">
        <v>0.16450000000000001</v>
      </c>
      <c r="AS26" s="133">
        <f t="shared" si="48"/>
        <v>0</v>
      </c>
      <c r="AT26" s="133">
        <v>8.1000000000000003E-2</v>
      </c>
      <c r="AU26" s="133">
        <f t="shared" si="49"/>
        <v>0</v>
      </c>
      <c r="AV26" s="133">
        <v>3.9899999999999998E-2</v>
      </c>
      <c r="AW26" s="133">
        <f t="shared" si="50"/>
        <v>0</v>
      </c>
      <c r="AX26" s="133">
        <v>2.1399999999999999E-2</v>
      </c>
      <c r="AY26" s="133">
        <f t="shared" si="51"/>
        <v>0</v>
      </c>
      <c r="AZ26" s="133">
        <v>1.14E-2</v>
      </c>
      <c r="BA26" s="133">
        <f t="shared" si="52"/>
        <v>0</v>
      </c>
      <c r="BB26" s="133">
        <v>6.1000000000000004E-3</v>
      </c>
      <c r="BC26" s="133">
        <f t="shared" si="53"/>
        <v>0</v>
      </c>
      <c r="BD26" s="133">
        <v>3.3E-3</v>
      </c>
      <c r="BE26" s="133">
        <f t="shared" si="54"/>
        <v>0</v>
      </c>
    </row>
    <row r="27" spans="1:57" s="15" customFormat="1" ht="15" customHeight="1" x14ac:dyDescent="0.25">
      <c r="A27" s="104" t="s">
        <v>18</v>
      </c>
      <c r="B27" s="104">
        <v>1004</v>
      </c>
      <c r="C27" s="106" t="s">
        <v>110</v>
      </c>
      <c r="D27" s="109">
        <f>(LARGE('Annual Heat Inputs'!D27:K27,1)+LARGE('Annual Heat Inputs'!D27:K27,2)+LARGE('Annual Heat Inputs'!D27:K27,3))/3</f>
        <v>14072287.445333332</v>
      </c>
      <c r="E27" s="110">
        <v>1221855434</v>
      </c>
      <c r="F27" s="105">
        <f t="shared" si="2"/>
        <v>1.1517146017237693E-2</v>
      </c>
      <c r="G27" s="127">
        <v>105171</v>
      </c>
      <c r="H27" s="127">
        <f t="shared" si="0"/>
        <v>1211.2697637789054</v>
      </c>
      <c r="I27" s="127">
        <f>MIN(H27,'NOx Annual Emissions'!L27,'Annual NOx Consent Decree Caps '!D27,' Retirement Adjustments'!D27)</f>
        <v>450.923</v>
      </c>
      <c r="J27" s="133">
        <v>25128.051299999999</v>
      </c>
      <c r="K27" s="127">
        <f t="shared" si="31"/>
        <v>450.923</v>
      </c>
      <c r="L27" s="133">
        <v>11887.4403</v>
      </c>
      <c r="M27" s="127">
        <f t="shared" si="32"/>
        <v>450.923</v>
      </c>
      <c r="N27" s="133">
        <v>5853.5460999999996</v>
      </c>
      <c r="O27" s="127">
        <f t="shared" si="33"/>
        <v>450.923</v>
      </c>
      <c r="P27" s="189">
        <v>2882.37</v>
      </c>
      <c r="Q27" s="127">
        <f t="shared" si="34"/>
        <v>450.923</v>
      </c>
      <c r="R27" s="133">
        <v>1419.3203000000001</v>
      </c>
      <c r="S27" s="127">
        <f t="shared" si="35"/>
        <v>450.923</v>
      </c>
      <c r="T27" s="117">
        <v>700.0204</v>
      </c>
      <c r="U27" s="127">
        <f t="shared" si="36"/>
        <v>450.923</v>
      </c>
      <c r="V27" s="117">
        <v>398.57990000000001</v>
      </c>
      <c r="W27" s="127">
        <f t="shared" si="37"/>
        <v>450.923</v>
      </c>
      <c r="X27" s="115">
        <v>196.26650000000001</v>
      </c>
      <c r="Y27" s="127">
        <f t="shared" si="38"/>
        <v>450.923</v>
      </c>
      <c r="Z27" s="115">
        <v>96.644400000000005</v>
      </c>
      <c r="AA27" s="127">
        <f t="shared" si="39"/>
        <v>450.923</v>
      </c>
      <c r="AB27" s="133">
        <v>47.589100000000002</v>
      </c>
      <c r="AC27" s="127">
        <f t="shared" si="40"/>
        <v>450.923</v>
      </c>
      <c r="AD27" s="115">
        <v>23.433499999999999</v>
      </c>
      <c r="AE27" s="127">
        <f t="shared" si="41"/>
        <v>450.923</v>
      </c>
      <c r="AF27" s="115">
        <v>11.539</v>
      </c>
      <c r="AG27" s="127">
        <f t="shared" si="42"/>
        <v>450.923</v>
      </c>
      <c r="AH27" s="115">
        <v>5.6820000000000004</v>
      </c>
      <c r="AI27" s="133">
        <f t="shared" si="43"/>
        <v>450.923</v>
      </c>
      <c r="AJ27" s="133">
        <v>2.7978999999999998</v>
      </c>
      <c r="AK27" s="133">
        <f t="shared" si="44"/>
        <v>450.923</v>
      </c>
      <c r="AL27" s="133">
        <v>1.3776999999999999</v>
      </c>
      <c r="AM27" s="133">
        <f t="shared" si="45"/>
        <v>450.923</v>
      </c>
      <c r="AN27" s="133">
        <v>0.6784</v>
      </c>
      <c r="AO27" s="133">
        <f t="shared" si="46"/>
        <v>450.923</v>
      </c>
      <c r="AP27" s="133">
        <v>0.33410000000000001</v>
      </c>
      <c r="AQ27" s="133">
        <f t="shared" si="47"/>
        <v>450.923</v>
      </c>
      <c r="AR27" s="133">
        <v>0.16450000000000001</v>
      </c>
      <c r="AS27" s="133">
        <f t="shared" si="48"/>
        <v>450.923</v>
      </c>
      <c r="AT27" s="133">
        <v>8.1000000000000003E-2</v>
      </c>
      <c r="AU27" s="133">
        <f t="shared" si="49"/>
        <v>450.923</v>
      </c>
      <c r="AV27" s="133">
        <v>3.9899999999999998E-2</v>
      </c>
      <c r="AW27" s="133">
        <f t="shared" si="50"/>
        <v>450.923</v>
      </c>
      <c r="AX27" s="133">
        <v>2.1399999999999999E-2</v>
      </c>
      <c r="AY27" s="133">
        <f t="shared" si="51"/>
        <v>450.923</v>
      </c>
      <c r="AZ27" s="133">
        <v>1.14E-2</v>
      </c>
      <c r="BA27" s="133">
        <f t="shared" si="52"/>
        <v>450.923</v>
      </c>
      <c r="BB27" s="133">
        <v>6.1000000000000004E-3</v>
      </c>
      <c r="BC27" s="133">
        <f t="shared" si="53"/>
        <v>450.923</v>
      </c>
      <c r="BD27" s="133">
        <v>3.3E-3</v>
      </c>
      <c r="BE27" s="133">
        <f t="shared" si="54"/>
        <v>450.923</v>
      </c>
    </row>
    <row r="28" spans="1:57" s="15" customFormat="1" ht="15" customHeight="1" x14ac:dyDescent="0.25">
      <c r="A28" s="104" t="s">
        <v>18</v>
      </c>
      <c r="B28" s="104">
        <v>1004</v>
      </c>
      <c r="C28" s="106" t="s">
        <v>111</v>
      </c>
      <c r="D28" s="109">
        <f>(LARGE('Annual Heat Inputs'!D28:K28,1)+LARGE('Annual Heat Inputs'!D28:K28,2)+LARGE('Annual Heat Inputs'!D28:K28,3))/3</f>
        <v>14124595.686666667</v>
      </c>
      <c r="E28" s="110">
        <v>1221855434</v>
      </c>
      <c r="F28" s="105">
        <f t="shared" si="2"/>
        <v>1.1559956516645216E-2</v>
      </c>
      <c r="G28" s="127">
        <v>105171</v>
      </c>
      <c r="H28" s="127">
        <f t="shared" si="0"/>
        <v>1215.7721868120941</v>
      </c>
      <c r="I28" s="127">
        <f>MIN(H28,'NOx Annual Emissions'!L28,'Annual NOx Consent Decree Caps '!D28,' Retirement Adjustments'!D28)</f>
        <v>450.59399999999999</v>
      </c>
      <c r="J28" s="133">
        <v>25128.051299999999</v>
      </c>
      <c r="K28" s="127">
        <f t="shared" si="31"/>
        <v>450.59399999999999</v>
      </c>
      <c r="L28" s="133">
        <v>11887.4403</v>
      </c>
      <c r="M28" s="127">
        <f t="shared" si="32"/>
        <v>450.59399999999999</v>
      </c>
      <c r="N28" s="133">
        <v>5853.5460999999996</v>
      </c>
      <c r="O28" s="127">
        <f t="shared" si="33"/>
        <v>450.59399999999999</v>
      </c>
      <c r="P28" s="189">
        <v>2882.37</v>
      </c>
      <c r="Q28" s="127">
        <f t="shared" si="34"/>
        <v>450.59399999999999</v>
      </c>
      <c r="R28" s="133">
        <v>1419.3203000000001</v>
      </c>
      <c r="S28" s="127">
        <f t="shared" si="35"/>
        <v>450.59399999999999</v>
      </c>
      <c r="T28" s="117">
        <v>700.0204</v>
      </c>
      <c r="U28" s="127">
        <f t="shared" si="36"/>
        <v>450.59399999999999</v>
      </c>
      <c r="V28" s="117">
        <v>398.57990000000001</v>
      </c>
      <c r="W28" s="127">
        <f t="shared" si="37"/>
        <v>450.59399999999999</v>
      </c>
      <c r="X28" s="115">
        <v>196.26650000000001</v>
      </c>
      <c r="Y28" s="127">
        <f t="shared" si="38"/>
        <v>450.59399999999999</v>
      </c>
      <c r="Z28" s="115">
        <v>96.644400000000005</v>
      </c>
      <c r="AA28" s="127">
        <f t="shared" si="39"/>
        <v>450.59399999999999</v>
      </c>
      <c r="AB28" s="133">
        <v>47.589100000000002</v>
      </c>
      <c r="AC28" s="127">
        <f t="shared" si="40"/>
        <v>450.59399999999999</v>
      </c>
      <c r="AD28" s="115">
        <v>23.433499999999999</v>
      </c>
      <c r="AE28" s="127">
        <f t="shared" si="41"/>
        <v>450.59399999999999</v>
      </c>
      <c r="AF28" s="115">
        <v>11.539</v>
      </c>
      <c r="AG28" s="127">
        <f t="shared" si="42"/>
        <v>450.59399999999999</v>
      </c>
      <c r="AH28" s="115">
        <v>5.6820000000000004</v>
      </c>
      <c r="AI28" s="133">
        <f t="shared" si="43"/>
        <v>450.59399999999999</v>
      </c>
      <c r="AJ28" s="133">
        <v>2.7978999999999998</v>
      </c>
      <c r="AK28" s="133">
        <f t="shared" si="44"/>
        <v>450.59399999999999</v>
      </c>
      <c r="AL28" s="133">
        <v>1.3776999999999999</v>
      </c>
      <c r="AM28" s="133">
        <f t="shared" si="45"/>
        <v>450.59399999999999</v>
      </c>
      <c r="AN28" s="133">
        <v>0.6784</v>
      </c>
      <c r="AO28" s="133">
        <f t="shared" si="46"/>
        <v>450.59399999999999</v>
      </c>
      <c r="AP28" s="133">
        <v>0.33410000000000001</v>
      </c>
      <c r="AQ28" s="133">
        <f t="shared" si="47"/>
        <v>450.59399999999999</v>
      </c>
      <c r="AR28" s="133">
        <v>0.16450000000000001</v>
      </c>
      <c r="AS28" s="133">
        <f t="shared" si="48"/>
        <v>450.59399999999999</v>
      </c>
      <c r="AT28" s="133">
        <v>8.1000000000000003E-2</v>
      </c>
      <c r="AU28" s="133">
        <f t="shared" si="49"/>
        <v>450.59399999999999</v>
      </c>
      <c r="AV28" s="133">
        <v>3.9899999999999998E-2</v>
      </c>
      <c r="AW28" s="133">
        <f t="shared" si="50"/>
        <v>450.59399999999999</v>
      </c>
      <c r="AX28" s="133">
        <v>2.1399999999999999E-2</v>
      </c>
      <c r="AY28" s="133">
        <f t="shared" si="51"/>
        <v>450.59399999999999</v>
      </c>
      <c r="AZ28" s="133">
        <v>1.14E-2</v>
      </c>
      <c r="BA28" s="133">
        <f t="shared" si="52"/>
        <v>450.59399999999999</v>
      </c>
      <c r="BB28" s="133">
        <v>6.1000000000000004E-3</v>
      </c>
      <c r="BC28" s="133">
        <f t="shared" si="53"/>
        <v>450.59399999999999</v>
      </c>
      <c r="BD28" s="133">
        <v>3.3E-3</v>
      </c>
      <c r="BE28" s="133">
        <f t="shared" si="54"/>
        <v>450.59399999999999</v>
      </c>
    </row>
    <row r="29" spans="1:57" ht="15" customHeight="1" x14ac:dyDescent="0.25">
      <c r="A29" s="45" t="s">
        <v>19</v>
      </c>
      <c r="B29" s="101">
        <v>1012</v>
      </c>
      <c r="C29" s="101">
        <v>2</v>
      </c>
      <c r="D29" s="109">
        <f>(LARGE('Annual Heat Inputs'!D29:K29,1)+LARGE('Annual Heat Inputs'!D29:K29,2)+LARGE('Annual Heat Inputs'!D29:K29,3))/3</f>
        <v>3409652.5449999999</v>
      </c>
      <c r="E29" s="110">
        <v>1221855434</v>
      </c>
      <c r="F29" s="111">
        <f t="shared" si="2"/>
        <v>2.7905531621181955E-3</v>
      </c>
      <c r="G29" s="127">
        <v>105171</v>
      </c>
      <c r="H29" s="127">
        <f t="shared" si="0"/>
        <v>293.48526661313275</v>
      </c>
      <c r="I29" s="127">
        <f>MIN(H29,'NOx Annual Emissions'!L29,'Annual NOx Consent Decree Caps '!D29,' Retirement Adjustments'!D29)</f>
        <v>293.48526661313275</v>
      </c>
      <c r="J29" s="133">
        <v>25128.051299999999</v>
      </c>
      <c r="K29" s="132">
        <f>PRODUCT(F29,J29)+H29</f>
        <v>363.60642962621597</v>
      </c>
      <c r="L29" s="133">
        <v>11887.4403</v>
      </c>
      <c r="M29" s="132">
        <f>PRODUCT(F29,L29)+K29</f>
        <v>396.77896374487227</v>
      </c>
      <c r="N29" s="133">
        <v>5853.5460999999996</v>
      </c>
      <c r="O29" s="132">
        <f>PRODUCT(F29,N29)+M29</f>
        <v>413.11359532383187</v>
      </c>
      <c r="P29" s="189">
        <v>2882.37</v>
      </c>
      <c r="Q29" s="132">
        <f>PRODUCT(F29,P29)+O29</f>
        <v>421.15700204172651</v>
      </c>
      <c r="R29" s="133">
        <v>1419.3203000000001</v>
      </c>
      <c r="S29" s="132">
        <f>PRODUCT(F29,R29)+Q29</f>
        <v>425.11769079295004</v>
      </c>
      <c r="T29" s="117">
        <v>700.0204</v>
      </c>
      <c r="U29" s="189">
        <f>PRODUCT(F29,T29)+S29</f>
        <v>427.0711349337173</v>
      </c>
      <c r="V29" s="117">
        <v>398.57990000000001</v>
      </c>
      <c r="W29" s="132">
        <f>PRODUCT(F29,V29)+U29</f>
        <v>428.18339333401906</v>
      </c>
      <c r="X29" s="115">
        <v>196.26650000000001</v>
      </c>
      <c r="Y29" s="132">
        <f>PRODUCT(F29,X29)+W29</f>
        <v>428.73108543621191</v>
      </c>
      <c r="Z29" s="115">
        <v>96.644400000000005</v>
      </c>
      <c r="AA29" s="132">
        <f>PRODUCT(F29,Z29)+Y29</f>
        <v>429.00077677223294</v>
      </c>
      <c r="AB29" s="133">
        <v>47.589100000000002</v>
      </c>
      <c r="AC29" s="132">
        <f>PRODUCT(F29,AB29)+AA29</f>
        <v>429.1335766857203</v>
      </c>
      <c r="AD29" s="115">
        <v>23.433499999999999</v>
      </c>
      <c r="AE29" s="132">
        <f>PRODUCT(F29,AD29)+AC29</f>
        <v>429.1989691132448</v>
      </c>
      <c r="AF29" s="115">
        <v>11.539</v>
      </c>
      <c r="AG29" s="132">
        <f>PRODUCT(F29,AF29)+AE29</f>
        <v>429.23116930618249</v>
      </c>
      <c r="AH29" s="115">
        <v>5.6820000000000004</v>
      </c>
      <c r="AI29" s="132">
        <f>PRODUCT(F29,AH29)+AG29</f>
        <v>429.24702522924963</v>
      </c>
      <c r="AJ29" s="133">
        <v>2.7978999999999998</v>
      </c>
      <c r="AK29" s="132">
        <f>PRODUCT(F29,AJ29)+AI29</f>
        <v>429.25483291794194</v>
      </c>
      <c r="AL29" s="133">
        <v>1.3776999999999999</v>
      </c>
      <c r="AM29" s="132">
        <f>PRODUCT(F29,AL29)+AK29</f>
        <v>429.25867746303339</v>
      </c>
      <c r="AN29" s="133">
        <v>0.6784</v>
      </c>
      <c r="AO29" s="132">
        <f>PRODUCT(F29,AN29)+AM29</f>
        <v>429.26057057429858</v>
      </c>
      <c r="AP29" s="133">
        <v>0.33410000000000001</v>
      </c>
      <c r="AQ29" s="132">
        <f>PRODUCT(F29,AP29)+AO29</f>
        <v>429.26150289811005</v>
      </c>
      <c r="AR29" s="133">
        <v>0.16450000000000001</v>
      </c>
      <c r="AS29" s="132">
        <f>PRODUCT(F29,AR29)+AQ29</f>
        <v>429.26196194410522</v>
      </c>
      <c r="AT29" s="133">
        <v>8.1000000000000003E-2</v>
      </c>
      <c r="AU29" s="133">
        <f>PRODUCT(F29,AT29)+AS29</f>
        <v>429.26218797891136</v>
      </c>
      <c r="AV29" s="133">
        <v>3.9899999999999998E-2</v>
      </c>
      <c r="AW29" s="133">
        <f t="shared" si="50"/>
        <v>429.26218797891136</v>
      </c>
      <c r="AX29" s="133">
        <v>2.1399999999999999E-2</v>
      </c>
      <c r="AY29" s="133">
        <f t="shared" si="51"/>
        <v>429.26218797891136</v>
      </c>
      <c r="AZ29" s="133">
        <v>1.14E-2</v>
      </c>
      <c r="BA29" s="133">
        <f t="shared" si="52"/>
        <v>429.26218797891136</v>
      </c>
      <c r="BB29" s="133">
        <v>6.1000000000000004E-3</v>
      </c>
      <c r="BC29" s="133">
        <f t="shared" si="53"/>
        <v>429.26218797891136</v>
      </c>
      <c r="BD29" s="133">
        <v>3.3E-3</v>
      </c>
      <c r="BE29" s="133">
        <f t="shared" si="54"/>
        <v>429.26218797891136</v>
      </c>
    </row>
    <row r="30" spans="1:57" ht="15" customHeight="1" x14ac:dyDescent="0.25">
      <c r="A30" s="45" t="s">
        <v>19</v>
      </c>
      <c r="B30" s="101">
        <v>1012</v>
      </c>
      <c r="C30" s="101">
        <v>3</v>
      </c>
      <c r="D30" s="109">
        <f>(LARGE('Annual Heat Inputs'!D30:K30,1)+LARGE('Annual Heat Inputs'!D30:K30,2)+LARGE('Annual Heat Inputs'!D30:K30,3))/3</f>
        <v>20378601.035666663</v>
      </c>
      <c r="E30" s="110">
        <v>1221855434</v>
      </c>
      <c r="F30" s="111">
        <f t="shared" si="2"/>
        <v>1.6678406027915298E-2</v>
      </c>
      <c r="G30" s="127">
        <v>105171</v>
      </c>
      <c r="H30" s="127">
        <f t="shared" si="0"/>
        <v>1754.0846403618798</v>
      </c>
      <c r="I30" s="127">
        <f>MIN(H30,'NOx Annual Emissions'!L30,'Annual NOx Consent Decree Caps '!D30,' Retirement Adjustments'!D30)</f>
        <v>1232.25</v>
      </c>
      <c r="J30" s="133">
        <v>25128.051299999999</v>
      </c>
      <c r="K30" s="127">
        <f t="shared" ref="K30:K36" si="55">I30</f>
        <v>1232.25</v>
      </c>
      <c r="L30" s="133">
        <v>11887.4403</v>
      </c>
      <c r="M30" s="127">
        <f>K30</f>
        <v>1232.25</v>
      </c>
      <c r="N30" s="133">
        <v>5853.5460999999996</v>
      </c>
      <c r="O30" s="127">
        <f>M30</f>
        <v>1232.25</v>
      </c>
      <c r="P30" s="189">
        <v>2882.37</v>
      </c>
      <c r="Q30" s="127">
        <f>O30</f>
        <v>1232.25</v>
      </c>
      <c r="R30" s="133">
        <v>1419.3203000000001</v>
      </c>
      <c r="S30" s="127">
        <f>Q30</f>
        <v>1232.25</v>
      </c>
      <c r="T30" s="117">
        <v>700.0204</v>
      </c>
      <c r="U30" s="127">
        <f>S30</f>
        <v>1232.25</v>
      </c>
      <c r="V30" s="117">
        <v>398.57990000000001</v>
      </c>
      <c r="W30" s="127">
        <f>U30</f>
        <v>1232.25</v>
      </c>
      <c r="X30" s="115">
        <v>196.26650000000001</v>
      </c>
      <c r="Y30" s="127">
        <f>W30</f>
        <v>1232.25</v>
      </c>
      <c r="Z30" s="115">
        <v>96.644400000000005</v>
      </c>
      <c r="AA30" s="127">
        <f>Y30</f>
        <v>1232.25</v>
      </c>
      <c r="AB30" s="133">
        <v>47.589100000000002</v>
      </c>
      <c r="AC30" s="127">
        <f>AA30</f>
        <v>1232.25</v>
      </c>
      <c r="AD30" s="115">
        <v>23.433499999999999</v>
      </c>
      <c r="AE30" s="127">
        <f>Y30</f>
        <v>1232.25</v>
      </c>
      <c r="AF30" s="115">
        <v>11.539</v>
      </c>
      <c r="AG30" s="127">
        <f>AE30</f>
        <v>1232.25</v>
      </c>
      <c r="AH30" s="115">
        <v>5.6820000000000004</v>
      </c>
      <c r="AI30" s="133">
        <f>AG30</f>
        <v>1232.25</v>
      </c>
      <c r="AJ30" s="133">
        <v>2.7978999999999998</v>
      </c>
      <c r="AK30" s="133">
        <f>AI30</f>
        <v>1232.25</v>
      </c>
      <c r="AL30" s="133">
        <v>1.3776999999999999</v>
      </c>
      <c r="AM30" s="133">
        <f>AK30</f>
        <v>1232.25</v>
      </c>
      <c r="AN30" s="133">
        <v>0.6784</v>
      </c>
      <c r="AO30" s="133">
        <f>AM30</f>
        <v>1232.25</v>
      </c>
      <c r="AP30" s="133">
        <v>0.33410000000000001</v>
      </c>
      <c r="AQ30" s="133">
        <f>AO30</f>
        <v>1232.25</v>
      </c>
      <c r="AR30" s="133">
        <v>0.16450000000000001</v>
      </c>
      <c r="AS30" s="133">
        <f>AQ30</f>
        <v>1232.25</v>
      </c>
      <c r="AT30" s="133">
        <v>8.1000000000000003E-2</v>
      </c>
      <c r="AU30" s="133">
        <f>AS30</f>
        <v>1232.25</v>
      </c>
      <c r="AV30" s="133">
        <v>3.9899999999999998E-2</v>
      </c>
      <c r="AW30" s="133">
        <f t="shared" si="50"/>
        <v>1232.25</v>
      </c>
      <c r="AX30" s="133">
        <v>2.1399999999999999E-2</v>
      </c>
      <c r="AY30" s="133">
        <f t="shared" si="51"/>
        <v>1232.25</v>
      </c>
      <c r="AZ30" s="133">
        <v>1.14E-2</v>
      </c>
      <c r="BA30" s="133">
        <f t="shared" si="52"/>
        <v>1232.25</v>
      </c>
      <c r="BB30" s="133">
        <v>6.1000000000000004E-3</v>
      </c>
      <c r="BC30" s="133">
        <f t="shared" si="53"/>
        <v>1232.25</v>
      </c>
      <c r="BD30" s="133">
        <v>3.3E-3</v>
      </c>
      <c r="BE30" s="133">
        <f t="shared" si="54"/>
        <v>1232.25</v>
      </c>
    </row>
    <row r="31" spans="1:57" ht="15" customHeight="1" x14ac:dyDescent="0.25">
      <c r="A31" s="45" t="s">
        <v>20</v>
      </c>
      <c r="B31" s="101">
        <v>1043</v>
      </c>
      <c r="C31" s="107" t="s">
        <v>21</v>
      </c>
      <c r="D31" s="109">
        <f>(LARGE('Annual Heat Inputs'!D31:K31,1)+LARGE('Annual Heat Inputs'!D31:K31,2)+LARGE('Annual Heat Inputs'!D31:K31,3))/3</f>
        <v>3585603.3136666664</v>
      </c>
      <c r="E31" s="110">
        <v>1221855434</v>
      </c>
      <c r="F31" s="111">
        <f t="shared" si="2"/>
        <v>2.9345560971386297E-3</v>
      </c>
      <c r="G31" s="127">
        <v>105171</v>
      </c>
      <c r="H31" s="127">
        <f t="shared" si="0"/>
        <v>308.63019929216682</v>
      </c>
      <c r="I31" s="127">
        <f>MIN(H31,'NOx Annual Emissions'!L31,'Annual NOx Consent Decree Caps '!D31,' Retirement Adjustments'!D31)</f>
        <v>0</v>
      </c>
      <c r="J31" s="133">
        <v>25128.051299999999</v>
      </c>
      <c r="K31" s="127">
        <f t="shared" si="55"/>
        <v>0</v>
      </c>
      <c r="L31" s="133">
        <v>11887.4403</v>
      </c>
      <c r="M31" s="127">
        <f t="shared" ref="M31:M37" si="56">K31</f>
        <v>0</v>
      </c>
      <c r="N31" s="133">
        <v>5853.5460999999996</v>
      </c>
      <c r="O31" s="127">
        <f t="shared" ref="O31:O37" si="57">M31</f>
        <v>0</v>
      </c>
      <c r="P31" s="189">
        <v>2882.37</v>
      </c>
      <c r="Q31" s="127">
        <f t="shared" ref="Q31:Q37" si="58">O31</f>
        <v>0</v>
      </c>
      <c r="R31" s="133">
        <v>1419.3203000000001</v>
      </c>
      <c r="S31" s="127">
        <f t="shared" ref="S31:S37" si="59">Q31</f>
        <v>0</v>
      </c>
      <c r="T31" s="117">
        <v>700.0204</v>
      </c>
      <c r="U31" s="127">
        <f t="shared" ref="U31:U37" si="60">S31</f>
        <v>0</v>
      </c>
      <c r="V31" s="117">
        <v>398.57990000000001</v>
      </c>
      <c r="W31" s="127">
        <f t="shared" ref="W31:W37" si="61">U31</f>
        <v>0</v>
      </c>
      <c r="X31" s="115">
        <v>196.26650000000001</v>
      </c>
      <c r="Y31" s="127">
        <f t="shared" ref="Y31:Y37" si="62">W31</f>
        <v>0</v>
      </c>
      <c r="Z31" s="115">
        <v>96.644400000000005</v>
      </c>
      <c r="AA31" s="127">
        <f t="shared" ref="AA31:AA37" si="63">Y31</f>
        <v>0</v>
      </c>
      <c r="AB31" s="133">
        <v>47.589100000000002</v>
      </c>
      <c r="AC31" s="127">
        <f t="shared" ref="AC31:AC37" si="64">AA31</f>
        <v>0</v>
      </c>
      <c r="AD31" s="115">
        <v>23.433499999999999</v>
      </c>
      <c r="AE31" s="127">
        <f t="shared" ref="AE31:AE37" si="65">Y31</f>
        <v>0</v>
      </c>
      <c r="AF31" s="115">
        <v>11.539</v>
      </c>
      <c r="AG31" s="127">
        <f t="shared" ref="AG31:AG37" si="66">AE31</f>
        <v>0</v>
      </c>
      <c r="AH31" s="115">
        <v>5.6820000000000004</v>
      </c>
      <c r="AI31" s="133">
        <f t="shared" ref="AI31:AI37" si="67">AG31</f>
        <v>0</v>
      </c>
      <c r="AJ31" s="133">
        <v>2.7978999999999998</v>
      </c>
      <c r="AK31" s="133">
        <f t="shared" ref="AK31:AK37" si="68">AI31</f>
        <v>0</v>
      </c>
      <c r="AL31" s="133">
        <v>1.3776999999999999</v>
      </c>
      <c r="AM31" s="133">
        <f t="shared" ref="AM31:AM37" si="69">AK31</f>
        <v>0</v>
      </c>
      <c r="AN31" s="133">
        <v>0.6784</v>
      </c>
      <c r="AO31" s="133">
        <f t="shared" ref="AO31:AO37" si="70">AM31</f>
        <v>0</v>
      </c>
      <c r="AP31" s="133">
        <v>0.33410000000000001</v>
      </c>
      <c r="AQ31" s="133">
        <f t="shared" ref="AQ31:AQ37" si="71">AO31</f>
        <v>0</v>
      </c>
      <c r="AR31" s="133">
        <v>0.16450000000000001</v>
      </c>
      <c r="AS31" s="133">
        <f t="shared" ref="AS31:AS37" si="72">AQ31</f>
        <v>0</v>
      </c>
      <c r="AT31" s="133">
        <v>8.1000000000000003E-2</v>
      </c>
      <c r="AU31" s="133">
        <f t="shared" ref="AU31:AU37" si="73">AS31</f>
        <v>0</v>
      </c>
      <c r="AV31" s="133">
        <v>3.9899999999999998E-2</v>
      </c>
      <c r="AW31" s="133">
        <f t="shared" si="50"/>
        <v>0</v>
      </c>
      <c r="AX31" s="133">
        <v>2.1399999999999999E-2</v>
      </c>
      <c r="AY31" s="133">
        <f t="shared" si="51"/>
        <v>0</v>
      </c>
      <c r="AZ31" s="133">
        <v>1.14E-2</v>
      </c>
      <c r="BA31" s="133">
        <f t="shared" si="52"/>
        <v>0</v>
      </c>
      <c r="BB31" s="133">
        <v>6.1000000000000004E-3</v>
      </c>
      <c r="BC31" s="133">
        <f t="shared" si="53"/>
        <v>0</v>
      </c>
      <c r="BD31" s="133">
        <v>3.3E-3</v>
      </c>
      <c r="BE31" s="133">
        <f t="shared" si="54"/>
        <v>0</v>
      </c>
    </row>
    <row r="32" spans="1:57" ht="15" customHeight="1" x14ac:dyDescent="0.25">
      <c r="A32" s="45" t="s">
        <v>20</v>
      </c>
      <c r="B32" s="101">
        <v>1043</v>
      </c>
      <c r="C32" s="107" t="s">
        <v>22</v>
      </c>
      <c r="D32" s="109">
        <f>(LARGE('Annual Heat Inputs'!D32:K32,1)+LARGE('Annual Heat Inputs'!D32:K32,2)+LARGE('Annual Heat Inputs'!D32:K32,3))/3</f>
        <v>3878821.5076666665</v>
      </c>
      <c r="E32" s="110">
        <v>1221855434</v>
      </c>
      <c r="F32" s="111">
        <f t="shared" si="2"/>
        <v>3.1745339094401133E-3</v>
      </c>
      <c r="G32" s="127">
        <v>105171</v>
      </c>
      <c r="H32" s="127">
        <f t="shared" si="0"/>
        <v>333.86890578972617</v>
      </c>
      <c r="I32" s="127">
        <f>MIN(H32,'NOx Annual Emissions'!L32,'Annual NOx Consent Decree Caps '!D32,' Retirement Adjustments'!D32)</f>
        <v>0</v>
      </c>
      <c r="J32" s="133">
        <v>25128.051299999999</v>
      </c>
      <c r="K32" s="127">
        <f t="shared" si="55"/>
        <v>0</v>
      </c>
      <c r="L32" s="133">
        <v>11887.4403</v>
      </c>
      <c r="M32" s="127">
        <f t="shared" si="56"/>
        <v>0</v>
      </c>
      <c r="N32" s="133">
        <v>5853.5460999999996</v>
      </c>
      <c r="O32" s="127">
        <f t="shared" si="57"/>
        <v>0</v>
      </c>
      <c r="P32" s="189">
        <v>2882.37</v>
      </c>
      <c r="Q32" s="127">
        <f t="shared" si="58"/>
        <v>0</v>
      </c>
      <c r="R32" s="133">
        <v>1419.3203000000001</v>
      </c>
      <c r="S32" s="127">
        <f t="shared" si="59"/>
        <v>0</v>
      </c>
      <c r="T32" s="117">
        <v>700.0204</v>
      </c>
      <c r="U32" s="127">
        <f t="shared" si="60"/>
        <v>0</v>
      </c>
      <c r="V32" s="117">
        <v>398.57990000000001</v>
      </c>
      <c r="W32" s="127">
        <f t="shared" si="61"/>
        <v>0</v>
      </c>
      <c r="X32" s="115">
        <v>196.26650000000001</v>
      </c>
      <c r="Y32" s="127">
        <f t="shared" si="62"/>
        <v>0</v>
      </c>
      <c r="Z32" s="115">
        <v>96.644400000000005</v>
      </c>
      <c r="AA32" s="127">
        <f t="shared" si="63"/>
        <v>0</v>
      </c>
      <c r="AB32" s="133">
        <v>47.589100000000002</v>
      </c>
      <c r="AC32" s="127">
        <f t="shared" si="64"/>
        <v>0</v>
      </c>
      <c r="AD32" s="115">
        <v>23.433499999999999</v>
      </c>
      <c r="AE32" s="127">
        <f t="shared" si="65"/>
        <v>0</v>
      </c>
      <c r="AF32" s="115">
        <v>11.539</v>
      </c>
      <c r="AG32" s="127">
        <f t="shared" si="66"/>
        <v>0</v>
      </c>
      <c r="AH32" s="115">
        <v>5.6820000000000004</v>
      </c>
      <c r="AI32" s="133">
        <f t="shared" si="67"/>
        <v>0</v>
      </c>
      <c r="AJ32" s="133">
        <v>2.7978999999999998</v>
      </c>
      <c r="AK32" s="133">
        <f t="shared" si="68"/>
        <v>0</v>
      </c>
      <c r="AL32" s="133">
        <v>1.3776999999999999</v>
      </c>
      <c r="AM32" s="133">
        <f t="shared" si="69"/>
        <v>0</v>
      </c>
      <c r="AN32" s="133">
        <v>0.6784</v>
      </c>
      <c r="AO32" s="133">
        <f t="shared" si="70"/>
        <v>0</v>
      </c>
      <c r="AP32" s="133">
        <v>0.33410000000000001</v>
      </c>
      <c r="AQ32" s="133">
        <f t="shared" si="71"/>
        <v>0</v>
      </c>
      <c r="AR32" s="133">
        <v>0.16450000000000001</v>
      </c>
      <c r="AS32" s="133">
        <f t="shared" si="72"/>
        <v>0</v>
      </c>
      <c r="AT32" s="133">
        <v>8.1000000000000003E-2</v>
      </c>
      <c r="AU32" s="133">
        <f t="shared" si="73"/>
        <v>0</v>
      </c>
      <c r="AV32" s="133">
        <v>3.9899999999999998E-2</v>
      </c>
      <c r="AW32" s="133">
        <f t="shared" si="50"/>
        <v>0</v>
      </c>
      <c r="AX32" s="133">
        <v>2.1399999999999999E-2</v>
      </c>
      <c r="AY32" s="133">
        <f t="shared" si="51"/>
        <v>0</v>
      </c>
      <c r="AZ32" s="133">
        <v>1.14E-2</v>
      </c>
      <c r="BA32" s="133">
        <f t="shared" si="52"/>
        <v>0</v>
      </c>
      <c r="BB32" s="133">
        <v>6.1000000000000004E-3</v>
      </c>
      <c r="BC32" s="133">
        <f t="shared" si="53"/>
        <v>0</v>
      </c>
      <c r="BD32" s="133">
        <v>3.3E-3</v>
      </c>
      <c r="BE32" s="133">
        <f t="shared" si="54"/>
        <v>0</v>
      </c>
    </row>
    <row r="33" spans="1:57" ht="15" customHeight="1" x14ac:dyDescent="0.25">
      <c r="A33" s="45" t="s">
        <v>23</v>
      </c>
      <c r="B33" s="101">
        <v>7759</v>
      </c>
      <c r="C33" s="107" t="s">
        <v>24</v>
      </c>
      <c r="D33" s="109">
        <f>(LARGE('Annual Heat Inputs'!D33:K33,1)+LARGE('Annual Heat Inputs'!D33:K33,2)+LARGE('Annual Heat Inputs'!D33:K33,3))/3</f>
        <v>632268.23433333333</v>
      </c>
      <c r="E33" s="110">
        <v>1221855434</v>
      </c>
      <c r="F33" s="111">
        <f t="shared" si="2"/>
        <v>5.1746566470917978E-4</v>
      </c>
      <c r="G33" s="127">
        <v>105171</v>
      </c>
      <c r="H33" s="127">
        <f t="shared" si="0"/>
        <v>54.422381423129146</v>
      </c>
      <c r="I33" s="127">
        <f>MIN(H33,'NOx Annual Emissions'!L33,'Annual NOx Consent Decree Caps '!D33,' Retirement Adjustments'!D33)</f>
        <v>10.055</v>
      </c>
      <c r="J33" s="133">
        <v>25128.051299999999</v>
      </c>
      <c r="K33" s="127">
        <f t="shared" si="55"/>
        <v>10.055</v>
      </c>
      <c r="L33" s="133">
        <v>11887.4403</v>
      </c>
      <c r="M33" s="127">
        <f t="shared" si="56"/>
        <v>10.055</v>
      </c>
      <c r="N33" s="133">
        <v>5853.5460999999996</v>
      </c>
      <c r="O33" s="127">
        <f t="shared" si="57"/>
        <v>10.055</v>
      </c>
      <c r="P33" s="189">
        <v>2882.37</v>
      </c>
      <c r="Q33" s="127">
        <f t="shared" si="58"/>
        <v>10.055</v>
      </c>
      <c r="R33" s="133">
        <v>1419.3203000000001</v>
      </c>
      <c r="S33" s="127">
        <f t="shared" si="59"/>
        <v>10.055</v>
      </c>
      <c r="T33" s="117">
        <v>700.0204</v>
      </c>
      <c r="U33" s="127">
        <f t="shared" si="60"/>
        <v>10.055</v>
      </c>
      <c r="V33" s="117">
        <v>398.57990000000001</v>
      </c>
      <c r="W33" s="127">
        <f t="shared" si="61"/>
        <v>10.055</v>
      </c>
      <c r="X33" s="115">
        <v>196.26650000000001</v>
      </c>
      <c r="Y33" s="127">
        <f t="shared" si="62"/>
        <v>10.055</v>
      </c>
      <c r="Z33" s="115">
        <v>96.644400000000005</v>
      </c>
      <c r="AA33" s="127">
        <f t="shared" si="63"/>
        <v>10.055</v>
      </c>
      <c r="AB33" s="133">
        <v>47.589100000000002</v>
      </c>
      <c r="AC33" s="127">
        <f t="shared" si="64"/>
        <v>10.055</v>
      </c>
      <c r="AD33" s="115">
        <v>23.433499999999999</v>
      </c>
      <c r="AE33" s="127">
        <f t="shared" si="65"/>
        <v>10.055</v>
      </c>
      <c r="AF33" s="115">
        <v>11.539</v>
      </c>
      <c r="AG33" s="127">
        <f t="shared" si="66"/>
        <v>10.055</v>
      </c>
      <c r="AH33" s="115">
        <v>5.6820000000000004</v>
      </c>
      <c r="AI33" s="133">
        <f t="shared" si="67"/>
        <v>10.055</v>
      </c>
      <c r="AJ33" s="133">
        <v>2.7978999999999998</v>
      </c>
      <c r="AK33" s="133">
        <f t="shared" si="68"/>
        <v>10.055</v>
      </c>
      <c r="AL33" s="133">
        <v>1.3776999999999999</v>
      </c>
      <c r="AM33" s="133">
        <f t="shared" si="69"/>
        <v>10.055</v>
      </c>
      <c r="AN33" s="133">
        <v>0.6784</v>
      </c>
      <c r="AO33" s="133">
        <f t="shared" si="70"/>
        <v>10.055</v>
      </c>
      <c r="AP33" s="133">
        <v>0.33410000000000001</v>
      </c>
      <c r="AQ33" s="133">
        <f t="shared" si="71"/>
        <v>10.055</v>
      </c>
      <c r="AR33" s="133">
        <v>0.16450000000000001</v>
      </c>
      <c r="AS33" s="133">
        <f t="shared" si="72"/>
        <v>10.055</v>
      </c>
      <c r="AT33" s="133">
        <v>8.1000000000000003E-2</v>
      </c>
      <c r="AU33" s="133">
        <f t="shared" si="73"/>
        <v>10.055</v>
      </c>
      <c r="AV33" s="133">
        <v>3.9899999999999998E-2</v>
      </c>
      <c r="AW33" s="133">
        <f t="shared" si="50"/>
        <v>10.055</v>
      </c>
      <c r="AX33" s="133">
        <v>2.1399999999999999E-2</v>
      </c>
      <c r="AY33" s="133">
        <f t="shared" si="51"/>
        <v>10.055</v>
      </c>
      <c r="AZ33" s="133">
        <v>1.14E-2</v>
      </c>
      <c r="BA33" s="133">
        <f t="shared" si="52"/>
        <v>10.055</v>
      </c>
      <c r="BB33" s="133">
        <v>6.1000000000000004E-3</v>
      </c>
      <c r="BC33" s="133">
        <f t="shared" si="53"/>
        <v>10.055</v>
      </c>
      <c r="BD33" s="133">
        <v>3.3E-3</v>
      </c>
      <c r="BE33" s="133">
        <f t="shared" si="54"/>
        <v>10.055</v>
      </c>
    </row>
    <row r="34" spans="1:57" ht="15" customHeight="1" x14ac:dyDescent="0.25">
      <c r="A34" s="45" t="s">
        <v>23</v>
      </c>
      <c r="B34" s="101">
        <v>7759</v>
      </c>
      <c r="C34" s="107" t="s">
        <v>25</v>
      </c>
      <c r="D34" s="109">
        <f>(LARGE('Annual Heat Inputs'!D34:K34,1)+LARGE('Annual Heat Inputs'!D34:K34,2)+LARGE('Annual Heat Inputs'!D34:K34,3))/3</f>
        <v>705174.88533333351</v>
      </c>
      <c r="E34" s="110">
        <v>1221855434</v>
      </c>
      <c r="F34" s="111">
        <f t="shared" si="2"/>
        <v>5.7713446755709523E-4</v>
      </c>
      <c r="G34" s="127">
        <v>105171</v>
      </c>
      <c r="H34" s="127">
        <f t="shared" si="0"/>
        <v>60.697809087447261</v>
      </c>
      <c r="I34" s="127">
        <f>MIN(H34,'NOx Annual Emissions'!L34,'Annual NOx Consent Decree Caps '!D34,' Retirement Adjustments'!D34)</f>
        <v>10.382</v>
      </c>
      <c r="J34" s="133">
        <v>25128.051299999999</v>
      </c>
      <c r="K34" s="127">
        <f t="shared" si="55"/>
        <v>10.382</v>
      </c>
      <c r="L34" s="133">
        <v>11887.4403</v>
      </c>
      <c r="M34" s="127">
        <f t="shared" si="56"/>
        <v>10.382</v>
      </c>
      <c r="N34" s="133">
        <v>5853.5460999999996</v>
      </c>
      <c r="O34" s="127">
        <f t="shared" si="57"/>
        <v>10.382</v>
      </c>
      <c r="P34" s="189">
        <v>2882.37</v>
      </c>
      <c r="Q34" s="127">
        <f t="shared" si="58"/>
        <v>10.382</v>
      </c>
      <c r="R34" s="133">
        <v>1419.3203000000001</v>
      </c>
      <c r="S34" s="127">
        <f t="shared" si="59"/>
        <v>10.382</v>
      </c>
      <c r="T34" s="117">
        <v>700.0204</v>
      </c>
      <c r="U34" s="127">
        <f t="shared" si="60"/>
        <v>10.382</v>
      </c>
      <c r="V34" s="117">
        <v>398.57990000000001</v>
      </c>
      <c r="W34" s="127">
        <f t="shared" si="61"/>
        <v>10.382</v>
      </c>
      <c r="X34" s="115">
        <v>196.26650000000001</v>
      </c>
      <c r="Y34" s="127">
        <f t="shared" si="62"/>
        <v>10.382</v>
      </c>
      <c r="Z34" s="115">
        <v>96.644400000000005</v>
      </c>
      <c r="AA34" s="127">
        <f t="shared" si="63"/>
        <v>10.382</v>
      </c>
      <c r="AB34" s="133">
        <v>47.589100000000002</v>
      </c>
      <c r="AC34" s="127">
        <f t="shared" si="64"/>
        <v>10.382</v>
      </c>
      <c r="AD34" s="115">
        <v>23.433499999999999</v>
      </c>
      <c r="AE34" s="127">
        <f t="shared" si="65"/>
        <v>10.382</v>
      </c>
      <c r="AF34" s="115">
        <v>11.539</v>
      </c>
      <c r="AG34" s="127">
        <f t="shared" si="66"/>
        <v>10.382</v>
      </c>
      <c r="AH34" s="115">
        <v>5.6820000000000004</v>
      </c>
      <c r="AI34" s="133">
        <f t="shared" si="67"/>
        <v>10.382</v>
      </c>
      <c r="AJ34" s="133">
        <v>2.7978999999999998</v>
      </c>
      <c r="AK34" s="133">
        <f t="shared" si="68"/>
        <v>10.382</v>
      </c>
      <c r="AL34" s="133">
        <v>1.3776999999999999</v>
      </c>
      <c r="AM34" s="133">
        <f t="shared" si="69"/>
        <v>10.382</v>
      </c>
      <c r="AN34" s="133">
        <v>0.6784</v>
      </c>
      <c r="AO34" s="133">
        <f t="shared" si="70"/>
        <v>10.382</v>
      </c>
      <c r="AP34" s="133">
        <v>0.33410000000000001</v>
      </c>
      <c r="AQ34" s="133">
        <f t="shared" si="71"/>
        <v>10.382</v>
      </c>
      <c r="AR34" s="133">
        <v>0.16450000000000001</v>
      </c>
      <c r="AS34" s="133">
        <f t="shared" si="72"/>
        <v>10.382</v>
      </c>
      <c r="AT34" s="133">
        <v>8.1000000000000003E-2</v>
      </c>
      <c r="AU34" s="133">
        <f t="shared" si="73"/>
        <v>10.382</v>
      </c>
      <c r="AV34" s="133">
        <v>3.9899999999999998E-2</v>
      </c>
      <c r="AW34" s="133">
        <f t="shared" si="50"/>
        <v>10.382</v>
      </c>
      <c r="AX34" s="133">
        <v>2.1399999999999999E-2</v>
      </c>
      <c r="AY34" s="133">
        <f t="shared" si="51"/>
        <v>10.382</v>
      </c>
      <c r="AZ34" s="133">
        <v>1.14E-2</v>
      </c>
      <c r="BA34" s="133">
        <f t="shared" si="52"/>
        <v>10.382</v>
      </c>
      <c r="BB34" s="133">
        <v>6.1000000000000004E-3</v>
      </c>
      <c r="BC34" s="133">
        <f t="shared" si="53"/>
        <v>10.382</v>
      </c>
      <c r="BD34" s="133">
        <v>3.3E-3</v>
      </c>
      <c r="BE34" s="133">
        <f t="shared" si="54"/>
        <v>10.382</v>
      </c>
    </row>
    <row r="35" spans="1:57" ht="15" customHeight="1" x14ac:dyDescent="0.25">
      <c r="A35" s="45" t="s">
        <v>23</v>
      </c>
      <c r="B35" s="101">
        <v>7759</v>
      </c>
      <c r="C35" s="107" t="s">
        <v>26</v>
      </c>
      <c r="D35" s="109">
        <f>(LARGE('Annual Heat Inputs'!D35:K35,1)+LARGE('Annual Heat Inputs'!D35:K35,2)+LARGE('Annual Heat Inputs'!D35:K35,3))/3</f>
        <v>636059.36066666665</v>
      </c>
      <c r="E35" s="110">
        <v>1221855434</v>
      </c>
      <c r="F35" s="111">
        <f t="shared" si="2"/>
        <v>5.205684264826592E-4</v>
      </c>
      <c r="G35" s="127">
        <v>105171</v>
      </c>
      <c r="H35" s="127">
        <f t="shared" si="0"/>
        <v>54.748701981607752</v>
      </c>
      <c r="I35" s="127">
        <f>MIN(H35,'NOx Annual Emissions'!L35,'Annual NOx Consent Decree Caps '!D35,' Retirement Adjustments'!D35)</f>
        <v>8.0470000000000006</v>
      </c>
      <c r="J35" s="133">
        <v>25128.051299999999</v>
      </c>
      <c r="K35" s="127">
        <f t="shared" si="55"/>
        <v>8.0470000000000006</v>
      </c>
      <c r="L35" s="133">
        <v>11887.4403</v>
      </c>
      <c r="M35" s="127">
        <f t="shared" si="56"/>
        <v>8.0470000000000006</v>
      </c>
      <c r="N35" s="133">
        <v>5853.5460999999996</v>
      </c>
      <c r="O35" s="127">
        <f t="shared" si="57"/>
        <v>8.0470000000000006</v>
      </c>
      <c r="P35" s="189">
        <v>2882.37</v>
      </c>
      <c r="Q35" s="127">
        <f t="shared" si="58"/>
        <v>8.0470000000000006</v>
      </c>
      <c r="R35" s="133">
        <v>1419.3203000000001</v>
      </c>
      <c r="S35" s="127">
        <f t="shared" si="59"/>
        <v>8.0470000000000006</v>
      </c>
      <c r="T35" s="117">
        <v>700.0204</v>
      </c>
      <c r="U35" s="127">
        <f t="shared" si="60"/>
        <v>8.0470000000000006</v>
      </c>
      <c r="V35" s="117">
        <v>398.57990000000001</v>
      </c>
      <c r="W35" s="127">
        <f t="shared" si="61"/>
        <v>8.0470000000000006</v>
      </c>
      <c r="X35" s="115">
        <v>196.26650000000001</v>
      </c>
      <c r="Y35" s="127">
        <f t="shared" si="62"/>
        <v>8.0470000000000006</v>
      </c>
      <c r="Z35" s="115">
        <v>96.644400000000005</v>
      </c>
      <c r="AA35" s="127">
        <f t="shared" si="63"/>
        <v>8.0470000000000006</v>
      </c>
      <c r="AB35" s="133">
        <v>47.589100000000002</v>
      </c>
      <c r="AC35" s="127">
        <f t="shared" si="64"/>
        <v>8.0470000000000006</v>
      </c>
      <c r="AD35" s="115">
        <v>23.433499999999999</v>
      </c>
      <c r="AE35" s="127">
        <f t="shared" si="65"/>
        <v>8.0470000000000006</v>
      </c>
      <c r="AF35" s="115">
        <v>11.539</v>
      </c>
      <c r="AG35" s="127">
        <f t="shared" si="66"/>
        <v>8.0470000000000006</v>
      </c>
      <c r="AH35" s="115">
        <v>5.6820000000000004</v>
      </c>
      <c r="AI35" s="133">
        <f t="shared" si="67"/>
        <v>8.0470000000000006</v>
      </c>
      <c r="AJ35" s="133">
        <v>2.7978999999999998</v>
      </c>
      <c r="AK35" s="133">
        <f t="shared" si="68"/>
        <v>8.0470000000000006</v>
      </c>
      <c r="AL35" s="133">
        <v>1.3776999999999999</v>
      </c>
      <c r="AM35" s="133">
        <f t="shared" si="69"/>
        <v>8.0470000000000006</v>
      </c>
      <c r="AN35" s="133">
        <v>0.6784</v>
      </c>
      <c r="AO35" s="133">
        <f t="shared" si="70"/>
        <v>8.0470000000000006</v>
      </c>
      <c r="AP35" s="133">
        <v>0.33410000000000001</v>
      </c>
      <c r="AQ35" s="133">
        <f t="shared" si="71"/>
        <v>8.0470000000000006</v>
      </c>
      <c r="AR35" s="133">
        <v>0.16450000000000001</v>
      </c>
      <c r="AS35" s="133">
        <f t="shared" si="72"/>
        <v>8.0470000000000006</v>
      </c>
      <c r="AT35" s="133">
        <v>8.1000000000000003E-2</v>
      </c>
      <c r="AU35" s="133">
        <f t="shared" si="73"/>
        <v>8.0470000000000006</v>
      </c>
      <c r="AV35" s="133">
        <v>3.9899999999999998E-2</v>
      </c>
      <c r="AW35" s="133">
        <f t="shared" si="50"/>
        <v>8.0470000000000006</v>
      </c>
      <c r="AX35" s="133">
        <v>2.1399999999999999E-2</v>
      </c>
      <c r="AY35" s="133">
        <f t="shared" si="51"/>
        <v>8.0470000000000006</v>
      </c>
      <c r="AZ35" s="133">
        <v>1.14E-2</v>
      </c>
      <c r="BA35" s="133">
        <f t="shared" si="52"/>
        <v>8.0470000000000006</v>
      </c>
      <c r="BB35" s="133">
        <v>6.1000000000000004E-3</v>
      </c>
      <c r="BC35" s="133">
        <f t="shared" si="53"/>
        <v>8.0470000000000006</v>
      </c>
      <c r="BD35" s="133">
        <v>3.3E-3</v>
      </c>
      <c r="BE35" s="133">
        <f t="shared" si="54"/>
        <v>8.0470000000000006</v>
      </c>
    </row>
    <row r="36" spans="1:57" ht="15" customHeight="1" x14ac:dyDescent="0.25">
      <c r="A36" s="45" t="s">
        <v>23</v>
      </c>
      <c r="B36" s="101">
        <v>7759</v>
      </c>
      <c r="C36" s="107" t="s">
        <v>27</v>
      </c>
      <c r="D36" s="109">
        <f>(LARGE('Annual Heat Inputs'!D36:K36,1)+LARGE('Annual Heat Inputs'!D36:K36,2)+LARGE('Annual Heat Inputs'!D36:K36,3))/3</f>
        <v>671689.69866666663</v>
      </c>
      <c r="E36" s="110">
        <v>1221855434</v>
      </c>
      <c r="F36" s="111">
        <f t="shared" si="2"/>
        <v>5.4972927236387494E-4</v>
      </c>
      <c r="G36" s="127">
        <v>105171</v>
      </c>
      <c r="H36" s="127">
        <f t="shared" si="0"/>
        <v>57.81557730378109</v>
      </c>
      <c r="I36" s="127">
        <f>MIN(H36,'NOx Annual Emissions'!L36,'Annual NOx Consent Decree Caps '!D36,' Retirement Adjustments'!D36)</f>
        <v>11.02</v>
      </c>
      <c r="J36" s="133">
        <v>25128.051299999999</v>
      </c>
      <c r="K36" s="127">
        <f t="shared" si="55"/>
        <v>11.02</v>
      </c>
      <c r="L36" s="133">
        <v>11887.4403</v>
      </c>
      <c r="M36" s="127">
        <f t="shared" si="56"/>
        <v>11.02</v>
      </c>
      <c r="N36" s="133">
        <v>5853.5460999999996</v>
      </c>
      <c r="O36" s="127">
        <f t="shared" si="57"/>
        <v>11.02</v>
      </c>
      <c r="P36" s="189">
        <v>2882.37</v>
      </c>
      <c r="Q36" s="127">
        <f t="shared" si="58"/>
        <v>11.02</v>
      </c>
      <c r="R36" s="133">
        <v>1419.3203000000001</v>
      </c>
      <c r="S36" s="127">
        <f t="shared" si="59"/>
        <v>11.02</v>
      </c>
      <c r="T36" s="117">
        <v>700.0204</v>
      </c>
      <c r="U36" s="127">
        <f t="shared" si="60"/>
        <v>11.02</v>
      </c>
      <c r="V36" s="117">
        <v>398.57990000000001</v>
      </c>
      <c r="W36" s="127">
        <f t="shared" si="61"/>
        <v>11.02</v>
      </c>
      <c r="X36" s="115">
        <v>196.26650000000001</v>
      </c>
      <c r="Y36" s="127">
        <f t="shared" si="62"/>
        <v>11.02</v>
      </c>
      <c r="Z36" s="115">
        <v>96.644400000000005</v>
      </c>
      <c r="AA36" s="127">
        <f t="shared" si="63"/>
        <v>11.02</v>
      </c>
      <c r="AB36" s="133">
        <v>47.589100000000002</v>
      </c>
      <c r="AC36" s="127">
        <f t="shared" si="64"/>
        <v>11.02</v>
      </c>
      <c r="AD36" s="115">
        <v>23.433499999999999</v>
      </c>
      <c r="AE36" s="127">
        <f t="shared" si="65"/>
        <v>11.02</v>
      </c>
      <c r="AF36" s="115">
        <v>11.539</v>
      </c>
      <c r="AG36" s="127">
        <f t="shared" si="66"/>
        <v>11.02</v>
      </c>
      <c r="AH36" s="115">
        <v>5.6820000000000004</v>
      </c>
      <c r="AI36" s="133">
        <f t="shared" si="67"/>
        <v>11.02</v>
      </c>
      <c r="AJ36" s="133">
        <v>2.7978999999999998</v>
      </c>
      <c r="AK36" s="133">
        <f t="shared" si="68"/>
        <v>11.02</v>
      </c>
      <c r="AL36" s="133">
        <v>1.3776999999999999</v>
      </c>
      <c r="AM36" s="133">
        <f t="shared" si="69"/>
        <v>11.02</v>
      </c>
      <c r="AN36" s="133">
        <v>0.6784</v>
      </c>
      <c r="AO36" s="133">
        <f t="shared" si="70"/>
        <v>11.02</v>
      </c>
      <c r="AP36" s="133">
        <v>0.33410000000000001</v>
      </c>
      <c r="AQ36" s="133">
        <f t="shared" si="71"/>
        <v>11.02</v>
      </c>
      <c r="AR36" s="133">
        <v>0.16450000000000001</v>
      </c>
      <c r="AS36" s="133">
        <f t="shared" si="72"/>
        <v>11.02</v>
      </c>
      <c r="AT36" s="133">
        <v>8.1000000000000003E-2</v>
      </c>
      <c r="AU36" s="133">
        <f t="shared" si="73"/>
        <v>11.02</v>
      </c>
      <c r="AV36" s="133">
        <v>3.9899999999999998E-2</v>
      </c>
      <c r="AW36" s="133">
        <f t="shared" si="50"/>
        <v>11.02</v>
      </c>
      <c r="AX36" s="133">
        <v>2.1399999999999999E-2</v>
      </c>
      <c r="AY36" s="133">
        <f t="shared" si="51"/>
        <v>11.02</v>
      </c>
      <c r="AZ36" s="133">
        <v>1.14E-2</v>
      </c>
      <c r="BA36" s="133">
        <f t="shared" si="52"/>
        <v>11.02</v>
      </c>
      <c r="BB36" s="133">
        <v>6.1000000000000004E-3</v>
      </c>
      <c r="BC36" s="133">
        <f t="shared" si="53"/>
        <v>11.02</v>
      </c>
      <c r="BD36" s="133">
        <v>3.3E-3</v>
      </c>
      <c r="BE36" s="133">
        <f t="shared" si="54"/>
        <v>11.02</v>
      </c>
    </row>
    <row r="37" spans="1:57" ht="15" customHeight="1" x14ac:dyDescent="0.25">
      <c r="A37" s="45" t="s">
        <v>28</v>
      </c>
      <c r="B37" s="101">
        <v>6113</v>
      </c>
      <c r="C37" s="101">
        <v>1</v>
      </c>
      <c r="D37" s="109">
        <f>(LARGE('Annual Heat Inputs'!D37:K37,1)+LARGE('Annual Heat Inputs'!D37:K37,2)+LARGE('Annual Heat Inputs'!D37:K37,3))/3</f>
        <v>38953973.774333328</v>
      </c>
      <c r="E37" s="110">
        <v>1221855434</v>
      </c>
      <c r="F37" s="111">
        <f t="shared" si="2"/>
        <v>3.1881000558969017E-2</v>
      </c>
      <c r="G37" s="127">
        <v>105171</v>
      </c>
      <c r="H37" s="127">
        <f t="shared" si="0"/>
        <v>3352.9567097873305</v>
      </c>
      <c r="I37" s="127">
        <f>MIN(H37,'NOx Annual Emissions'!L37,'Annual NOx Consent Decree Caps '!D37,' Retirement Adjustments'!D37)</f>
        <v>2609.4810000000002</v>
      </c>
      <c r="J37" s="133">
        <v>25128.051299999999</v>
      </c>
      <c r="K37" s="127">
        <f>I37</f>
        <v>2609.4810000000002</v>
      </c>
      <c r="L37" s="133">
        <v>11887.4403</v>
      </c>
      <c r="M37" s="127">
        <f t="shared" si="56"/>
        <v>2609.4810000000002</v>
      </c>
      <c r="N37" s="133">
        <v>5853.5460999999996</v>
      </c>
      <c r="O37" s="127">
        <f t="shared" si="57"/>
        <v>2609.4810000000002</v>
      </c>
      <c r="P37" s="189">
        <v>2882.37</v>
      </c>
      <c r="Q37" s="127">
        <f t="shared" si="58"/>
        <v>2609.4810000000002</v>
      </c>
      <c r="R37" s="133">
        <v>1419.3203000000001</v>
      </c>
      <c r="S37" s="127">
        <f t="shared" si="59"/>
        <v>2609.4810000000002</v>
      </c>
      <c r="T37" s="117">
        <v>700.0204</v>
      </c>
      <c r="U37" s="127">
        <f t="shared" si="60"/>
        <v>2609.4810000000002</v>
      </c>
      <c r="V37" s="117">
        <v>398.57990000000001</v>
      </c>
      <c r="W37" s="127">
        <f t="shared" si="61"/>
        <v>2609.4810000000002</v>
      </c>
      <c r="X37" s="115">
        <v>196.26650000000001</v>
      </c>
      <c r="Y37" s="127">
        <f t="shared" si="62"/>
        <v>2609.4810000000002</v>
      </c>
      <c r="Z37" s="115">
        <v>96.644400000000005</v>
      </c>
      <c r="AA37" s="127">
        <f t="shared" si="63"/>
        <v>2609.4810000000002</v>
      </c>
      <c r="AB37" s="133">
        <v>47.589100000000002</v>
      </c>
      <c r="AC37" s="127">
        <f t="shared" si="64"/>
        <v>2609.4810000000002</v>
      </c>
      <c r="AD37" s="115">
        <v>23.433499999999999</v>
      </c>
      <c r="AE37" s="127">
        <f t="shared" si="65"/>
        <v>2609.4810000000002</v>
      </c>
      <c r="AF37" s="115">
        <v>11.539</v>
      </c>
      <c r="AG37" s="127">
        <f t="shared" si="66"/>
        <v>2609.4810000000002</v>
      </c>
      <c r="AH37" s="115">
        <v>5.6820000000000004</v>
      </c>
      <c r="AI37" s="133">
        <f t="shared" si="67"/>
        <v>2609.4810000000002</v>
      </c>
      <c r="AJ37" s="133">
        <v>2.7978999999999998</v>
      </c>
      <c r="AK37" s="133">
        <f t="shared" si="68"/>
        <v>2609.4810000000002</v>
      </c>
      <c r="AL37" s="133">
        <v>1.3776999999999999</v>
      </c>
      <c r="AM37" s="133">
        <f t="shared" si="69"/>
        <v>2609.4810000000002</v>
      </c>
      <c r="AN37" s="133">
        <v>0.6784</v>
      </c>
      <c r="AO37" s="133">
        <f t="shared" si="70"/>
        <v>2609.4810000000002</v>
      </c>
      <c r="AP37" s="133">
        <v>0.33410000000000001</v>
      </c>
      <c r="AQ37" s="133">
        <f t="shared" si="71"/>
        <v>2609.4810000000002</v>
      </c>
      <c r="AR37" s="133">
        <v>0.16450000000000001</v>
      </c>
      <c r="AS37" s="133">
        <f t="shared" si="72"/>
        <v>2609.4810000000002</v>
      </c>
      <c r="AT37" s="133">
        <v>8.1000000000000003E-2</v>
      </c>
      <c r="AU37" s="133">
        <f t="shared" si="73"/>
        <v>2609.4810000000002</v>
      </c>
      <c r="AV37" s="133">
        <v>3.9899999999999998E-2</v>
      </c>
      <c r="AW37" s="133">
        <f t="shared" si="50"/>
        <v>2609.4810000000002</v>
      </c>
      <c r="AX37" s="133">
        <v>2.1399999999999999E-2</v>
      </c>
      <c r="AY37" s="133">
        <f t="shared" si="51"/>
        <v>2609.4810000000002</v>
      </c>
      <c r="AZ37" s="133">
        <v>1.14E-2</v>
      </c>
      <c r="BA37" s="133">
        <f t="shared" si="52"/>
        <v>2609.4810000000002</v>
      </c>
      <c r="BB37" s="133">
        <v>6.1000000000000004E-3</v>
      </c>
      <c r="BC37" s="133">
        <f t="shared" si="53"/>
        <v>2609.4810000000002</v>
      </c>
      <c r="BD37" s="133">
        <v>3.3E-3</v>
      </c>
      <c r="BE37" s="133">
        <f t="shared" si="54"/>
        <v>2609.4810000000002</v>
      </c>
    </row>
    <row r="38" spans="1:57" ht="15" customHeight="1" x14ac:dyDescent="0.25">
      <c r="A38" s="45" t="s">
        <v>28</v>
      </c>
      <c r="B38" s="101">
        <v>6113</v>
      </c>
      <c r="C38" s="101">
        <v>2</v>
      </c>
      <c r="D38" s="109">
        <f>(LARGE('Annual Heat Inputs'!D38:K38,1)+LARGE('Annual Heat Inputs'!D38:K38,2)+LARGE('Annual Heat Inputs'!D38:K38,3))/3</f>
        <v>37316997.961666666</v>
      </c>
      <c r="E38" s="110">
        <v>1221855434</v>
      </c>
      <c r="F38" s="111">
        <f t="shared" si="2"/>
        <v>3.0541254655226804E-2</v>
      </c>
      <c r="G38" s="127">
        <v>105171</v>
      </c>
      <c r="H38" s="127">
        <f t="shared" si="0"/>
        <v>3212.0542933448583</v>
      </c>
      <c r="I38" s="127">
        <f>MIN(H38,'NOx Annual Emissions'!L38,'Annual NOx Consent Decree Caps '!D38,' Retirement Adjustments'!D38)</f>
        <v>3212.0542933448583</v>
      </c>
      <c r="J38" s="133">
        <v>25128.051299999999</v>
      </c>
      <c r="K38" s="132">
        <f>PRODUCT(F38,J38)+H38</f>
        <v>3979.4965070877611</v>
      </c>
      <c r="L38" s="133">
        <v>11887.4403</v>
      </c>
      <c r="M38" s="132">
        <f>PRODUCT(F38,L38)+K38</f>
        <v>4342.5538484888666</v>
      </c>
      <c r="N38" s="133">
        <v>5853.5460999999996</v>
      </c>
      <c r="O38" s="132">
        <f>PRODUCT(F38,N38)+M38</f>
        <v>4521.3284905650762</v>
      </c>
      <c r="P38" s="189">
        <v>2882.37</v>
      </c>
      <c r="Q38" s="132">
        <f>PRODUCT(F38,P38)+O38</f>
        <v>4609.3596867456627</v>
      </c>
      <c r="R38" s="133">
        <v>1419.3203000000001</v>
      </c>
      <c r="S38" s="132">
        <f>PRODUCT(F38,R38)+Q38</f>
        <v>4652.7075094652955</v>
      </c>
      <c r="T38" s="117">
        <v>700.0204</v>
      </c>
      <c r="U38" s="189">
        <f>PRODUCT(F38,T38)+S38</f>
        <v>4674.0870107655492</v>
      </c>
      <c r="V38" s="117">
        <v>398.57990000000001</v>
      </c>
      <c r="W38" s="132">
        <f>PRODUCT(F38,V38)+U38</f>
        <v>4686.2601409919043</v>
      </c>
      <c r="X38" s="115">
        <v>196.26650000000001</v>
      </c>
      <c r="Y38" s="132">
        <f>PRODUCT(F38,X38)+W38</f>
        <v>4692.2543661486943</v>
      </c>
      <c r="Z38" s="115">
        <v>96.644400000000005</v>
      </c>
      <c r="AA38" s="132">
        <f>PRODUCT(F38,Z38)+Y38</f>
        <v>4695.2060073800958</v>
      </c>
      <c r="AB38" s="133">
        <v>47.589100000000002</v>
      </c>
      <c r="AC38" s="132">
        <f>PRODUCT(F38,AB38)+AA38</f>
        <v>4696.6594382020085</v>
      </c>
      <c r="AD38" s="115">
        <v>23.433499999999999</v>
      </c>
      <c r="AE38" s="132">
        <f>PRODUCT(F38,AD38)+AC38</f>
        <v>4697.3751266929721</v>
      </c>
      <c r="AF38" s="115">
        <v>11.539</v>
      </c>
      <c r="AG38" s="132">
        <f>PRODUCT(F38,AF38)+AE38</f>
        <v>4697.7275422304392</v>
      </c>
      <c r="AH38" s="115">
        <v>5.6820000000000004</v>
      </c>
      <c r="AI38" s="132">
        <f>PRODUCT(F38,AH38)+AG38</f>
        <v>4697.9010776393898</v>
      </c>
      <c r="AJ38" s="133">
        <v>2.7978999999999998</v>
      </c>
      <c r="AK38" s="132">
        <f>PRODUCT(F38,AJ38)+AI38</f>
        <v>4697.9865290157895</v>
      </c>
      <c r="AL38" s="133">
        <v>1.3776999999999999</v>
      </c>
      <c r="AM38" s="132">
        <f>PRODUCT(F38,AL38)+AK38</f>
        <v>4698.0286057023277</v>
      </c>
      <c r="AN38" s="133">
        <v>0.6784</v>
      </c>
      <c r="AO38" s="132">
        <f>PRODUCT(F38,AN38)+AM38</f>
        <v>4698.0493248894854</v>
      </c>
      <c r="AP38" s="133">
        <v>0.33410000000000001</v>
      </c>
      <c r="AQ38" s="132">
        <f>PRODUCT(F38,AP38)+AO38</f>
        <v>4698.0595287226661</v>
      </c>
      <c r="AR38" s="133">
        <v>0.16450000000000001</v>
      </c>
      <c r="AS38" s="132">
        <f>PRODUCT(F38,AR38)+AQ38</f>
        <v>4698.0645527590568</v>
      </c>
      <c r="AT38" s="133">
        <v>8.1000000000000003E-2</v>
      </c>
      <c r="AU38" s="133">
        <f>PRODUCT(F38,AT38)+AS38</f>
        <v>4698.0670266006837</v>
      </c>
      <c r="AV38" s="133">
        <v>3.9899999999999998E-2</v>
      </c>
      <c r="AW38" s="133">
        <f t="shared" si="50"/>
        <v>4698.0670266006837</v>
      </c>
      <c r="AX38" s="133">
        <v>2.1399999999999999E-2</v>
      </c>
      <c r="AY38" s="133">
        <f t="shared" si="51"/>
        <v>4698.0670266006837</v>
      </c>
      <c r="AZ38" s="133">
        <v>1.14E-2</v>
      </c>
      <c r="BA38" s="133">
        <f t="shared" si="52"/>
        <v>4698.0670266006837</v>
      </c>
      <c r="BB38" s="133">
        <v>6.1000000000000004E-3</v>
      </c>
      <c r="BC38" s="133">
        <f t="shared" si="53"/>
        <v>4698.0670266006837</v>
      </c>
      <c r="BD38" s="133">
        <v>3.3E-3</v>
      </c>
      <c r="BE38" s="133">
        <f t="shared" si="54"/>
        <v>4698.0670266006837</v>
      </c>
    </row>
    <row r="39" spans="1:57" ht="15" customHeight="1" x14ac:dyDescent="0.25">
      <c r="A39" s="45" t="s">
        <v>28</v>
      </c>
      <c r="B39" s="101">
        <v>6113</v>
      </c>
      <c r="C39" s="101">
        <v>3</v>
      </c>
      <c r="D39" s="109">
        <f>(LARGE('Annual Heat Inputs'!D39:K39,1)+LARGE('Annual Heat Inputs'!D39:K39,2)+LARGE('Annual Heat Inputs'!D39:K39,3))/3</f>
        <v>38852098.468666665</v>
      </c>
      <c r="E39" s="110">
        <v>1221855434</v>
      </c>
      <c r="F39" s="111">
        <f t="shared" si="2"/>
        <v>3.1797623014595246E-2</v>
      </c>
      <c r="G39" s="127">
        <v>105171</v>
      </c>
      <c r="H39" s="127">
        <f t="shared" si="0"/>
        <v>3344.1878100679965</v>
      </c>
      <c r="I39" s="127">
        <f>MIN(H39,'NOx Annual Emissions'!L39,'Annual NOx Consent Decree Caps '!D39,' Retirement Adjustments'!D39)</f>
        <v>3096.4349999999999</v>
      </c>
      <c r="J39" s="133">
        <v>25128.051299999999</v>
      </c>
      <c r="K39" s="127">
        <f>I39</f>
        <v>3096.4349999999999</v>
      </c>
      <c r="L39" s="133">
        <v>11887.4403</v>
      </c>
      <c r="M39" s="127">
        <f>K39</f>
        <v>3096.4349999999999</v>
      </c>
      <c r="N39" s="133">
        <v>5853.5460999999996</v>
      </c>
      <c r="O39" s="127">
        <f>M39</f>
        <v>3096.4349999999999</v>
      </c>
      <c r="P39" s="189">
        <v>2882.37</v>
      </c>
      <c r="Q39" s="127">
        <f>O39</f>
        <v>3096.4349999999999</v>
      </c>
      <c r="R39" s="133">
        <v>1419.3203000000001</v>
      </c>
      <c r="S39" s="127">
        <f>Q39</f>
        <v>3096.4349999999999</v>
      </c>
      <c r="T39" s="117">
        <v>700.0204</v>
      </c>
      <c r="U39" s="127">
        <f>S39</f>
        <v>3096.4349999999999</v>
      </c>
      <c r="V39" s="117">
        <v>398.57990000000001</v>
      </c>
      <c r="W39" s="127">
        <f>U39</f>
        <v>3096.4349999999999</v>
      </c>
      <c r="X39" s="115">
        <v>196.26650000000001</v>
      </c>
      <c r="Y39" s="127">
        <f>W39</f>
        <v>3096.4349999999999</v>
      </c>
      <c r="Z39" s="115">
        <v>96.644400000000005</v>
      </c>
      <c r="AA39" s="127">
        <f>Y39</f>
        <v>3096.4349999999999</v>
      </c>
      <c r="AB39" s="133">
        <v>47.589100000000002</v>
      </c>
      <c r="AC39" s="127">
        <f>AA39</f>
        <v>3096.4349999999999</v>
      </c>
      <c r="AD39" s="115">
        <v>23.433499999999999</v>
      </c>
      <c r="AE39" s="127">
        <f>Y39</f>
        <v>3096.4349999999999</v>
      </c>
      <c r="AF39" s="115">
        <v>11.539</v>
      </c>
      <c r="AG39" s="127">
        <f>AE39</f>
        <v>3096.4349999999999</v>
      </c>
      <c r="AH39" s="115">
        <v>5.6820000000000004</v>
      </c>
      <c r="AI39" s="133">
        <f>AG39</f>
        <v>3096.4349999999999</v>
      </c>
      <c r="AJ39" s="133">
        <v>2.7978999999999998</v>
      </c>
      <c r="AK39" s="133">
        <f>AI39</f>
        <v>3096.4349999999999</v>
      </c>
      <c r="AL39" s="133">
        <v>1.3776999999999999</v>
      </c>
      <c r="AM39" s="133">
        <f>AK39</f>
        <v>3096.4349999999999</v>
      </c>
      <c r="AN39" s="133">
        <v>0.6784</v>
      </c>
      <c r="AO39" s="133">
        <f>AM39</f>
        <v>3096.4349999999999</v>
      </c>
      <c r="AP39" s="133">
        <v>0.33410000000000001</v>
      </c>
      <c r="AQ39" s="133">
        <f>AO39</f>
        <v>3096.4349999999999</v>
      </c>
      <c r="AR39" s="133">
        <v>0.16450000000000001</v>
      </c>
      <c r="AS39" s="133">
        <f>AQ39</f>
        <v>3096.4349999999999</v>
      </c>
      <c r="AT39" s="133">
        <v>8.1000000000000003E-2</v>
      </c>
      <c r="AU39" s="133">
        <f>AS39</f>
        <v>3096.4349999999999</v>
      </c>
      <c r="AV39" s="133">
        <v>3.9899999999999998E-2</v>
      </c>
      <c r="AW39" s="133">
        <f t="shared" si="50"/>
        <v>3096.4349999999999</v>
      </c>
      <c r="AX39" s="133">
        <v>2.1399999999999999E-2</v>
      </c>
      <c r="AY39" s="133">
        <f t="shared" si="51"/>
        <v>3096.4349999999999</v>
      </c>
      <c r="AZ39" s="133">
        <v>1.14E-2</v>
      </c>
      <c r="BA39" s="133">
        <f t="shared" si="52"/>
        <v>3096.4349999999999</v>
      </c>
      <c r="BB39" s="133">
        <v>6.1000000000000004E-3</v>
      </c>
      <c r="BC39" s="133">
        <f t="shared" si="53"/>
        <v>3096.4349999999999</v>
      </c>
      <c r="BD39" s="133">
        <v>3.3E-3</v>
      </c>
      <c r="BE39" s="133">
        <f t="shared" si="54"/>
        <v>3096.4349999999999</v>
      </c>
    </row>
    <row r="40" spans="1:57" ht="15" customHeight="1" x14ac:dyDescent="0.25">
      <c r="A40" s="45" t="s">
        <v>28</v>
      </c>
      <c r="B40" s="101">
        <v>6113</v>
      </c>
      <c r="C40" s="101">
        <v>4</v>
      </c>
      <c r="D40" s="109">
        <f>(LARGE('Annual Heat Inputs'!D40:K40,1)+LARGE('Annual Heat Inputs'!D40:K40,2)+LARGE('Annual Heat Inputs'!D40:K40,3))/3</f>
        <v>36475482.608999997</v>
      </c>
      <c r="E40" s="110">
        <v>1221855434</v>
      </c>
      <c r="F40" s="111">
        <f t="shared" si="2"/>
        <v>2.9852535409684151E-2</v>
      </c>
      <c r="G40" s="127">
        <v>105171</v>
      </c>
      <c r="H40" s="127">
        <f t="shared" si="0"/>
        <v>3139.6210015718916</v>
      </c>
      <c r="I40" s="127">
        <f>MIN(H40,'NOx Annual Emissions'!L40,'Annual NOx Consent Decree Caps '!D40,' Retirement Adjustments'!D40)</f>
        <v>2536.5070000000001</v>
      </c>
      <c r="J40" s="133">
        <v>25128.051299999999</v>
      </c>
      <c r="K40" s="127">
        <f>I40</f>
        <v>2536.5070000000001</v>
      </c>
      <c r="L40" s="133">
        <v>11887.4403</v>
      </c>
      <c r="M40" s="127">
        <f>K40</f>
        <v>2536.5070000000001</v>
      </c>
      <c r="N40" s="133">
        <v>5853.5460999999996</v>
      </c>
      <c r="O40" s="127">
        <f>M40</f>
        <v>2536.5070000000001</v>
      </c>
      <c r="P40" s="189">
        <v>2882.37</v>
      </c>
      <c r="Q40" s="127">
        <f>O40</f>
        <v>2536.5070000000001</v>
      </c>
      <c r="R40" s="133">
        <v>1419.3203000000001</v>
      </c>
      <c r="S40" s="127">
        <f>Q40</f>
        <v>2536.5070000000001</v>
      </c>
      <c r="T40" s="117">
        <v>700.0204</v>
      </c>
      <c r="U40" s="127">
        <f>S40</f>
        <v>2536.5070000000001</v>
      </c>
      <c r="V40" s="117">
        <v>398.57990000000001</v>
      </c>
      <c r="W40" s="127">
        <f>U40</f>
        <v>2536.5070000000001</v>
      </c>
      <c r="X40" s="115">
        <v>196.26650000000001</v>
      </c>
      <c r="Y40" s="127">
        <f>W40</f>
        <v>2536.5070000000001</v>
      </c>
      <c r="Z40" s="115">
        <v>96.644400000000005</v>
      </c>
      <c r="AA40" s="127">
        <f>Y40</f>
        <v>2536.5070000000001</v>
      </c>
      <c r="AB40" s="133">
        <v>47.589100000000002</v>
      </c>
      <c r="AC40" s="127">
        <f>AA40</f>
        <v>2536.5070000000001</v>
      </c>
      <c r="AD40" s="115">
        <v>23.433499999999999</v>
      </c>
      <c r="AE40" s="127">
        <f>Y40</f>
        <v>2536.5070000000001</v>
      </c>
      <c r="AF40" s="115">
        <v>11.539</v>
      </c>
      <c r="AG40" s="127">
        <f>AE40</f>
        <v>2536.5070000000001</v>
      </c>
      <c r="AH40" s="115">
        <v>5.6820000000000004</v>
      </c>
      <c r="AI40" s="133">
        <f>AG40</f>
        <v>2536.5070000000001</v>
      </c>
      <c r="AJ40" s="133">
        <v>2.7978999999999998</v>
      </c>
      <c r="AK40" s="133">
        <f>AI40</f>
        <v>2536.5070000000001</v>
      </c>
      <c r="AL40" s="133">
        <v>1.3776999999999999</v>
      </c>
      <c r="AM40" s="133">
        <f>AK40</f>
        <v>2536.5070000000001</v>
      </c>
      <c r="AN40" s="133">
        <v>0.6784</v>
      </c>
      <c r="AO40" s="133">
        <f>AM40</f>
        <v>2536.5070000000001</v>
      </c>
      <c r="AP40" s="133">
        <v>0.33410000000000001</v>
      </c>
      <c r="AQ40" s="133">
        <f>AO40</f>
        <v>2536.5070000000001</v>
      </c>
      <c r="AR40" s="133">
        <v>0.16450000000000001</v>
      </c>
      <c r="AS40" s="133">
        <f>AQ40</f>
        <v>2536.5070000000001</v>
      </c>
      <c r="AT40" s="133">
        <v>8.1000000000000003E-2</v>
      </c>
      <c r="AU40" s="133">
        <f>AS40</f>
        <v>2536.5070000000001</v>
      </c>
      <c r="AV40" s="133">
        <v>3.9899999999999998E-2</v>
      </c>
      <c r="AW40" s="133">
        <f t="shared" si="50"/>
        <v>2536.5070000000001</v>
      </c>
      <c r="AX40" s="133">
        <v>2.1399999999999999E-2</v>
      </c>
      <c r="AY40" s="133">
        <f t="shared" si="51"/>
        <v>2536.5070000000001</v>
      </c>
      <c r="AZ40" s="133">
        <v>1.14E-2</v>
      </c>
      <c r="BA40" s="133">
        <f t="shared" si="52"/>
        <v>2536.5070000000001</v>
      </c>
      <c r="BB40" s="133">
        <v>6.1000000000000004E-3</v>
      </c>
      <c r="BC40" s="133">
        <f t="shared" si="53"/>
        <v>2536.5070000000001</v>
      </c>
      <c r="BD40" s="133">
        <v>3.3E-3</v>
      </c>
      <c r="BE40" s="133">
        <f t="shared" si="54"/>
        <v>2536.5070000000001</v>
      </c>
    </row>
    <row r="41" spans="1:57" ht="15" customHeight="1" x14ac:dyDescent="0.25">
      <c r="A41" s="45" t="s">
        <v>28</v>
      </c>
      <c r="B41" s="101">
        <v>6113</v>
      </c>
      <c r="C41" s="101">
        <v>5</v>
      </c>
      <c r="D41" s="109">
        <f>(LARGE('Annual Heat Inputs'!D41:K41,1)+LARGE('Annual Heat Inputs'!D41:K41,2)+LARGE('Annual Heat Inputs'!D41:K41,3))/3</f>
        <v>33624971.36333333</v>
      </c>
      <c r="E41" s="110">
        <v>1221855434</v>
      </c>
      <c r="F41" s="111">
        <f t="shared" si="2"/>
        <v>2.7519598822959714E-2</v>
      </c>
      <c r="G41" s="127">
        <v>105171</v>
      </c>
      <c r="H41" s="127">
        <f t="shared" si="0"/>
        <v>2894.2637278094962</v>
      </c>
      <c r="I41" s="127">
        <f>MIN(H41,'NOx Annual Emissions'!L41,'Annual NOx Consent Decree Caps '!D41,' Retirement Adjustments'!D41)</f>
        <v>2894.2637278094962</v>
      </c>
      <c r="J41" s="133">
        <v>25128.051299999999</v>
      </c>
      <c r="K41" s="132">
        <f>PRODUCT(F41,J41)+H41</f>
        <v>3585.7776187882473</v>
      </c>
      <c r="L41" s="133">
        <v>11887.4403</v>
      </c>
      <c r="M41" s="132">
        <f>PRODUCT(F41,L41)+K41</f>
        <v>3912.9152068761314</v>
      </c>
      <c r="N41" s="133">
        <v>5853.5460999999996</v>
      </c>
      <c r="O41" s="132">
        <f>PRODUCT(F41,N41)+M41</f>
        <v>4074.0024472398318</v>
      </c>
      <c r="P41" s="189">
        <v>2882.37</v>
      </c>
      <c r="Q41" s="132">
        <f>PRODUCT(F41,P41)+O41</f>
        <v>4153.3241132991661</v>
      </c>
      <c r="R41" s="133">
        <v>1419.3203000000001</v>
      </c>
      <c r="S41" s="132">
        <f>PRODUCT(F41,R41)+Q41</f>
        <v>4192.3832385564492</v>
      </c>
      <c r="T41" s="117">
        <v>700.0204</v>
      </c>
      <c r="U41" s="189">
        <f>PRODUCT(F41,T41)+S41</f>
        <v>4211.647519132337</v>
      </c>
      <c r="V41" s="117">
        <v>398.57990000000001</v>
      </c>
      <c r="W41" s="132">
        <f>PRODUCT(F41,V41)+U41</f>
        <v>4222.6162780792329</v>
      </c>
      <c r="X41" s="115">
        <v>196.26650000000001</v>
      </c>
      <c r="Y41" s="132">
        <f>PRODUCT(F41,X41)+W41</f>
        <v>4228.0174534216194</v>
      </c>
      <c r="Z41" s="115">
        <v>96.644400000000005</v>
      </c>
      <c r="AA41" s="132">
        <f>PRODUCT(F41,Z41)+Y41</f>
        <v>4230.6770685381052</v>
      </c>
      <c r="AB41" s="133">
        <v>47.589100000000002</v>
      </c>
      <c r="AC41" s="132">
        <f>PRODUCT(F41,AB41)+AA41</f>
        <v>4231.9867014784513</v>
      </c>
      <c r="AD41" s="115">
        <v>23.433499999999999</v>
      </c>
      <c r="AE41" s="132">
        <f>PRODUCT(F41,AD41)+AC41</f>
        <v>4232.6315819974689</v>
      </c>
      <c r="AF41" s="115">
        <v>11.539</v>
      </c>
      <c r="AG41" s="132">
        <f>PRODUCT(F41,AF41)+AE41</f>
        <v>4232.9491306482869</v>
      </c>
      <c r="AH41" s="115">
        <v>5.6820000000000004</v>
      </c>
      <c r="AI41" s="132">
        <f>PRODUCT(F41,AH41)+AG41</f>
        <v>4233.1054970087989</v>
      </c>
      <c r="AJ41" s="133">
        <v>2.7978999999999998</v>
      </c>
      <c r="AK41" s="132">
        <f>PRODUCT(F41,AJ41)+AI41</f>
        <v>4233.1824940943461</v>
      </c>
      <c r="AL41" s="133">
        <v>1.3776999999999999</v>
      </c>
      <c r="AM41" s="132">
        <f>PRODUCT(F41,AL41)+AK41</f>
        <v>4233.2204078456443</v>
      </c>
      <c r="AN41" s="133">
        <v>0.6784</v>
      </c>
      <c r="AO41" s="132">
        <f>PRODUCT(F41,AN41)+AM41</f>
        <v>4233.2390771414857</v>
      </c>
      <c r="AP41" s="133">
        <v>0.33410000000000001</v>
      </c>
      <c r="AQ41" s="132">
        <f>PRODUCT(F41,AP41)+AO41</f>
        <v>4233.2482714394528</v>
      </c>
      <c r="AR41" s="133">
        <v>0.16450000000000001</v>
      </c>
      <c r="AS41" s="132">
        <f>PRODUCT(F41,AR41)+AQ41</f>
        <v>4233.2527984134595</v>
      </c>
      <c r="AT41" s="133">
        <v>8.1000000000000003E-2</v>
      </c>
      <c r="AU41" s="133">
        <f>PRODUCT(F41,AT41)+AS41</f>
        <v>4233.2550275009644</v>
      </c>
      <c r="AV41" s="133">
        <v>3.9899999999999998E-2</v>
      </c>
      <c r="AW41" s="133">
        <f>PRODUCT(F41,AV41)+AU41</f>
        <v>4233.2561255329574</v>
      </c>
      <c r="AX41" s="133">
        <v>2.1399999999999999E-2</v>
      </c>
      <c r="AY41" s="133">
        <f>PRODUCT(F41,AX41)+AW41</f>
        <v>4233.2567144523719</v>
      </c>
      <c r="AZ41" s="133">
        <v>1.14E-2</v>
      </c>
      <c r="BA41" s="133">
        <f>PRODUCT(F41,AZ41)+AY41</f>
        <v>4233.257028175798</v>
      </c>
      <c r="BB41" s="133">
        <v>6.1000000000000004E-3</v>
      </c>
      <c r="BC41" s="133">
        <f>PRODUCT(F41,BB41)+BA41</f>
        <v>4233.2571960453506</v>
      </c>
      <c r="BD41" s="133">
        <v>3.3E-3</v>
      </c>
      <c r="BE41" s="133">
        <f>PRODUCT(F41,BD41)+BC41</f>
        <v>4233.2572868600264</v>
      </c>
    </row>
    <row r="42" spans="1:57" ht="15" customHeight="1" x14ac:dyDescent="0.25">
      <c r="A42" s="45" t="s">
        <v>29</v>
      </c>
      <c r="B42" s="101">
        <v>7763</v>
      </c>
      <c r="C42" s="101">
        <v>1</v>
      </c>
      <c r="D42" s="109">
        <f>(LARGE('Annual Heat Inputs'!D42:K42,1)+LARGE('Annual Heat Inputs'!D42:K42,2)+LARGE('Annual Heat Inputs'!D42:K42,3))/3</f>
        <v>801250.27566666668</v>
      </c>
      <c r="E42" s="110">
        <v>1221855434</v>
      </c>
      <c r="F42" s="111">
        <f t="shared" si="2"/>
        <v>6.5576520214310943E-4</v>
      </c>
      <c r="G42" s="127">
        <v>105171</v>
      </c>
      <c r="H42" s="127">
        <f t="shared" si="0"/>
        <v>68.967482074592965</v>
      </c>
      <c r="I42" s="127">
        <f>MIN(H42,'NOx Annual Emissions'!L42,'Annual NOx Consent Decree Caps '!D42,' Retirement Adjustments'!D42)</f>
        <v>43.728000000000002</v>
      </c>
      <c r="J42" s="133">
        <v>25128.051299999999</v>
      </c>
      <c r="K42" s="127">
        <f t="shared" ref="K42:K54" si="74">I42</f>
        <v>43.728000000000002</v>
      </c>
      <c r="L42" s="133">
        <v>11887.4403</v>
      </c>
      <c r="M42" s="127">
        <f t="shared" ref="M42:M50" si="75">K42</f>
        <v>43.728000000000002</v>
      </c>
      <c r="N42" s="133">
        <v>5853.5460999999996</v>
      </c>
      <c r="O42" s="127">
        <f t="shared" ref="O42:O50" si="76">M42</f>
        <v>43.728000000000002</v>
      </c>
      <c r="P42" s="189">
        <v>2882.37</v>
      </c>
      <c r="Q42" s="127">
        <f t="shared" ref="Q42:Q50" si="77">O42</f>
        <v>43.728000000000002</v>
      </c>
      <c r="R42" s="133">
        <v>1419.3203000000001</v>
      </c>
      <c r="S42" s="127">
        <f t="shared" ref="S42:S50" si="78">Q42</f>
        <v>43.728000000000002</v>
      </c>
      <c r="T42" s="117">
        <v>700.0204</v>
      </c>
      <c r="U42" s="127">
        <f t="shared" ref="U42:U50" si="79">S42</f>
        <v>43.728000000000002</v>
      </c>
      <c r="V42" s="117">
        <v>398.57990000000001</v>
      </c>
      <c r="W42" s="127">
        <f t="shared" ref="W42:W50" si="80">U42</f>
        <v>43.728000000000002</v>
      </c>
      <c r="X42" s="115">
        <v>196.26650000000001</v>
      </c>
      <c r="Y42" s="127">
        <f t="shared" ref="Y42:Y50" si="81">W42</f>
        <v>43.728000000000002</v>
      </c>
      <c r="Z42" s="115">
        <v>96.644400000000005</v>
      </c>
      <c r="AA42" s="127">
        <f t="shared" ref="AA42:AA50" si="82">Y42</f>
        <v>43.728000000000002</v>
      </c>
      <c r="AB42" s="133">
        <v>47.589100000000002</v>
      </c>
      <c r="AC42" s="127">
        <f t="shared" ref="AC42:AC50" si="83">AA42</f>
        <v>43.728000000000002</v>
      </c>
      <c r="AD42" s="115">
        <v>23.433499999999999</v>
      </c>
      <c r="AE42" s="127">
        <f t="shared" ref="AE42:AE50" si="84">Y42</f>
        <v>43.728000000000002</v>
      </c>
      <c r="AF42" s="115">
        <v>11.539</v>
      </c>
      <c r="AG42" s="127">
        <f t="shared" ref="AG42:AG50" si="85">AE42</f>
        <v>43.728000000000002</v>
      </c>
      <c r="AH42" s="115">
        <v>5.6820000000000004</v>
      </c>
      <c r="AI42" s="133">
        <f t="shared" ref="AI42:AI50" si="86">AG42</f>
        <v>43.728000000000002</v>
      </c>
      <c r="AJ42" s="133">
        <v>2.7978999999999998</v>
      </c>
      <c r="AK42" s="133">
        <f t="shared" ref="AK42:AK50" si="87">AI42</f>
        <v>43.728000000000002</v>
      </c>
      <c r="AL42" s="133">
        <v>1.3776999999999999</v>
      </c>
      <c r="AM42" s="133">
        <f t="shared" ref="AM42:AM50" si="88">AK42</f>
        <v>43.728000000000002</v>
      </c>
      <c r="AN42" s="133">
        <v>0.6784</v>
      </c>
      <c r="AO42" s="133">
        <f t="shared" ref="AO42:AO50" si="89">AM42</f>
        <v>43.728000000000002</v>
      </c>
      <c r="AP42" s="133">
        <v>0.33410000000000001</v>
      </c>
      <c r="AQ42" s="133">
        <f t="shared" ref="AQ42:AQ50" si="90">AO42</f>
        <v>43.728000000000002</v>
      </c>
      <c r="AR42" s="133">
        <v>0.16450000000000001</v>
      </c>
      <c r="AS42" s="133">
        <f t="shared" ref="AS42:AS50" si="91">AQ42</f>
        <v>43.728000000000002</v>
      </c>
      <c r="AT42" s="133">
        <v>8.1000000000000003E-2</v>
      </c>
      <c r="AU42" s="133">
        <f t="shared" ref="AU42:AU50" si="92">AS42</f>
        <v>43.728000000000002</v>
      </c>
      <c r="AV42" s="133">
        <v>3.9899999999999998E-2</v>
      </c>
      <c r="AW42" s="133">
        <f t="shared" ref="AW42:AW54" si="93">AU42</f>
        <v>43.728000000000002</v>
      </c>
      <c r="AX42" s="133">
        <v>2.1399999999999999E-2</v>
      </c>
      <c r="AY42" s="133">
        <f t="shared" ref="AY42:AY54" si="94">AW42</f>
        <v>43.728000000000002</v>
      </c>
      <c r="AZ42" s="133">
        <v>1.14E-2</v>
      </c>
      <c r="BA42" s="133">
        <f t="shared" ref="BA42:BA54" si="95">AY42</f>
        <v>43.728000000000002</v>
      </c>
      <c r="BB42" s="133">
        <v>6.1000000000000004E-3</v>
      </c>
      <c r="BC42" s="133">
        <f t="shared" ref="BC42:BC54" si="96">BA42</f>
        <v>43.728000000000002</v>
      </c>
      <c r="BD42" s="133">
        <v>3.3E-3</v>
      </c>
      <c r="BE42" s="133">
        <f t="shared" ref="BE42:BE54" si="97">BC42</f>
        <v>43.728000000000002</v>
      </c>
    </row>
    <row r="43" spans="1:57" ht="15" customHeight="1" x14ac:dyDescent="0.25">
      <c r="A43" s="45" t="s">
        <v>29</v>
      </c>
      <c r="B43" s="101">
        <v>7763</v>
      </c>
      <c r="C43" s="101">
        <v>2</v>
      </c>
      <c r="D43" s="109">
        <f>(LARGE('Annual Heat Inputs'!D43:K43,1)+LARGE('Annual Heat Inputs'!D43:K43,2)+LARGE('Annual Heat Inputs'!D43:K43,3))/3</f>
        <v>863733.38833333331</v>
      </c>
      <c r="E43" s="110">
        <v>1221855434</v>
      </c>
      <c r="F43" s="111">
        <f t="shared" si="2"/>
        <v>7.0690309532423239E-4</v>
      </c>
      <c r="G43" s="127">
        <v>105171</v>
      </c>
      <c r="H43" s="127">
        <f t="shared" si="0"/>
        <v>74.345705438344851</v>
      </c>
      <c r="I43" s="127">
        <f>MIN(H43,'NOx Annual Emissions'!L43,'Annual NOx Consent Decree Caps '!D43,' Retirement Adjustments'!D43)</f>
        <v>44.506</v>
      </c>
      <c r="J43" s="133">
        <v>25128.051299999999</v>
      </c>
      <c r="K43" s="127">
        <f t="shared" si="74"/>
        <v>44.506</v>
      </c>
      <c r="L43" s="133">
        <v>11887.4403</v>
      </c>
      <c r="M43" s="127">
        <f t="shared" si="75"/>
        <v>44.506</v>
      </c>
      <c r="N43" s="133">
        <v>5853.5460999999996</v>
      </c>
      <c r="O43" s="127">
        <f t="shared" si="76"/>
        <v>44.506</v>
      </c>
      <c r="P43" s="189">
        <v>2882.37</v>
      </c>
      <c r="Q43" s="127">
        <f t="shared" si="77"/>
        <v>44.506</v>
      </c>
      <c r="R43" s="133">
        <v>1419.3203000000001</v>
      </c>
      <c r="S43" s="127">
        <f t="shared" si="78"/>
        <v>44.506</v>
      </c>
      <c r="T43" s="117">
        <v>700.0204</v>
      </c>
      <c r="U43" s="127">
        <f t="shared" si="79"/>
        <v>44.506</v>
      </c>
      <c r="V43" s="117">
        <v>398.57990000000001</v>
      </c>
      <c r="W43" s="127">
        <f t="shared" si="80"/>
        <v>44.506</v>
      </c>
      <c r="X43" s="115">
        <v>196.26650000000001</v>
      </c>
      <c r="Y43" s="127">
        <f t="shared" si="81"/>
        <v>44.506</v>
      </c>
      <c r="Z43" s="115">
        <v>96.644400000000005</v>
      </c>
      <c r="AA43" s="127">
        <f t="shared" si="82"/>
        <v>44.506</v>
      </c>
      <c r="AB43" s="133">
        <v>47.589100000000002</v>
      </c>
      <c r="AC43" s="127">
        <f t="shared" si="83"/>
        <v>44.506</v>
      </c>
      <c r="AD43" s="115">
        <v>23.433499999999999</v>
      </c>
      <c r="AE43" s="127">
        <f t="shared" si="84"/>
        <v>44.506</v>
      </c>
      <c r="AF43" s="115">
        <v>11.539</v>
      </c>
      <c r="AG43" s="127">
        <f t="shared" si="85"/>
        <v>44.506</v>
      </c>
      <c r="AH43" s="115">
        <v>5.6820000000000004</v>
      </c>
      <c r="AI43" s="133">
        <f t="shared" si="86"/>
        <v>44.506</v>
      </c>
      <c r="AJ43" s="133">
        <v>2.7978999999999998</v>
      </c>
      <c r="AK43" s="133">
        <f t="shared" si="87"/>
        <v>44.506</v>
      </c>
      <c r="AL43" s="133">
        <v>1.3776999999999999</v>
      </c>
      <c r="AM43" s="133">
        <f t="shared" si="88"/>
        <v>44.506</v>
      </c>
      <c r="AN43" s="133">
        <v>0.6784</v>
      </c>
      <c r="AO43" s="133">
        <f t="shared" si="89"/>
        <v>44.506</v>
      </c>
      <c r="AP43" s="133">
        <v>0.33410000000000001</v>
      </c>
      <c r="AQ43" s="133">
        <f t="shared" si="90"/>
        <v>44.506</v>
      </c>
      <c r="AR43" s="133">
        <v>0.16450000000000001</v>
      </c>
      <c r="AS43" s="133">
        <f t="shared" si="91"/>
        <v>44.506</v>
      </c>
      <c r="AT43" s="133">
        <v>8.1000000000000003E-2</v>
      </c>
      <c r="AU43" s="133">
        <f t="shared" si="92"/>
        <v>44.506</v>
      </c>
      <c r="AV43" s="133">
        <v>3.9899999999999998E-2</v>
      </c>
      <c r="AW43" s="133">
        <f t="shared" si="93"/>
        <v>44.506</v>
      </c>
      <c r="AX43" s="133">
        <v>2.1399999999999999E-2</v>
      </c>
      <c r="AY43" s="133">
        <f t="shared" si="94"/>
        <v>44.506</v>
      </c>
      <c r="AZ43" s="133">
        <v>1.14E-2</v>
      </c>
      <c r="BA43" s="133">
        <f t="shared" si="95"/>
        <v>44.506</v>
      </c>
      <c r="BB43" s="133">
        <v>6.1000000000000004E-3</v>
      </c>
      <c r="BC43" s="133">
        <f t="shared" si="96"/>
        <v>44.506</v>
      </c>
      <c r="BD43" s="133">
        <v>3.3E-3</v>
      </c>
      <c r="BE43" s="133">
        <f t="shared" si="97"/>
        <v>44.506</v>
      </c>
    </row>
    <row r="44" spans="1:57" ht="15" customHeight="1" x14ac:dyDescent="0.25">
      <c r="A44" s="45" t="s">
        <v>29</v>
      </c>
      <c r="B44" s="101">
        <v>7763</v>
      </c>
      <c r="C44" s="101">
        <v>3</v>
      </c>
      <c r="D44" s="109">
        <f>(LARGE('Annual Heat Inputs'!D44:K44,1)+LARGE('Annual Heat Inputs'!D44:K44,2)+LARGE('Annual Heat Inputs'!D44:K44,3))/3</f>
        <v>770204.38233333325</v>
      </c>
      <c r="E44" s="110">
        <v>1221855434</v>
      </c>
      <c r="F44" s="111">
        <f t="shared" ref="F44:F100" si="98">D44/E44</f>
        <v>6.3035639151835473E-4</v>
      </c>
      <c r="G44" s="127">
        <v>105171</v>
      </c>
      <c r="H44" s="127">
        <f t="shared" si="0"/>
        <v>66.295212052376883</v>
      </c>
      <c r="I44" s="127">
        <f>MIN(H44,'NOx Annual Emissions'!L44,'Annual NOx Consent Decree Caps '!D44,' Retirement Adjustments'!D44)</f>
        <v>45.481000000000002</v>
      </c>
      <c r="J44" s="133">
        <v>25128.051299999999</v>
      </c>
      <c r="K44" s="127">
        <f t="shared" si="74"/>
        <v>45.481000000000002</v>
      </c>
      <c r="L44" s="133">
        <v>11887.4403</v>
      </c>
      <c r="M44" s="127">
        <f t="shared" si="75"/>
        <v>45.481000000000002</v>
      </c>
      <c r="N44" s="133">
        <v>5853.5460999999996</v>
      </c>
      <c r="O44" s="127">
        <f t="shared" si="76"/>
        <v>45.481000000000002</v>
      </c>
      <c r="P44" s="189">
        <v>2882.37</v>
      </c>
      <c r="Q44" s="127">
        <f t="shared" si="77"/>
        <v>45.481000000000002</v>
      </c>
      <c r="R44" s="133">
        <v>1419.3203000000001</v>
      </c>
      <c r="S44" s="127">
        <f t="shared" si="78"/>
        <v>45.481000000000002</v>
      </c>
      <c r="T44" s="117">
        <v>700.0204</v>
      </c>
      <c r="U44" s="127">
        <f t="shared" si="79"/>
        <v>45.481000000000002</v>
      </c>
      <c r="V44" s="117">
        <v>398.57990000000001</v>
      </c>
      <c r="W44" s="127">
        <f t="shared" si="80"/>
        <v>45.481000000000002</v>
      </c>
      <c r="X44" s="115">
        <v>196.26650000000001</v>
      </c>
      <c r="Y44" s="127">
        <f t="shared" si="81"/>
        <v>45.481000000000002</v>
      </c>
      <c r="Z44" s="115">
        <v>96.644400000000005</v>
      </c>
      <c r="AA44" s="127">
        <f t="shared" si="82"/>
        <v>45.481000000000002</v>
      </c>
      <c r="AB44" s="133">
        <v>47.589100000000002</v>
      </c>
      <c r="AC44" s="127">
        <f t="shared" si="83"/>
        <v>45.481000000000002</v>
      </c>
      <c r="AD44" s="115">
        <v>23.433499999999999</v>
      </c>
      <c r="AE44" s="127">
        <f t="shared" si="84"/>
        <v>45.481000000000002</v>
      </c>
      <c r="AF44" s="115">
        <v>11.539</v>
      </c>
      <c r="AG44" s="127">
        <f t="shared" si="85"/>
        <v>45.481000000000002</v>
      </c>
      <c r="AH44" s="115">
        <v>5.6820000000000004</v>
      </c>
      <c r="AI44" s="133">
        <f t="shared" si="86"/>
        <v>45.481000000000002</v>
      </c>
      <c r="AJ44" s="133">
        <v>2.7978999999999998</v>
      </c>
      <c r="AK44" s="133">
        <f t="shared" si="87"/>
        <v>45.481000000000002</v>
      </c>
      <c r="AL44" s="133">
        <v>1.3776999999999999</v>
      </c>
      <c r="AM44" s="133">
        <f t="shared" si="88"/>
        <v>45.481000000000002</v>
      </c>
      <c r="AN44" s="133">
        <v>0.6784</v>
      </c>
      <c r="AO44" s="133">
        <f t="shared" si="89"/>
        <v>45.481000000000002</v>
      </c>
      <c r="AP44" s="133">
        <v>0.33410000000000001</v>
      </c>
      <c r="AQ44" s="133">
        <f t="shared" si="90"/>
        <v>45.481000000000002</v>
      </c>
      <c r="AR44" s="133">
        <v>0.16450000000000001</v>
      </c>
      <c r="AS44" s="133">
        <f t="shared" si="91"/>
        <v>45.481000000000002</v>
      </c>
      <c r="AT44" s="133">
        <v>8.1000000000000003E-2</v>
      </c>
      <c r="AU44" s="133">
        <f t="shared" si="92"/>
        <v>45.481000000000002</v>
      </c>
      <c r="AV44" s="133">
        <v>3.9899999999999998E-2</v>
      </c>
      <c r="AW44" s="133">
        <f t="shared" si="93"/>
        <v>45.481000000000002</v>
      </c>
      <c r="AX44" s="133">
        <v>2.1399999999999999E-2</v>
      </c>
      <c r="AY44" s="133">
        <f t="shared" si="94"/>
        <v>45.481000000000002</v>
      </c>
      <c r="AZ44" s="133">
        <v>1.14E-2</v>
      </c>
      <c r="BA44" s="133">
        <f t="shared" si="95"/>
        <v>45.481000000000002</v>
      </c>
      <c r="BB44" s="133">
        <v>6.1000000000000004E-3</v>
      </c>
      <c r="BC44" s="133">
        <f t="shared" si="96"/>
        <v>45.481000000000002</v>
      </c>
      <c r="BD44" s="133">
        <v>3.3E-3</v>
      </c>
      <c r="BE44" s="133">
        <f t="shared" si="97"/>
        <v>45.481000000000002</v>
      </c>
    </row>
    <row r="45" spans="1:57" ht="15" customHeight="1" x14ac:dyDescent="0.25">
      <c r="A45" s="45" t="s">
        <v>30</v>
      </c>
      <c r="B45" s="101">
        <v>7948</v>
      </c>
      <c r="C45" s="101">
        <v>1</v>
      </c>
      <c r="D45" s="109">
        <f>(LARGE('Annual Heat Inputs'!D45:K45,1)+LARGE('Annual Heat Inputs'!D45:K45,2)+LARGE('Annual Heat Inputs'!D45:K45,3))/3</f>
        <v>141694.55066666668</v>
      </c>
      <c r="E45" s="110">
        <v>1221855434</v>
      </c>
      <c r="F45" s="111">
        <f t="shared" si="98"/>
        <v>1.1596670663631609E-4</v>
      </c>
      <c r="G45" s="127">
        <v>105171</v>
      </c>
      <c r="H45" s="127">
        <f t="shared" si="0"/>
        <v>12.196334503648</v>
      </c>
      <c r="I45" s="127">
        <f>MIN(H45,'NOx Annual Emissions'!L45,'Annual NOx Consent Decree Caps '!D45,' Retirement Adjustments'!D45)</f>
        <v>10.714</v>
      </c>
      <c r="J45" s="133">
        <v>25128.051299999999</v>
      </c>
      <c r="K45" s="127">
        <f t="shared" si="74"/>
        <v>10.714</v>
      </c>
      <c r="L45" s="133">
        <v>11887.4403</v>
      </c>
      <c r="M45" s="127">
        <f t="shared" si="75"/>
        <v>10.714</v>
      </c>
      <c r="N45" s="133">
        <v>5853.5460999999996</v>
      </c>
      <c r="O45" s="127">
        <f t="shared" si="76"/>
        <v>10.714</v>
      </c>
      <c r="P45" s="189">
        <v>2882.37</v>
      </c>
      <c r="Q45" s="127">
        <f t="shared" si="77"/>
        <v>10.714</v>
      </c>
      <c r="R45" s="133">
        <v>1419.3203000000001</v>
      </c>
      <c r="S45" s="127">
        <f t="shared" si="78"/>
        <v>10.714</v>
      </c>
      <c r="T45" s="117">
        <v>700.0204</v>
      </c>
      <c r="U45" s="127">
        <f t="shared" si="79"/>
        <v>10.714</v>
      </c>
      <c r="V45" s="117">
        <v>398.57990000000001</v>
      </c>
      <c r="W45" s="127">
        <f t="shared" si="80"/>
        <v>10.714</v>
      </c>
      <c r="X45" s="115">
        <v>196.26650000000001</v>
      </c>
      <c r="Y45" s="127">
        <f t="shared" si="81"/>
        <v>10.714</v>
      </c>
      <c r="Z45" s="115">
        <v>96.644400000000005</v>
      </c>
      <c r="AA45" s="127">
        <f t="shared" si="82"/>
        <v>10.714</v>
      </c>
      <c r="AB45" s="133">
        <v>47.589100000000002</v>
      </c>
      <c r="AC45" s="127">
        <f t="shared" si="83"/>
        <v>10.714</v>
      </c>
      <c r="AD45" s="115">
        <v>23.433499999999999</v>
      </c>
      <c r="AE45" s="127">
        <f t="shared" si="84"/>
        <v>10.714</v>
      </c>
      <c r="AF45" s="115">
        <v>11.539</v>
      </c>
      <c r="AG45" s="127">
        <f t="shared" si="85"/>
        <v>10.714</v>
      </c>
      <c r="AH45" s="115">
        <v>5.6820000000000004</v>
      </c>
      <c r="AI45" s="133">
        <f t="shared" si="86"/>
        <v>10.714</v>
      </c>
      <c r="AJ45" s="133">
        <v>2.7978999999999998</v>
      </c>
      <c r="AK45" s="133">
        <f t="shared" si="87"/>
        <v>10.714</v>
      </c>
      <c r="AL45" s="133">
        <v>1.3776999999999999</v>
      </c>
      <c r="AM45" s="133">
        <f t="shared" si="88"/>
        <v>10.714</v>
      </c>
      <c r="AN45" s="133">
        <v>0.6784</v>
      </c>
      <c r="AO45" s="133">
        <f t="shared" si="89"/>
        <v>10.714</v>
      </c>
      <c r="AP45" s="133">
        <v>0.33410000000000001</v>
      </c>
      <c r="AQ45" s="133">
        <f t="shared" si="90"/>
        <v>10.714</v>
      </c>
      <c r="AR45" s="133">
        <v>0.16450000000000001</v>
      </c>
      <c r="AS45" s="133">
        <f t="shared" si="91"/>
        <v>10.714</v>
      </c>
      <c r="AT45" s="133">
        <v>8.1000000000000003E-2</v>
      </c>
      <c r="AU45" s="133">
        <f t="shared" si="92"/>
        <v>10.714</v>
      </c>
      <c r="AV45" s="133">
        <v>3.9899999999999998E-2</v>
      </c>
      <c r="AW45" s="133">
        <f t="shared" si="93"/>
        <v>10.714</v>
      </c>
      <c r="AX45" s="133">
        <v>2.1399999999999999E-2</v>
      </c>
      <c r="AY45" s="133">
        <f t="shared" si="94"/>
        <v>10.714</v>
      </c>
      <c r="AZ45" s="133">
        <v>1.14E-2</v>
      </c>
      <c r="BA45" s="133">
        <f t="shared" si="95"/>
        <v>10.714</v>
      </c>
      <c r="BB45" s="133">
        <v>6.1000000000000004E-3</v>
      </c>
      <c r="BC45" s="133">
        <f t="shared" si="96"/>
        <v>10.714</v>
      </c>
      <c r="BD45" s="133">
        <v>3.3E-3</v>
      </c>
      <c r="BE45" s="133">
        <f t="shared" si="97"/>
        <v>10.714</v>
      </c>
    </row>
    <row r="46" spans="1:57" ht="15" customHeight="1" x14ac:dyDescent="0.25">
      <c r="A46" s="45" t="s">
        <v>30</v>
      </c>
      <c r="B46" s="101">
        <v>7948</v>
      </c>
      <c r="C46" s="101">
        <v>2</v>
      </c>
      <c r="D46" s="109">
        <f>(LARGE('Annual Heat Inputs'!D46:K46,1)+LARGE('Annual Heat Inputs'!D46:K46,2)+LARGE('Annual Heat Inputs'!D46:K46,3))/3</f>
        <v>155628.83666666667</v>
      </c>
      <c r="E46" s="110">
        <v>1221855434</v>
      </c>
      <c r="F46" s="111">
        <f t="shared" si="98"/>
        <v>1.2737090848561605E-4</v>
      </c>
      <c r="G46" s="127">
        <v>105171</v>
      </c>
      <c r="H46" s="127">
        <f t="shared" si="0"/>
        <v>13.395725816340725</v>
      </c>
      <c r="I46" s="127">
        <f>MIN(H46,'NOx Annual Emissions'!L46,'Annual NOx Consent Decree Caps '!D46,' Retirement Adjustments'!D46)</f>
        <v>10.986000000000001</v>
      </c>
      <c r="J46" s="133">
        <v>25128.051299999999</v>
      </c>
      <c r="K46" s="127">
        <f t="shared" si="74"/>
        <v>10.986000000000001</v>
      </c>
      <c r="L46" s="133">
        <v>11887.4403</v>
      </c>
      <c r="M46" s="127">
        <f t="shared" si="75"/>
        <v>10.986000000000001</v>
      </c>
      <c r="N46" s="133">
        <v>5853.5460999999996</v>
      </c>
      <c r="O46" s="127">
        <f t="shared" si="76"/>
        <v>10.986000000000001</v>
      </c>
      <c r="P46" s="189">
        <v>2882.37</v>
      </c>
      <c r="Q46" s="127">
        <f t="shared" si="77"/>
        <v>10.986000000000001</v>
      </c>
      <c r="R46" s="133">
        <v>1419.3203000000001</v>
      </c>
      <c r="S46" s="127">
        <f t="shared" si="78"/>
        <v>10.986000000000001</v>
      </c>
      <c r="T46" s="117">
        <v>700.0204</v>
      </c>
      <c r="U46" s="127">
        <f t="shared" si="79"/>
        <v>10.986000000000001</v>
      </c>
      <c r="V46" s="117">
        <v>398.57990000000001</v>
      </c>
      <c r="W46" s="127">
        <f t="shared" si="80"/>
        <v>10.986000000000001</v>
      </c>
      <c r="X46" s="115">
        <v>196.26650000000001</v>
      </c>
      <c r="Y46" s="127">
        <f t="shared" si="81"/>
        <v>10.986000000000001</v>
      </c>
      <c r="Z46" s="115">
        <v>96.644400000000005</v>
      </c>
      <c r="AA46" s="127">
        <f t="shared" si="82"/>
        <v>10.986000000000001</v>
      </c>
      <c r="AB46" s="133">
        <v>47.589100000000002</v>
      </c>
      <c r="AC46" s="127">
        <f t="shared" si="83"/>
        <v>10.986000000000001</v>
      </c>
      <c r="AD46" s="115">
        <v>23.433499999999999</v>
      </c>
      <c r="AE46" s="127">
        <f t="shared" si="84"/>
        <v>10.986000000000001</v>
      </c>
      <c r="AF46" s="115">
        <v>11.539</v>
      </c>
      <c r="AG46" s="127">
        <f t="shared" si="85"/>
        <v>10.986000000000001</v>
      </c>
      <c r="AH46" s="115">
        <v>5.6820000000000004</v>
      </c>
      <c r="AI46" s="133">
        <f t="shared" si="86"/>
        <v>10.986000000000001</v>
      </c>
      <c r="AJ46" s="133">
        <v>2.7978999999999998</v>
      </c>
      <c r="AK46" s="133">
        <f t="shared" si="87"/>
        <v>10.986000000000001</v>
      </c>
      <c r="AL46" s="133">
        <v>1.3776999999999999</v>
      </c>
      <c r="AM46" s="133">
        <f t="shared" si="88"/>
        <v>10.986000000000001</v>
      </c>
      <c r="AN46" s="133">
        <v>0.6784</v>
      </c>
      <c r="AO46" s="133">
        <f t="shared" si="89"/>
        <v>10.986000000000001</v>
      </c>
      <c r="AP46" s="133">
        <v>0.33410000000000001</v>
      </c>
      <c r="AQ46" s="133">
        <f t="shared" si="90"/>
        <v>10.986000000000001</v>
      </c>
      <c r="AR46" s="133">
        <v>0.16450000000000001</v>
      </c>
      <c r="AS46" s="133">
        <f t="shared" si="91"/>
        <v>10.986000000000001</v>
      </c>
      <c r="AT46" s="133">
        <v>8.1000000000000003E-2</v>
      </c>
      <c r="AU46" s="133">
        <f t="shared" si="92"/>
        <v>10.986000000000001</v>
      </c>
      <c r="AV46" s="133">
        <v>3.9899999999999998E-2</v>
      </c>
      <c r="AW46" s="133">
        <f t="shared" si="93"/>
        <v>10.986000000000001</v>
      </c>
      <c r="AX46" s="133">
        <v>2.1399999999999999E-2</v>
      </c>
      <c r="AY46" s="133">
        <f t="shared" si="94"/>
        <v>10.986000000000001</v>
      </c>
      <c r="AZ46" s="133">
        <v>1.14E-2</v>
      </c>
      <c r="BA46" s="133">
        <f t="shared" si="95"/>
        <v>10.986000000000001</v>
      </c>
      <c r="BB46" s="133">
        <v>6.1000000000000004E-3</v>
      </c>
      <c r="BC46" s="133">
        <f t="shared" si="96"/>
        <v>10.986000000000001</v>
      </c>
      <c r="BD46" s="133">
        <v>3.3E-3</v>
      </c>
      <c r="BE46" s="133">
        <f t="shared" si="97"/>
        <v>10.986000000000001</v>
      </c>
    </row>
    <row r="47" spans="1:57" ht="15" customHeight="1" x14ac:dyDescent="0.25">
      <c r="A47" s="45" t="s">
        <v>30</v>
      </c>
      <c r="B47" s="101">
        <v>7948</v>
      </c>
      <c r="C47" s="101">
        <v>3</v>
      </c>
      <c r="D47" s="109">
        <f>(LARGE('Annual Heat Inputs'!D47:K47,1)+LARGE('Annual Heat Inputs'!D47:K47,2)+LARGE('Annual Heat Inputs'!D47:K47,3))/3</f>
        <v>143479.45533333335</v>
      </c>
      <c r="E47" s="110">
        <v>1221855434</v>
      </c>
      <c r="F47" s="111">
        <f t="shared" si="98"/>
        <v>1.1742752157153589E-4</v>
      </c>
      <c r="G47" s="127">
        <v>105171</v>
      </c>
      <c r="H47" s="127">
        <f t="shared" si="0"/>
        <v>12.349969871200001</v>
      </c>
      <c r="I47" s="127">
        <f>MIN(H47,'NOx Annual Emissions'!L47,'Annual NOx Consent Decree Caps '!D47,' Retirement Adjustments'!D47)</f>
        <v>10.206</v>
      </c>
      <c r="J47" s="133">
        <v>25128.051299999999</v>
      </c>
      <c r="K47" s="127">
        <f t="shared" si="74"/>
        <v>10.206</v>
      </c>
      <c r="L47" s="133">
        <v>11887.4403</v>
      </c>
      <c r="M47" s="127">
        <f t="shared" si="75"/>
        <v>10.206</v>
      </c>
      <c r="N47" s="133">
        <v>5853.5460999999996</v>
      </c>
      <c r="O47" s="127">
        <f t="shared" si="76"/>
        <v>10.206</v>
      </c>
      <c r="P47" s="189">
        <v>2882.37</v>
      </c>
      <c r="Q47" s="127">
        <f t="shared" si="77"/>
        <v>10.206</v>
      </c>
      <c r="R47" s="133">
        <v>1419.3203000000001</v>
      </c>
      <c r="S47" s="127">
        <f t="shared" si="78"/>
        <v>10.206</v>
      </c>
      <c r="T47" s="117">
        <v>700.0204</v>
      </c>
      <c r="U47" s="127">
        <f t="shared" si="79"/>
        <v>10.206</v>
      </c>
      <c r="V47" s="117">
        <v>398.57990000000001</v>
      </c>
      <c r="W47" s="127">
        <f t="shared" si="80"/>
        <v>10.206</v>
      </c>
      <c r="X47" s="115">
        <v>196.26650000000001</v>
      </c>
      <c r="Y47" s="127">
        <f t="shared" si="81"/>
        <v>10.206</v>
      </c>
      <c r="Z47" s="115">
        <v>96.644400000000005</v>
      </c>
      <c r="AA47" s="127">
        <f t="shared" si="82"/>
        <v>10.206</v>
      </c>
      <c r="AB47" s="133">
        <v>47.589100000000002</v>
      </c>
      <c r="AC47" s="127">
        <f t="shared" si="83"/>
        <v>10.206</v>
      </c>
      <c r="AD47" s="115">
        <v>23.433499999999999</v>
      </c>
      <c r="AE47" s="127">
        <f t="shared" si="84"/>
        <v>10.206</v>
      </c>
      <c r="AF47" s="115">
        <v>11.539</v>
      </c>
      <c r="AG47" s="127">
        <f t="shared" si="85"/>
        <v>10.206</v>
      </c>
      <c r="AH47" s="115">
        <v>5.6820000000000004</v>
      </c>
      <c r="AI47" s="133">
        <f t="shared" si="86"/>
        <v>10.206</v>
      </c>
      <c r="AJ47" s="133">
        <v>2.7978999999999998</v>
      </c>
      <c r="AK47" s="133">
        <f t="shared" si="87"/>
        <v>10.206</v>
      </c>
      <c r="AL47" s="133">
        <v>1.3776999999999999</v>
      </c>
      <c r="AM47" s="133">
        <f t="shared" si="88"/>
        <v>10.206</v>
      </c>
      <c r="AN47" s="133">
        <v>0.6784</v>
      </c>
      <c r="AO47" s="133">
        <f t="shared" si="89"/>
        <v>10.206</v>
      </c>
      <c r="AP47" s="133">
        <v>0.33410000000000001</v>
      </c>
      <c r="AQ47" s="133">
        <f t="shared" si="90"/>
        <v>10.206</v>
      </c>
      <c r="AR47" s="133">
        <v>0.16450000000000001</v>
      </c>
      <c r="AS47" s="133">
        <f t="shared" si="91"/>
        <v>10.206</v>
      </c>
      <c r="AT47" s="133">
        <v>8.1000000000000003E-2</v>
      </c>
      <c r="AU47" s="133">
        <f t="shared" si="92"/>
        <v>10.206</v>
      </c>
      <c r="AV47" s="133">
        <v>3.9899999999999998E-2</v>
      </c>
      <c r="AW47" s="133">
        <f t="shared" si="93"/>
        <v>10.206</v>
      </c>
      <c r="AX47" s="133">
        <v>2.1399999999999999E-2</v>
      </c>
      <c r="AY47" s="133">
        <f t="shared" si="94"/>
        <v>10.206</v>
      </c>
      <c r="AZ47" s="133">
        <v>1.14E-2</v>
      </c>
      <c r="BA47" s="133">
        <f t="shared" si="95"/>
        <v>10.206</v>
      </c>
      <c r="BB47" s="133">
        <v>6.1000000000000004E-3</v>
      </c>
      <c r="BC47" s="133">
        <f t="shared" si="96"/>
        <v>10.206</v>
      </c>
      <c r="BD47" s="133">
        <v>3.3E-3</v>
      </c>
      <c r="BE47" s="133">
        <f t="shared" si="97"/>
        <v>10.206</v>
      </c>
    </row>
    <row r="48" spans="1:57" ht="15" customHeight="1" x14ac:dyDescent="0.25">
      <c r="A48" s="45" t="s">
        <v>30</v>
      </c>
      <c r="B48" s="101">
        <v>7948</v>
      </c>
      <c r="C48" s="101">
        <v>4</v>
      </c>
      <c r="D48" s="109">
        <f>(LARGE('Annual Heat Inputs'!D48:K48,1)+LARGE('Annual Heat Inputs'!D48:K48,2)+LARGE('Annual Heat Inputs'!D48:K48,3))/3</f>
        <v>147191.67933333333</v>
      </c>
      <c r="E48" s="110">
        <v>1221855434</v>
      </c>
      <c r="F48" s="111">
        <f t="shared" si="98"/>
        <v>1.2046570751129738E-4</v>
      </c>
      <c r="G48" s="127">
        <v>105171</v>
      </c>
      <c r="H48" s="127">
        <f t="shared" si="0"/>
        <v>12.669498924670657</v>
      </c>
      <c r="I48" s="127">
        <f>MIN(H48,'NOx Annual Emissions'!L48,'Annual NOx Consent Decree Caps '!D48,' Retirement Adjustments'!D48)</f>
        <v>10.869</v>
      </c>
      <c r="J48" s="133">
        <v>25128.051299999999</v>
      </c>
      <c r="K48" s="127">
        <f t="shared" si="74"/>
        <v>10.869</v>
      </c>
      <c r="L48" s="133">
        <v>11887.4403</v>
      </c>
      <c r="M48" s="127">
        <f t="shared" si="75"/>
        <v>10.869</v>
      </c>
      <c r="N48" s="133">
        <v>5853.5460999999996</v>
      </c>
      <c r="O48" s="127">
        <f t="shared" si="76"/>
        <v>10.869</v>
      </c>
      <c r="P48" s="189">
        <v>2882.37</v>
      </c>
      <c r="Q48" s="127">
        <f t="shared" si="77"/>
        <v>10.869</v>
      </c>
      <c r="R48" s="133">
        <v>1419.3203000000001</v>
      </c>
      <c r="S48" s="127">
        <f t="shared" si="78"/>
        <v>10.869</v>
      </c>
      <c r="T48" s="117">
        <v>700.0204</v>
      </c>
      <c r="U48" s="127">
        <f t="shared" si="79"/>
        <v>10.869</v>
      </c>
      <c r="V48" s="117">
        <v>398.57990000000001</v>
      </c>
      <c r="W48" s="127">
        <f t="shared" si="80"/>
        <v>10.869</v>
      </c>
      <c r="X48" s="115">
        <v>196.26650000000001</v>
      </c>
      <c r="Y48" s="127">
        <f t="shared" si="81"/>
        <v>10.869</v>
      </c>
      <c r="Z48" s="115">
        <v>96.644400000000005</v>
      </c>
      <c r="AA48" s="127">
        <f t="shared" si="82"/>
        <v>10.869</v>
      </c>
      <c r="AB48" s="133">
        <v>47.589100000000002</v>
      </c>
      <c r="AC48" s="127">
        <f t="shared" si="83"/>
        <v>10.869</v>
      </c>
      <c r="AD48" s="115">
        <v>23.433499999999999</v>
      </c>
      <c r="AE48" s="127">
        <f t="shared" si="84"/>
        <v>10.869</v>
      </c>
      <c r="AF48" s="115">
        <v>11.539</v>
      </c>
      <c r="AG48" s="127">
        <f t="shared" si="85"/>
        <v>10.869</v>
      </c>
      <c r="AH48" s="115">
        <v>5.6820000000000004</v>
      </c>
      <c r="AI48" s="133">
        <f t="shared" si="86"/>
        <v>10.869</v>
      </c>
      <c r="AJ48" s="133">
        <v>2.7978999999999998</v>
      </c>
      <c r="AK48" s="133">
        <f t="shared" si="87"/>
        <v>10.869</v>
      </c>
      <c r="AL48" s="133">
        <v>1.3776999999999999</v>
      </c>
      <c r="AM48" s="133">
        <f t="shared" si="88"/>
        <v>10.869</v>
      </c>
      <c r="AN48" s="133">
        <v>0.6784</v>
      </c>
      <c r="AO48" s="133">
        <f t="shared" si="89"/>
        <v>10.869</v>
      </c>
      <c r="AP48" s="133">
        <v>0.33410000000000001</v>
      </c>
      <c r="AQ48" s="133">
        <f t="shared" si="90"/>
        <v>10.869</v>
      </c>
      <c r="AR48" s="133">
        <v>0.16450000000000001</v>
      </c>
      <c r="AS48" s="133">
        <f t="shared" si="91"/>
        <v>10.869</v>
      </c>
      <c r="AT48" s="133">
        <v>8.1000000000000003E-2</v>
      </c>
      <c r="AU48" s="133">
        <f t="shared" si="92"/>
        <v>10.869</v>
      </c>
      <c r="AV48" s="133">
        <v>3.9899999999999998E-2</v>
      </c>
      <c r="AW48" s="133">
        <f t="shared" si="93"/>
        <v>10.869</v>
      </c>
      <c r="AX48" s="133">
        <v>2.1399999999999999E-2</v>
      </c>
      <c r="AY48" s="133">
        <f t="shared" si="94"/>
        <v>10.869</v>
      </c>
      <c r="AZ48" s="133">
        <v>1.14E-2</v>
      </c>
      <c r="BA48" s="133">
        <f t="shared" si="95"/>
        <v>10.869</v>
      </c>
      <c r="BB48" s="133">
        <v>6.1000000000000004E-3</v>
      </c>
      <c r="BC48" s="133">
        <f t="shared" si="96"/>
        <v>10.869</v>
      </c>
      <c r="BD48" s="133">
        <v>3.3E-3</v>
      </c>
      <c r="BE48" s="133">
        <f t="shared" si="97"/>
        <v>10.869</v>
      </c>
    </row>
    <row r="49" spans="1:57" ht="15" customHeight="1" x14ac:dyDescent="0.25">
      <c r="A49" s="45" t="s">
        <v>30</v>
      </c>
      <c r="B49" s="101">
        <v>7948</v>
      </c>
      <c r="C49" s="101">
        <v>5</v>
      </c>
      <c r="D49" s="109">
        <f>(LARGE('Annual Heat Inputs'!D49:K49,1)+LARGE('Annual Heat Inputs'!D49:K49,2)+LARGE('Annual Heat Inputs'!D49:K49,3))/3</f>
        <v>166731.51833333334</v>
      </c>
      <c r="E49" s="110">
        <v>1221855434</v>
      </c>
      <c r="F49" s="111">
        <f t="shared" si="98"/>
        <v>1.364576476838203E-4</v>
      </c>
      <c r="G49" s="127">
        <v>105171</v>
      </c>
      <c r="H49" s="127">
        <f t="shared" si="0"/>
        <v>14.351387264555065</v>
      </c>
      <c r="I49" s="127">
        <f>MIN(H49,'NOx Annual Emissions'!L49,'Annual NOx Consent Decree Caps '!D49,' Retirement Adjustments'!D49)</f>
        <v>12.919</v>
      </c>
      <c r="J49" s="133">
        <v>25128.051299999999</v>
      </c>
      <c r="K49" s="127">
        <f t="shared" si="74"/>
        <v>12.919</v>
      </c>
      <c r="L49" s="133">
        <v>11887.4403</v>
      </c>
      <c r="M49" s="127">
        <f t="shared" si="75"/>
        <v>12.919</v>
      </c>
      <c r="N49" s="133">
        <v>5853.5460999999996</v>
      </c>
      <c r="O49" s="127">
        <f t="shared" si="76"/>
        <v>12.919</v>
      </c>
      <c r="P49" s="189">
        <v>2882.37</v>
      </c>
      <c r="Q49" s="127">
        <f t="shared" si="77"/>
        <v>12.919</v>
      </c>
      <c r="R49" s="133">
        <v>1419.3203000000001</v>
      </c>
      <c r="S49" s="127">
        <f t="shared" si="78"/>
        <v>12.919</v>
      </c>
      <c r="T49" s="117">
        <v>700.0204</v>
      </c>
      <c r="U49" s="127">
        <f t="shared" si="79"/>
        <v>12.919</v>
      </c>
      <c r="V49" s="117">
        <v>398.57990000000001</v>
      </c>
      <c r="W49" s="127">
        <f t="shared" si="80"/>
        <v>12.919</v>
      </c>
      <c r="X49" s="115">
        <v>196.26650000000001</v>
      </c>
      <c r="Y49" s="127">
        <f t="shared" si="81"/>
        <v>12.919</v>
      </c>
      <c r="Z49" s="115">
        <v>96.644400000000005</v>
      </c>
      <c r="AA49" s="127">
        <f t="shared" si="82"/>
        <v>12.919</v>
      </c>
      <c r="AB49" s="133">
        <v>47.589100000000002</v>
      </c>
      <c r="AC49" s="127">
        <f t="shared" si="83"/>
        <v>12.919</v>
      </c>
      <c r="AD49" s="115">
        <v>23.433499999999999</v>
      </c>
      <c r="AE49" s="127">
        <f t="shared" si="84"/>
        <v>12.919</v>
      </c>
      <c r="AF49" s="115">
        <v>11.539</v>
      </c>
      <c r="AG49" s="127">
        <f t="shared" si="85"/>
        <v>12.919</v>
      </c>
      <c r="AH49" s="115">
        <v>5.6820000000000004</v>
      </c>
      <c r="AI49" s="133">
        <f t="shared" si="86"/>
        <v>12.919</v>
      </c>
      <c r="AJ49" s="133">
        <v>2.7978999999999998</v>
      </c>
      <c r="AK49" s="133">
        <f t="shared" si="87"/>
        <v>12.919</v>
      </c>
      <c r="AL49" s="133">
        <v>1.3776999999999999</v>
      </c>
      <c r="AM49" s="133">
        <f t="shared" si="88"/>
        <v>12.919</v>
      </c>
      <c r="AN49" s="133">
        <v>0.6784</v>
      </c>
      <c r="AO49" s="133">
        <f t="shared" si="89"/>
        <v>12.919</v>
      </c>
      <c r="AP49" s="133">
        <v>0.33410000000000001</v>
      </c>
      <c r="AQ49" s="133">
        <f t="shared" si="90"/>
        <v>12.919</v>
      </c>
      <c r="AR49" s="133">
        <v>0.16450000000000001</v>
      </c>
      <c r="AS49" s="133">
        <f t="shared" si="91"/>
        <v>12.919</v>
      </c>
      <c r="AT49" s="133">
        <v>8.1000000000000003E-2</v>
      </c>
      <c r="AU49" s="133">
        <f t="shared" si="92"/>
        <v>12.919</v>
      </c>
      <c r="AV49" s="133">
        <v>3.9899999999999998E-2</v>
      </c>
      <c r="AW49" s="133">
        <f t="shared" si="93"/>
        <v>12.919</v>
      </c>
      <c r="AX49" s="133">
        <v>2.1399999999999999E-2</v>
      </c>
      <c r="AY49" s="133">
        <f t="shared" si="94"/>
        <v>12.919</v>
      </c>
      <c r="AZ49" s="133">
        <v>1.14E-2</v>
      </c>
      <c r="BA49" s="133">
        <f t="shared" si="95"/>
        <v>12.919</v>
      </c>
      <c r="BB49" s="133">
        <v>6.1000000000000004E-3</v>
      </c>
      <c r="BC49" s="133">
        <f t="shared" si="96"/>
        <v>12.919</v>
      </c>
      <c r="BD49" s="133">
        <v>3.3E-3</v>
      </c>
      <c r="BE49" s="133">
        <f t="shared" si="97"/>
        <v>12.919</v>
      </c>
    </row>
    <row r="50" spans="1:57" ht="15" customHeight="1" x14ac:dyDescent="0.25">
      <c r="A50" s="45" t="s">
        <v>30</v>
      </c>
      <c r="B50" s="101">
        <v>7948</v>
      </c>
      <c r="C50" s="101">
        <v>6</v>
      </c>
      <c r="D50" s="109">
        <f>(LARGE('Annual Heat Inputs'!D50:K50,1)+LARGE('Annual Heat Inputs'!D50:K50,2)+LARGE('Annual Heat Inputs'!D50:K50,3))/3</f>
        <v>181121.72699999998</v>
      </c>
      <c r="E50" s="110">
        <v>1221855434</v>
      </c>
      <c r="F50" s="111">
        <f t="shared" si="98"/>
        <v>1.4823498914847891E-4</v>
      </c>
      <c r="G50" s="127">
        <v>105171</v>
      </c>
      <c r="H50" s="127">
        <f t="shared" si="0"/>
        <v>15.590022043734676</v>
      </c>
      <c r="I50" s="127">
        <f>MIN(H50,'NOx Annual Emissions'!L50,'Annual NOx Consent Decree Caps '!D50,' Retirement Adjustments'!D50)</f>
        <v>15.13</v>
      </c>
      <c r="J50" s="133">
        <v>25128.051299999999</v>
      </c>
      <c r="K50" s="127">
        <f t="shared" si="74"/>
        <v>15.13</v>
      </c>
      <c r="L50" s="133">
        <v>11887.4403</v>
      </c>
      <c r="M50" s="127">
        <f t="shared" si="75"/>
        <v>15.13</v>
      </c>
      <c r="N50" s="133">
        <v>5853.5460999999996</v>
      </c>
      <c r="O50" s="127">
        <f t="shared" si="76"/>
        <v>15.13</v>
      </c>
      <c r="P50" s="189">
        <v>2882.37</v>
      </c>
      <c r="Q50" s="127">
        <f t="shared" si="77"/>
        <v>15.13</v>
      </c>
      <c r="R50" s="133">
        <v>1419.3203000000001</v>
      </c>
      <c r="S50" s="127">
        <f t="shared" si="78"/>
        <v>15.13</v>
      </c>
      <c r="T50" s="117">
        <v>700.0204</v>
      </c>
      <c r="U50" s="127">
        <f t="shared" si="79"/>
        <v>15.13</v>
      </c>
      <c r="V50" s="117">
        <v>398.57990000000001</v>
      </c>
      <c r="W50" s="127">
        <f t="shared" si="80"/>
        <v>15.13</v>
      </c>
      <c r="X50" s="115">
        <v>196.26650000000001</v>
      </c>
      <c r="Y50" s="127">
        <f t="shared" si="81"/>
        <v>15.13</v>
      </c>
      <c r="Z50" s="115">
        <v>96.644400000000005</v>
      </c>
      <c r="AA50" s="127">
        <f t="shared" si="82"/>
        <v>15.13</v>
      </c>
      <c r="AB50" s="133">
        <v>47.589100000000002</v>
      </c>
      <c r="AC50" s="127">
        <f t="shared" si="83"/>
        <v>15.13</v>
      </c>
      <c r="AD50" s="115">
        <v>23.433499999999999</v>
      </c>
      <c r="AE50" s="127">
        <f t="shared" si="84"/>
        <v>15.13</v>
      </c>
      <c r="AF50" s="115">
        <v>11.539</v>
      </c>
      <c r="AG50" s="127">
        <f t="shared" si="85"/>
        <v>15.13</v>
      </c>
      <c r="AH50" s="115">
        <v>5.6820000000000004</v>
      </c>
      <c r="AI50" s="133">
        <f t="shared" si="86"/>
        <v>15.13</v>
      </c>
      <c r="AJ50" s="133">
        <v>2.7978999999999998</v>
      </c>
      <c r="AK50" s="133">
        <f t="shared" si="87"/>
        <v>15.13</v>
      </c>
      <c r="AL50" s="133">
        <v>1.3776999999999999</v>
      </c>
      <c r="AM50" s="133">
        <f t="shared" si="88"/>
        <v>15.13</v>
      </c>
      <c r="AN50" s="133">
        <v>0.6784</v>
      </c>
      <c r="AO50" s="133">
        <f t="shared" si="89"/>
        <v>15.13</v>
      </c>
      <c r="AP50" s="133">
        <v>0.33410000000000001</v>
      </c>
      <c r="AQ50" s="133">
        <f t="shared" si="90"/>
        <v>15.13</v>
      </c>
      <c r="AR50" s="133">
        <v>0.16450000000000001</v>
      </c>
      <c r="AS50" s="133">
        <f t="shared" si="91"/>
        <v>15.13</v>
      </c>
      <c r="AT50" s="133">
        <v>8.1000000000000003E-2</v>
      </c>
      <c r="AU50" s="133">
        <f t="shared" si="92"/>
        <v>15.13</v>
      </c>
      <c r="AV50" s="133">
        <v>3.9899999999999998E-2</v>
      </c>
      <c r="AW50" s="133">
        <f t="shared" si="93"/>
        <v>15.13</v>
      </c>
      <c r="AX50" s="133">
        <v>2.1399999999999999E-2</v>
      </c>
      <c r="AY50" s="133">
        <f t="shared" si="94"/>
        <v>15.13</v>
      </c>
      <c r="AZ50" s="133">
        <v>1.14E-2</v>
      </c>
      <c r="BA50" s="133">
        <f t="shared" si="95"/>
        <v>15.13</v>
      </c>
      <c r="BB50" s="133">
        <v>6.1000000000000004E-3</v>
      </c>
      <c r="BC50" s="133">
        <f t="shared" si="96"/>
        <v>15.13</v>
      </c>
      <c r="BD50" s="133">
        <v>3.3E-3</v>
      </c>
      <c r="BE50" s="133">
        <f t="shared" si="97"/>
        <v>15.13</v>
      </c>
    </row>
    <row r="51" spans="1:57" s="203" customFormat="1" ht="15" customHeight="1" x14ac:dyDescent="0.25">
      <c r="A51" s="55" t="s">
        <v>189</v>
      </c>
      <c r="B51" s="104">
        <v>991</v>
      </c>
      <c r="C51" s="104">
        <v>3</v>
      </c>
      <c r="D51" s="109">
        <f>(LARGE('Annual Heat Inputs'!D51:K51,1)+LARGE('Annual Heat Inputs'!D51:K51,2)+LARGE('Annual Heat Inputs'!D51:K51,3))/3</f>
        <v>545942.34833333339</v>
      </c>
      <c r="E51" s="110">
        <v>1221855434</v>
      </c>
      <c r="F51" s="139">
        <f t="shared" si="98"/>
        <v>4.4681419187708369E-4</v>
      </c>
      <c r="G51" s="127">
        <v>105171</v>
      </c>
      <c r="H51" s="127">
        <f t="shared" si="0"/>
        <v>46.991895373904768</v>
      </c>
      <c r="I51" s="127">
        <f>MIN(H51,'NOx Annual Emissions'!L51,'Annual NOx Consent Decree Caps '!D51,' Retirement Adjustments'!D51)</f>
        <v>0</v>
      </c>
      <c r="J51" s="133">
        <v>25128.051299999999</v>
      </c>
      <c r="K51" s="127">
        <f t="shared" si="74"/>
        <v>0</v>
      </c>
      <c r="L51" s="133">
        <v>11887.4403</v>
      </c>
      <c r="M51" s="127">
        <f>K51</f>
        <v>0</v>
      </c>
      <c r="N51" s="133">
        <v>5853.5460999999996</v>
      </c>
      <c r="O51" s="127">
        <f>M51</f>
        <v>0</v>
      </c>
      <c r="P51" s="189">
        <v>2882.37</v>
      </c>
      <c r="Q51" s="127">
        <f>O51</f>
        <v>0</v>
      </c>
      <c r="R51" s="133">
        <v>1419.3203000000001</v>
      </c>
      <c r="S51" s="127">
        <f>Q51</f>
        <v>0</v>
      </c>
      <c r="T51" s="117">
        <v>700.0204</v>
      </c>
      <c r="U51" s="127">
        <f>S51</f>
        <v>0</v>
      </c>
      <c r="V51" s="117">
        <v>398.57990000000001</v>
      </c>
      <c r="W51" s="127">
        <f>U51</f>
        <v>0</v>
      </c>
      <c r="X51" s="115">
        <v>196.26650000000001</v>
      </c>
      <c r="Y51" s="127">
        <f>W51</f>
        <v>0</v>
      </c>
      <c r="Z51" s="115">
        <v>96.644400000000005</v>
      </c>
      <c r="AA51" s="127">
        <f>Y51</f>
        <v>0</v>
      </c>
      <c r="AB51" s="133">
        <v>47.589100000000002</v>
      </c>
      <c r="AC51" s="127">
        <f>AA51</f>
        <v>0</v>
      </c>
      <c r="AD51" s="115">
        <v>23.433499999999999</v>
      </c>
      <c r="AE51" s="127">
        <f>Y51</f>
        <v>0</v>
      </c>
      <c r="AF51" s="115">
        <v>11.539</v>
      </c>
      <c r="AG51" s="127">
        <f>AE51</f>
        <v>0</v>
      </c>
      <c r="AH51" s="115">
        <v>5.6820000000000004</v>
      </c>
      <c r="AI51" s="133">
        <f>AG51</f>
        <v>0</v>
      </c>
      <c r="AJ51" s="133">
        <v>2.7978999999999998</v>
      </c>
      <c r="AK51" s="133">
        <f>AI51</f>
        <v>0</v>
      </c>
      <c r="AL51" s="133">
        <v>1.3776999999999999</v>
      </c>
      <c r="AM51" s="133">
        <f>AK51</f>
        <v>0</v>
      </c>
      <c r="AN51" s="133">
        <v>0.6784</v>
      </c>
      <c r="AO51" s="133">
        <f>AM51</f>
        <v>0</v>
      </c>
      <c r="AP51" s="133">
        <v>0.33410000000000001</v>
      </c>
      <c r="AQ51" s="133">
        <f>AO51</f>
        <v>0</v>
      </c>
      <c r="AR51" s="133">
        <v>0.16450000000000001</v>
      </c>
      <c r="AS51" s="133">
        <f>AQ51</f>
        <v>0</v>
      </c>
      <c r="AT51" s="133">
        <v>8.1000000000000003E-2</v>
      </c>
      <c r="AU51" s="133">
        <f>AS51</f>
        <v>0</v>
      </c>
      <c r="AV51" s="133">
        <v>3.9899999999999998E-2</v>
      </c>
      <c r="AW51" s="133">
        <f t="shared" si="93"/>
        <v>0</v>
      </c>
      <c r="AX51" s="133">
        <v>2.1399999999999999E-2</v>
      </c>
      <c r="AY51" s="133">
        <f t="shared" si="94"/>
        <v>0</v>
      </c>
      <c r="AZ51" s="133">
        <v>1.14E-2</v>
      </c>
      <c r="BA51" s="133">
        <f t="shared" si="95"/>
        <v>0</v>
      </c>
      <c r="BB51" s="133">
        <v>6.1000000000000004E-3</v>
      </c>
      <c r="BC51" s="133">
        <f t="shared" si="96"/>
        <v>0</v>
      </c>
      <c r="BD51" s="133">
        <v>3.3E-3</v>
      </c>
      <c r="BE51" s="133">
        <f t="shared" si="97"/>
        <v>0</v>
      </c>
    </row>
    <row r="52" spans="1:57" ht="15" customHeight="1" x14ac:dyDescent="0.25">
      <c r="A52" s="55" t="s">
        <v>189</v>
      </c>
      <c r="B52" s="101">
        <v>991</v>
      </c>
      <c r="C52" s="101">
        <v>4</v>
      </c>
      <c r="D52" s="109">
        <f>(LARGE('Annual Heat Inputs'!D52:K52,1)+LARGE('Annual Heat Inputs'!D52:K52,2)+LARGE('Annual Heat Inputs'!D52:K52,3))/3</f>
        <v>1624885.2760000003</v>
      </c>
      <c r="E52" s="110">
        <v>1221855434</v>
      </c>
      <c r="F52" s="111">
        <f t="shared" si="98"/>
        <v>1.3298506769173154E-3</v>
      </c>
      <c r="G52" s="127">
        <v>105171</v>
      </c>
      <c r="H52" s="127">
        <f t="shared" si="0"/>
        <v>139.86172554207099</v>
      </c>
      <c r="I52" s="127">
        <f>MIN(H52,'NOx Annual Emissions'!L52,'Annual NOx Consent Decree Caps '!D52,' Retirement Adjustments'!D52)</f>
        <v>0</v>
      </c>
      <c r="J52" s="133">
        <v>25128.051299999999</v>
      </c>
      <c r="K52" s="127">
        <f t="shared" si="74"/>
        <v>0</v>
      </c>
      <c r="L52" s="133">
        <v>11887.4403</v>
      </c>
      <c r="M52" s="127">
        <f>K52</f>
        <v>0</v>
      </c>
      <c r="N52" s="133">
        <v>5853.5460999999996</v>
      </c>
      <c r="O52" s="127">
        <f>M52</f>
        <v>0</v>
      </c>
      <c r="P52" s="189">
        <v>2882.37</v>
      </c>
      <c r="Q52" s="127">
        <f>O52</f>
        <v>0</v>
      </c>
      <c r="R52" s="133">
        <v>1419.3203000000001</v>
      </c>
      <c r="S52" s="127">
        <f>Q52</f>
        <v>0</v>
      </c>
      <c r="T52" s="117">
        <v>700.0204</v>
      </c>
      <c r="U52" s="127">
        <f>S52</f>
        <v>0</v>
      </c>
      <c r="V52" s="117">
        <v>398.57990000000001</v>
      </c>
      <c r="W52" s="127">
        <f>U52</f>
        <v>0</v>
      </c>
      <c r="X52" s="115">
        <v>196.26650000000001</v>
      </c>
      <c r="Y52" s="127">
        <f>W52</f>
        <v>0</v>
      </c>
      <c r="Z52" s="115">
        <v>96.644400000000005</v>
      </c>
      <c r="AA52" s="127">
        <f>Y52</f>
        <v>0</v>
      </c>
      <c r="AB52" s="133">
        <v>47.589100000000002</v>
      </c>
      <c r="AC52" s="127">
        <f>AA52</f>
        <v>0</v>
      </c>
      <c r="AD52" s="115">
        <v>23.433499999999999</v>
      </c>
      <c r="AE52" s="127">
        <f>Y52</f>
        <v>0</v>
      </c>
      <c r="AF52" s="115">
        <v>11.539</v>
      </c>
      <c r="AG52" s="127">
        <f>AE52</f>
        <v>0</v>
      </c>
      <c r="AH52" s="115">
        <v>5.6820000000000004</v>
      </c>
      <c r="AI52" s="133">
        <f>AG52</f>
        <v>0</v>
      </c>
      <c r="AJ52" s="133">
        <v>2.7978999999999998</v>
      </c>
      <c r="AK52" s="133">
        <f>AI52</f>
        <v>0</v>
      </c>
      <c r="AL52" s="133">
        <v>1.3776999999999999</v>
      </c>
      <c r="AM52" s="133">
        <f>AK52</f>
        <v>0</v>
      </c>
      <c r="AN52" s="133">
        <v>0.6784</v>
      </c>
      <c r="AO52" s="133">
        <f>AM52</f>
        <v>0</v>
      </c>
      <c r="AP52" s="133">
        <v>0.33410000000000001</v>
      </c>
      <c r="AQ52" s="133">
        <f>AO52</f>
        <v>0</v>
      </c>
      <c r="AR52" s="133">
        <v>0.16450000000000001</v>
      </c>
      <c r="AS52" s="133">
        <f>AQ52</f>
        <v>0</v>
      </c>
      <c r="AT52" s="133">
        <v>8.1000000000000003E-2</v>
      </c>
      <c r="AU52" s="133">
        <f>AS52</f>
        <v>0</v>
      </c>
      <c r="AV52" s="133">
        <v>3.9899999999999998E-2</v>
      </c>
      <c r="AW52" s="133">
        <f t="shared" si="93"/>
        <v>0</v>
      </c>
      <c r="AX52" s="133">
        <v>2.1399999999999999E-2</v>
      </c>
      <c r="AY52" s="133">
        <f t="shared" si="94"/>
        <v>0</v>
      </c>
      <c r="AZ52" s="133">
        <v>1.14E-2</v>
      </c>
      <c r="BA52" s="133">
        <f t="shared" si="95"/>
        <v>0</v>
      </c>
      <c r="BB52" s="133">
        <v>6.1000000000000004E-3</v>
      </c>
      <c r="BC52" s="133">
        <f t="shared" si="96"/>
        <v>0</v>
      </c>
      <c r="BD52" s="133">
        <v>3.3E-3</v>
      </c>
      <c r="BE52" s="133">
        <f t="shared" si="97"/>
        <v>0</v>
      </c>
    </row>
    <row r="53" spans="1:57" ht="15" customHeight="1" x14ac:dyDescent="0.25">
      <c r="A53" s="55" t="s">
        <v>189</v>
      </c>
      <c r="B53" s="101">
        <v>991</v>
      </c>
      <c r="C53" s="101">
        <v>5</v>
      </c>
      <c r="D53" s="109">
        <f>(LARGE('Annual Heat Inputs'!D53:K53,1)+LARGE('Annual Heat Inputs'!D53:K53,2)+LARGE('Annual Heat Inputs'!D53:K53,3))/3</f>
        <v>1816473.8826666668</v>
      </c>
      <c r="E53" s="110">
        <v>1221855434</v>
      </c>
      <c r="F53" s="111">
        <f t="shared" si="98"/>
        <v>1.4866520474685443E-3</v>
      </c>
      <c r="G53" s="127">
        <v>105171</v>
      </c>
      <c r="H53" s="127">
        <f t="shared" si="0"/>
        <v>156.35268248431427</v>
      </c>
      <c r="I53" s="127">
        <f>MIN(H53,'NOx Annual Emissions'!L53,'Annual NOx Consent Decree Caps '!D53,' Retirement Adjustments'!D53)</f>
        <v>0</v>
      </c>
      <c r="J53" s="133">
        <v>25128.051299999999</v>
      </c>
      <c r="K53" s="127">
        <f t="shared" si="74"/>
        <v>0</v>
      </c>
      <c r="L53" s="133">
        <v>11887.4403</v>
      </c>
      <c r="M53" s="127">
        <f>K53</f>
        <v>0</v>
      </c>
      <c r="N53" s="133">
        <v>5853.5460999999996</v>
      </c>
      <c r="O53" s="127">
        <f>M53</f>
        <v>0</v>
      </c>
      <c r="P53" s="189">
        <v>2882.37</v>
      </c>
      <c r="Q53" s="127">
        <f>O53</f>
        <v>0</v>
      </c>
      <c r="R53" s="133">
        <v>1419.3203000000001</v>
      </c>
      <c r="S53" s="127">
        <f>Q53</f>
        <v>0</v>
      </c>
      <c r="T53" s="117">
        <v>700.0204</v>
      </c>
      <c r="U53" s="127">
        <f>S53</f>
        <v>0</v>
      </c>
      <c r="V53" s="117">
        <v>398.57990000000001</v>
      </c>
      <c r="W53" s="127">
        <f>U53</f>
        <v>0</v>
      </c>
      <c r="X53" s="115">
        <v>196.26650000000001</v>
      </c>
      <c r="Y53" s="127">
        <f>W53</f>
        <v>0</v>
      </c>
      <c r="Z53" s="115">
        <v>96.644400000000005</v>
      </c>
      <c r="AA53" s="127">
        <f>Y53</f>
        <v>0</v>
      </c>
      <c r="AB53" s="133">
        <v>47.589100000000002</v>
      </c>
      <c r="AC53" s="127">
        <f>AA53</f>
        <v>0</v>
      </c>
      <c r="AD53" s="115">
        <v>23.433499999999999</v>
      </c>
      <c r="AE53" s="127">
        <f>Y53</f>
        <v>0</v>
      </c>
      <c r="AF53" s="115">
        <v>11.539</v>
      </c>
      <c r="AG53" s="127">
        <f>AE53</f>
        <v>0</v>
      </c>
      <c r="AH53" s="115">
        <v>5.6820000000000004</v>
      </c>
      <c r="AI53" s="133">
        <f>AG53</f>
        <v>0</v>
      </c>
      <c r="AJ53" s="133">
        <v>2.7978999999999998</v>
      </c>
      <c r="AK53" s="133">
        <f>AI53</f>
        <v>0</v>
      </c>
      <c r="AL53" s="133">
        <v>1.3776999999999999</v>
      </c>
      <c r="AM53" s="133">
        <f>AK53</f>
        <v>0</v>
      </c>
      <c r="AN53" s="133">
        <v>0.6784</v>
      </c>
      <c r="AO53" s="133">
        <f>AM53</f>
        <v>0</v>
      </c>
      <c r="AP53" s="133">
        <v>0.33410000000000001</v>
      </c>
      <c r="AQ53" s="133">
        <f>AO53</f>
        <v>0</v>
      </c>
      <c r="AR53" s="133">
        <v>0.16450000000000001</v>
      </c>
      <c r="AS53" s="133">
        <f>AQ53</f>
        <v>0</v>
      </c>
      <c r="AT53" s="133">
        <v>8.1000000000000003E-2</v>
      </c>
      <c r="AU53" s="133">
        <f>AS53</f>
        <v>0</v>
      </c>
      <c r="AV53" s="133">
        <v>3.9899999999999998E-2</v>
      </c>
      <c r="AW53" s="133">
        <f t="shared" si="93"/>
        <v>0</v>
      </c>
      <c r="AX53" s="133">
        <v>2.1399999999999999E-2</v>
      </c>
      <c r="AY53" s="133">
        <f t="shared" si="94"/>
        <v>0</v>
      </c>
      <c r="AZ53" s="133">
        <v>1.14E-2</v>
      </c>
      <c r="BA53" s="133">
        <f t="shared" si="95"/>
        <v>0</v>
      </c>
      <c r="BB53" s="133">
        <v>6.1000000000000004E-3</v>
      </c>
      <c r="BC53" s="133">
        <f t="shared" si="96"/>
        <v>0</v>
      </c>
      <c r="BD53" s="133">
        <v>3.3E-3</v>
      </c>
      <c r="BE53" s="133">
        <f t="shared" si="97"/>
        <v>0</v>
      </c>
    </row>
    <row r="54" spans="1:57" ht="15" customHeight="1" x14ac:dyDescent="0.25">
      <c r="A54" s="55" t="s">
        <v>189</v>
      </c>
      <c r="B54" s="101">
        <v>991</v>
      </c>
      <c r="C54" s="101">
        <v>6</v>
      </c>
      <c r="D54" s="109">
        <f>(LARGE('Annual Heat Inputs'!D54:K54,1)+LARGE('Annual Heat Inputs'!D54:K54,2)+LARGE('Annual Heat Inputs'!D54:K54,3))/3</f>
        <v>4033030.8629999999</v>
      </c>
      <c r="E54" s="110">
        <v>1221855434</v>
      </c>
      <c r="F54" s="111">
        <f t="shared" si="98"/>
        <v>3.3007430754692702E-3</v>
      </c>
      <c r="G54" s="127">
        <v>105171</v>
      </c>
      <c r="H54" s="127">
        <f t="shared" si="0"/>
        <v>347.14244999017865</v>
      </c>
      <c r="I54" s="127">
        <f>MIN(H54,'NOx Annual Emissions'!L54,'Annual NOx Consent Decree Caps '!D54,' Retirement Adjustments'!D54)</f>
        <v>0</v>
      </c>
      <c r="J54" s="133">
        <v>25128.051299999999</v>
      </c>
      <c r="K54" s="127">
        <f t="shared" si="74"/>
        <v>0</v>
      </c>
      <c r="L54" s="133">
        <v>11887.4403</v>
      </c>
      <c r="M54" s="127">
        <f>K54</f>
        <v>0</v>
      </c>
      <c r="N54" s="133">
        <v>5853.5460999999996</v>
      </c>
      <c r="O54" s="127">
        <f>M54</f>
        <v>0</v>
      </c>
      <c r="P54" s="189">
        <v>2882.37</v>
      </c>
      <c r="Q54" s="127">
        <f>O54</f>
        <v>0</v>
      </c>
      <c r="R54" s="133">
        <v>1419.3203000000001</v>
      </c>
      <c r="S54" s="127">
        <f>Q54</f>
        <v>0</v>
      </c>
      <c r="T54" s="117">
        <v>700.0204</v>
      </c>
      <c r="U54" s="127">
        <f>S54</f>
        <v>0</v>
      </c>
      <c r="V54" s="117">
        <v>398.57990000000001</v>
      </c>
      <c r="W54" s="127">
        <f>U54</f>
        <v>0</v>
      </c>
      <c r="X54" s="115">
        <v>196.26650000000001</v>
      </c>
      <c r="Y54" s="127">
        <f>W54</f>
        <v>0</v>
      </c>
      <c r="Z54" s="115">
        <v>96.644400000000005</v>
      </c>
      <c r="AA54" s="127">
        <f>Y54</f>
        <v>0</v>
      </c>
      <c r="AB54" s="133">
        <v>47.589100000000002</v>
      </c>
      <c r="AC54" s="127">
        <f>AA54</f>
        <v>0</v>
      </c>
      <c r="AD54" s="115">
        <v>23.433499999999999</v>
      </c>
      <c r="AE54" s="127">
        <f>Y54</f>
        <v>0</v>
      </c>
      <c r="AF54" s="115">
        <v>11.539</v>
      </c>
      <c r="AG54" s="127">
        <f>AE54</f>
        <v>0</v>
      </c>
      <c r="AH54" s="115">
        <v>5.6820000000000004</v>
      </c>
      <c r="AI54" s="133">
        <f>AG54</f>
        <v>0</v>
      </c>
      <c r="AJ54" s="133">
        <v>2.7978999999999998</v>
      </c>
      <c r="AK54" s="133">
        <f>AI54</f>
        <v>0</v>
      </c>
      <c r="AL54" s="133">
        <v>1.3776999999999999</v>
      </c>
      <c r="AM54" s="133">
        <f>AK54</f>
        <v>0</v>
      </c>
      <c r="AN54" s="133">
        <v>0.6784</v>
      </c>
      <c r="AO54" s="133">
        <f>AM54</f>
        <v>0</v>
      </c>
      <c r="AP54" s="133">
        <v>0.33410000000000001</v>
      </c>
      <c r="AQ54" s="133">
        <f>AO54</f>
        <v>0</v>
      </c>
      <c r="AR54" s="133">
        <v>0.16450000000000001</v>
      </c>
      <c r="AS54" s="133">
        <f>AQ54</f>
        <v>0</v>
      </c>
      <c r="AT54" s="133">
        <v>8.1000000000000003E-2</v>
      </c>
      <c r="AU54" s="133">
        <f>AS54</f>
        <v>0</v>
      </c>
      <c r="AV54" s="133">
        <v>3.9899999999999998E-2</v>
      </c>
      <c r="AW54" s="133">
        <f t="shared" si="93"/>
        <v>0</v>
      </c>
      <c r="AX54" s="133">
        <v>2.1399999999999999E-2</v>
      </c>
      <c r="AY54" s="133">
        <f t="shared" si="94"/>
        <v>0</v>
      </c>
      <c r="AZ54" s="133">
        <v>1.14E-2</v>
      </c>
      <c r="BA54" s="133">
        <f t="shared" si="95"/>
        <v>0</v>
      </c>
      <c r="BB54" s="133">
        <v>6.1000000000000004E-3</v>
      </c>
      <c r="BC54" s="133">
        <f t="shared" si="96"/>
        <v>0</v>
      </c>
      <c r="BD54" s="133">
        <v>3.3E-3</v>
      </c>
      <c r="BE54" s="133">
        <f t="shared" si="97"/>
        <v>0</v>
      </c>
    </row>
    <row r="55" spans="1:57" ht="15" customHeight="1" x14ac:dyDescent="0.25">
      <c r="A55" s="55" t="s">
        <v>190</v>
      </c>
      <c r="B55" s="101">
        <v>990</v>
      </c>
      <c r="C55" s="101">
        <v>50</v>
      </c>
      <c r="D55" s="109">
        <f>(LARGE('Annual Heat Inputs'!D55:K55,1)+LARGE('Annual Heat Inputs'!D55:K55,2)+LARGE('Annual Heat Inputs'!D55:K55,3))/3</f>
        <v>6509521.5700000003</v>
      </c>
      <c r="E55" s="110">
        <v>1221855434</v>
      </c>
      <c r="F55" s="111">
        <f t="shared" ref="F55:F64" si="99">D55/E55</f>
        <v>5.3275709947859518E-3</v>
      </c>
      <c r="G55" s="127">
        <v>105171</v>
      </c>
      <c r="H55" s="127">
        <f t="shared" si="0"/>
        <v>560.30596909263329</v>
      </c>
      <c r="I55" s="127">
        <f>MIN(H55,'NOx Annual Emissions'!L55,'Annual NOx Consent Decree Caps '!D55,' Retirement Adjustments'!D55)</f>
        <v>560.30596909263329</v>
      </c>
      <c r="J55" s="133">
        <v>25128.051299999999</v>
      </c>
      <c r="K55" s="133">
        <f>PRODUCT(F55,J55)+H55</f>
        <v>694.17744635400675</v>
      </c>
      <c r="L55" s="133">
        <v>11887.4403</v>
      </c>
      <c r="M55" s="133">
        <f>PRODUCT(F55,L55)+K55</f>
        <v>757.50862849853638</v>
      </c>
      <c r="N55" s="133">
        <v>5853.5460999999996</v>
      </c>
      <c r="O55" s="133">
        <f>PRODUCT(F55,N55)+M55</f>
        <v>788.69381091753883</v>
      </c>
      <c r="P55" s="189">
        <v>2882.37</v>
      </c>
      <c r="Q55" s="133">
        <f>PRODUCT(F55,P55)+O55</f>
        <v>804.04984172577997</v>
      </c>
      <c r="R55" s="133">
        <v>1419.3203000000001</v>
      </c>
      <c r="S55" s="133">
        <f>PRODUCT(F55,R55)+Q55</f>
        <v>811.61137138837091</v>
      </c>
      <c r="T55" s="117">
        <v>700.0204</v>
      </c>
      <c r="U55" s="189">
        <f>PRODUCT(F55,T55)+S55</f>
        <v>815.34077976716935</v>
      </c>
      <c r="V55" s="117">
        <v>398.57990000000001</v>
      </c>
      <c r="W55" s="133">
        <f>PRODUCT(F55,V55)+U55</f>
        <v>817.46424248151402</v>
      </c>
      <c r="X55" s="115">
        <v>196.26650000000001</v>
      </c>
      <c r="Y55" s="133">
        <f>PRODUCT(F55,X55)+W55</f>
        <v>818.50986619416221</v>
      </c>
      <c r="Z55" s="115">
        <v>96.644400000000005</v>
      </c>
      <c r="AA55" s="133">
        <f>PRODUCT(F55,Z55)+Y55</f>
        <v>819.02474609641069</v>
      </c>
      <c r="AB55" s="133">
        <v>47.589100000000002</v>
      </c>
      <c r="AC55" s="133">
        <f>PRODUCT(F55,AB55)+AA55</f>
        <v>819.27828040523866</v>
      </c>
      <c r="AD55" s="115">
        <v>23.433499999999999</v>
      </c>
      <c r="AE55" s="133">
        <f>PRODUCT(F55,AD55)+AC55</f>
        <v>819.40312404014503</v>
      </c>
      <c r="AF55" s="115">
        <v>11.539</v>
      </c>
      <c r="AG55" s="133">
        <f>PRODUCT(F55,AF55)+AE55</f>
        <v>819.46459888185382</v>
      </c>
      <c r="AH55" s="115">
        <v>5.6820000000000004</v>
      </c>
      <c r="AI55" s="133">
        <f>PRODUCT(F55,AH55)+AG55</f>
        <v>819.49487014024623</v>
      </c>
      <c r="AJ55" s="133">
        <v>2.7978999999999998</v>
      </c>
      <c r="AK55" s="133">
        <f>PRODUCT(F55,AJ55)+AI55</f>
        <v>819.50977615113254</v>
      </c>
      <c r="AL55" s="133">
        <v>1.3776999999999999</v>
      </c>
      <c r="AM55" s="133">
        <f>PRODUCT(F55,AL55)+AK55</f>
        <v>819.51711594569201</v>
      </c>
      <c r="AN55" s="133">
        <v>0.6784</v>
      </c>
      <c r="AO55" s="133">
        <f>PRODUCT(F55,AN55)+AM55</f>
        <v>819.52073016985491</v>
      </c>
      <c r="AP55" s="133">
        <v>0.33410000000000001</v>
      </c>
      <c r="AQ55" s="133">
        <f>PRODUCT(F55,AP55)+AO55</f>
        <v>819.52251011132432</v>
      </c>
      <c r="AR55" s="133">
        <v>0.16450000000000001</v>
      </c>
      <c r="AS55" s="133">
        <f>PRODUCT(F55,AR55)+AQ55</f>
        <v>819.52338649675301</v>
      </c>
      <c r="AT55" s="133">
        <v>8.1000000000000003E-2</v>
      </c>
      <c r="AU55" s="133">
        <f>PRODUCT(F55,AT55)+AS55</f>
        <v>819.52381803000355</v>
      </c>
      <c r="AV55" s="133">
        <v>3.9899999999999998E-2</v>
      </c>
      <c r="AW55" s="133">
        <f>PRODUCT(F55,AV55)+AU55</f>
        <v>819.52403060008623</v>
      </c>
      <c r="AX55" s="133">
        <v>2.1399999999999999E-2</v>
      </c>
      <c r="AY55" s="133">
        <f>PRODUCT(F55,AX55)+AW55</f>
        <v>819.52414461010551</v>
      </c>
      <c r="AZ55" s="133">
        <v>1.14E-2</v>
      </c>
      <c r="BA55" s="133">
        <f>PRODUCT(F55,AZ55)+AY55</f>
        <v>819.5242053444149</v>
      </c>
      <c r="BB55" s="133">
        <v>6.1000000000000004E-3</v>
      </c>
      <c r="BC55" s="133">
        <f>PRODUCT(F55,BB55)+BA55</f>
        <v>819.52423784259793</v>
      </c>
      <c r="BD55" s="133">
        <v>3.3E-3</v>
      </c>
      <c r="BE55" s="133">
        <f>PRODUCT(F55,BD55)+BC55</f>
        <v>819.52425542358219</v>
      </c>
    </row>
    <row r="56" spans="1:57" ht="15" customHeight="1" x14ac:dyDescent="0.25">
      <c r="A56" s="55" t="s">
        <v>190</v>
      </c>
      <c r="B56" s="101">
        <v>990</v>
      </c>
      <c r="C56" s="101">
        <v>60</v>
      </c>
      <c r="D56" s="109">
        <f>(LARGE('Annual Heat Inputs'!D56:K56,1)+LARGE('Annual Heat Inputs'!D56:K56,2)+LARGE('Annual Heat Inputs'!D56:K56,3))/3</f>
        <v>6380079.9966666671</v>
      </c>
      <c r="E56" s="110">
        <v>1221855434</v>
      </c>
      <c r="F56" s="111">
        <f t="shared" si="99"/>
        <v>5.2216324608715262E-3</v>
      </c>
      <c r="G56" s="127">
        <v>105171</v>
      </c>
      <c r="H56" s="127">
        <f t="shared" si="0"/>
        <v>549.16430754231931</v>
      </c>
      <c r="I56" s="127">
        <f>MIN(H56,'NOx Annual Emissions'!L56,'Annual NOx Consent Decree Caps '!D56,' Retirement Adjustments'!D56)</f>
        <v>549.16430754231931</v>
      </c>
      <c r="J56" s="133">
        <v>25128.051299999999</v>
      </c>
      <c r="K56" s="133">
        <f>PRODUCT(F56,J56)+H56</f>
        <v>680.37375588884424</v>
      </c>
      <c r="L56" s="133">
        <v>11887.4403</v>
      </c>
      <c r="M56" s="133">
        <f>PRODUCT(F56,L56)+K56</f>
        <v>742.44560003599656</v>
      </c>
      <c r="N56" s="133">
        <v>5853.5460999999996</v>
      </c>
      <c r="O56" s="133">
        <f>PRODUCT(F56,N56)+M56</f>
        <v>773.01066636296446</v>
      </c>
      <c r="P56" s="189">
        <v>2882.37</v>
      </c>
      <c r="Q56" s="133">
        <f>PRODUCT(F56,P56)+O56</f>
        <v>788.06134311920675</v>
      </c>
      <c r="R56" s="133">
        <v>1419.3203000000001</v>
      </c>
      <c r="S56" s="133">
        <f>PRODUCT(F56,R56)+Q56</f>
        <v>795.4725120700607</v>
      </c>
      <c r="T56" s="117">
        <v>700.0204</v>
      </c>
      <c r="U56" s="189">
        <f>PRODUCT(F56,T56)+S56</f>
        <v>799.127761313973</v>
      </c>
      <c r="V56" s="117">
        <v>398.57990000000001</v>
      </c>
      <c r="W56" s="133">
        <f>PRODUCT(F56,V56)+U56</f>
        <v>801.20899905806391</v>
      </c>
      <c r="X56" s="115">
        <v>196.26650000000001</v>
      </c>
      <c r="Y56" s="133">
        <f>PRODUCT(F56,X56)+W56</f>
        <v>802.2338305854455</v>
      </c>
      <c r="Z56" s="115">
        <v>96.644400000000005</v>
      </c>
      <c r="AA56" s="133">
        <f>PRODUCT(F56,Z56)+Y56</f>
        <v>802.73847212164696</v>
      </c>
      <c r="AB56" s="133">
        <v>47.589100000000002</v>
      </c>
      <c r="AC56" s="133">
        <f>PRODUCT(F56,AB56)+AA56</f>
        <v>802.98696491099065</v>
      </c>
      <c r="AD56" s="115">
        <v>23.433499999999999</v>
      </c>
      <c r="AE56" s="133">
        <f>PRODUCT(F56,AD56)+AC56</f>
        <v>803.10932603526248</v>
      </c>
      <c r="AF56" s="115">
        <v>11.539</v>
      </c>
      <c r="AG56" s="133">
        <f>PRODUCT(F56,AF56)+AE56</f>
        <v>803.16957845222851</v>
      </c>
      <c r="AH56" s="115">
        <v>5.6820000000000004</v>
      </c>
      <c r="AI56" s="133">
        <f>PRODUCT(F56,AH56)+AG56</f>
        <v>803.19924776787116</v>
      </c>
      <c r="AJ56" s="133">
        <v>2.7978999999999998</v>
      </c>
      <c r="AK56" s="133">
        <f>PRODUCT(F56,AJ56)+AI56</f>
        <v>803.21385737333344</v>
      </c>
      <c r="AL56" s="133">
        <v>1.3776999999999999</v>
      </c>
      <c r="AM56" s="133">
        <f>PRODUCT(F56,AL56)+AK56</f>
        <v>803.2210512163748</v>
      </c>
      <c r="AN56" s="133">
        <v>0.6784</v>
      </c>
      <c r="AO56" s="133">
        <f>PRODUCT(F56,AN56)+AM56</f>
        <v>803.22459357183629</v>
      </c>
      <c r="AP56" s="133">
        <v>0.33410000000000001</v>
      </c>
      <c r="AQ56" s="133">
        <f>PRODUCT(F56,AP56)+AO56</f>
        <v>803.22633811924152</v>
      </c>
      <c r="AR56" s="133">
        <v>0.16450000000000001</v>
      </c>
      <c r="AS56" s="133">
        <f>PRODUCT(F56,AR56)+AQ56</f>
        <v>803.22719707778128</v>
      </c>
      <c r="AT56" s="133">
        <v>8.1000000000000003E-2</v>
      </c>
      <c r="AU56" s="133">
        <f>PRODUCT(F56,AT56)+AS56</f>
        <v>803.2276200300106</v>
      </c>
      <c r="AV56" s="133">
        <v>3.9899999999999998E-2</v>
      </c>
      <c r="AW56" s="133">
        <f>PRODUCT(F56,AV56)+AU56</f>
        <v>803.22782837314583</v>
      </c>
      <c r="AX56" s="133">
        <v>2.1399999999999999E-2</v>
      </c>
      <c r="AY56" s="133">
        <f>PRODUCT(F56,AX56)+AW56</f>
        <v>803.2279401160805</v>
      </c>
      <c r="AZ56" s="133">
        <v>1.14E-2</v>
      </c>
      <c r="BA56" s="133">
        <f>PRODUCT(F56,AZ56)+AY56</f>
        <v>803.22799964269052</v>
      </c>
      <c r="BB56" s="133">
        <v>6.1000000000000004E-3</v>
      </c>
      <c r="BC56" s="133">
        <f>PRODUCT(F56,BB56)+BA56</f>
        <v>803.22803149464858</v>
      </c>
      <c r="BD56" s="133">
        <v>3.3E-3</v>
      </c>
      <c r="BE56" s="133">
        <f>PRODUCT(F56,BD56)+BC56</f>
        <v>803.22804872603569</v>
      </c>
    </row>
    <row r="57" spans="1:57" ht="15" customHeight="1" x14ac:dyDescent="0.25">
      <c r="A57" s="55" t="s">
        <v>190</v>
      </c>
      <c r="B57" s="101">
        <v>990</v>
      </c>
      <c r="C57" s="101">
        <v>70</v>
      </c>
      <c r="D57" s="109">
        <f>(LARGE('Annual Heat Inputs'!D57:K57,1)+LARGE('Annual Heat Inputs'!D57:K57,2)+LARGE('Annual Heat Inputs'!D57:K57,3))/3</f>
        <v>29430118.738000002</v>
      </c>
      <c r="E57" s="110">
        <v>1221855434</v>
      </c>
      <c r="F57" s="111">
        <f t="shared" si="99"/>
        <v>2.4086416378780864E-2</v>
      </c>
      <c r="G57" s="127">
        <v>105171</v>
      </c>
      <c r="H57" s="127">
        <f t="shared" si="0"/>
        <v>2533.192496972762</v>
      </c>
      <c r="I57" s="127">
        <f>MIN(H57,'NOx Annual Emissions'!L57,'Annual NOx Consent Decree Caps '!D57,' Retirement Adjustments'!D57)</f>
        <v>2533.192496972762</v>
      </c>
      <c r="J57" s="133">
        <v>25128.051299999999</v>
      </c>
      <c r="K57" s="133">
        <f>PRODUCT(F57,J57)+H57</f>
        <v>3138.4372033719278</v>
      </c>
      <c r="L57" s="133">
        <v>11887.4403</v>
      </c>
      <c r="M57" s="133">
        <f>PRODUCT(F57,L57)+K57</f>
        <v>3424.7630401156275</v>
      </c>
      <c r="N57" s="133">
        <v>5853.5460999999996</v>
      </c>
      <c r="O57" s="133">
        <f>PRODUCT(F57,N57)+M57</f>
        <v>3565.7539887726161</v>
      </c>
      <c r="P57" s="189">
        <v>2882.37</v>
      </c>
      <c r="Q57" s="133">
        <f>PRODUCT(F57,P57)+O57</f>
        <v>3635.1799527503226</v>
      </c>
      <c r="R57" s="133">
        <v>1419.3203000000001</v>
      </c>
      <c r="S57" s="133">
        <f>PRODUCT(F57,R57)+Q57</f>
        <v>3669.3662924709788</v>
      </c>
      <c r="T57" s="117">
        <v>700.0204</v>
      </c>
      <c r="U57" s="189">
        <f>PRODUCT(F57,T57)+S57</f>
        <v>3686.2272752990193</v>
      </c>
      <c r="V57" s="117">
        <v>398.57990000000001</v>
      </c>
      <c r="W57" s="133">
        <f>PRODUCT(F57,V57)+U57</f>
        <v>3695.8276367306321</v>
      </c>
      <c r="X57" s="115">
        <v>196.26650000000001</v>
      </c>
      <c r="Y57" s="133">
        <f>PRODUCT(F57,X57)+W57</f>
        <v>3700.554993370838</v>
      </c>
      <c r="Z57" s="115">
        <v>96.644400000000005</v>
      </c>
      <c r="AA57" s="133">
        <f>PRODUCT(F57,Z57)+Y57</f>
        <v>3702.8828106299156</v>
      </c>
      <c r="AB57" s="133">
        <v>47.589100000000002</v>
      </c>
      <c r="AC57" s="133">
        <f>PRODUCT(F57,AB57)+AA57</f>
        <v>3704.0290615076069</v>
      </c>
      <c r="AD57" s="115">
        <v>23.433499999999999</v>
      </c>
      <c r="AE57" s="133">
        <f>PRODUCT(F57,AD57)+AC57</f>
        <v>3704.5934905458189</v>
      </c>
      <c r="AF57" s="115">
        <v>11.539</v>
      </c>
      <c r="AG57" s="133">
        <f>PRODUCT(F57,AF57)+AE57</f>
        <v>3704.8714237044137</v>
      </c>
      <c r="AH57" s="115">
        <v>5.6820000000000004</v>
      </c>
      <c r="AI57" s="133">
        <f>PRODUCT(F57,AH57)+AG57</f>
        <v>3705.0082827222777</v>
      </c>
      <c r="AJ57" s="133">
        <v>2.7978999999999998</v>
      </c>
      <c r="AK57" s="133">
        <f>PRODUCT(F57,AJ57)+AI57</f>
        <v>3705.0756741066639</v>
      </c>
      <c r="AL57" s="133">
        <v>1.3776999999999999</v>
      </c>
      <c r="AM57" s="133">
        <f>PRODUCT(F57,AL57)+AK57</f>
        <v>3705.1088579625089</v>
      </c>
      <c r="AN57" s="133">
        <v>0.6784</v>
      </c>
      <c r="AO57" s="133">
        <f>PRODUCT(F57,AN57)+AM57</f>
        <v>3705.1251981873802</v>
      </c>
      <c r="AP57" s="133">
        <v>0.33410000000000001</v>
      </c>
      <c r="AQ57" s="133">
        <f>PRODUCT(F57,AP57)+AO57</f>
        <v>3705.1332454590924</v>
      </c>
      <c r="AR57" s="133">
        <v>0.16450000000000001</v>
      </c>
      <c r="AS57" s="133">
        <f>PRODUCT(F57,AR57)+AQ57</f>
        <v>3705.1372076745865</v>
      </c>
      <c r="AT57" s="133">
        <v>8.1000000000000003E-2</v>
      </c>
      <c r="AU57" s="133">
        <f>PRODUCT(F57,AT57)+AS57</f>
        <v>3705.1391586743134</v>
      </c>
      <c r="AV57" s="133">
        <v>3.9899999999999998E-2</v>
      </c>
      <c r="AW57" s="133">
        <f>AU57</f>
        <v>3705.1391586743134</v>
      </c>
      <c r="AX57" s="133">
        <v>2.1399999999999999E-2</v>
      </c>
      <c r="AY57" s="133">
        <f>AW57</f>
        <v>3705.1391586743134</v>
      </c>
      <c r="AZ57" s="133">
        <v>1.14E-2</v>
      </c>
      <c r="BA57" s="133">
        <f>AY57</f>
        <v>3705.1391586743134</v>
      </c>
      <c r="BB57" s="133">
        <v>6.1000000000000004E-3</v>
      </c>
      <c r="BC57" s="133">
        <f>BA57</f>
        <v>3705.1391586743134</v>
      </c>
      <c r="BD57" s="133">
        <v>3.3E-3</v>
      </c>
      <c r="BE57" s="133">
        <f>BC57</f>
        <v>3705.1391586743134</v>
      </c>
    </row>
    <row r="58" spans="1:57" ht="15" customHeight="1" x14ac:dyDescent="0.25">
      <c r="A58" s="55" t="s">
        <v>190</v>
      </c>
      <c r="B58" s="101">
        <v>990</v>
      </c>
      <c r="C58" s="107" t="s">
        <v>27</v>
      </c>
      <c r="D58" s="109">
        <f>(LARGE('Annual Heat Inputs'!D58:K58,1)+LARGE('Annual Heat Inputs'!D58:K58,2)+LARGE('Annual Heat Inputs'!D58:K58,3))/3</f>
        <v>675495.33099999989</v>
      </c>
      <c r="E58" s="110">
        <v>1221855434</v>
      </c>
      <c r="F58" s="111">
        <f t="shared" si="99"/>
        <v>5.5284390624562208E-4</v>
      </c>
      <c r="G58" s="127">
        <v>105171</v>
      </c>
      <c r="H58" s="127">
        <f t="shared" si="0"/>
        <v>58.14314646375832</v>
      </c>
      <c r="I58" s="127">
        <f>MIN(H58,'NOx Annual Emissions'!L58,'Annual NOx Consent Decree Caps '!D58,' Retirement Adjustments'!D58)</f>
        <v>58.14314646375832</v>
      </c>
      <c r="J58" s="133">
        <v>25128.051299999999</v>
      </c>
      <c r="K58" s="133">
        <f>PRODUCT(F58,J58)+H58</f>
        <v>72.035036500790696</v>
      </c>
      <c r="L58" s="133">
        <v>11887.4403</v>
      </c>
      <c r="M58" s="133">
        <f>PRODUCT(F58,L58)+K58</f>
        <v>78.606935431504326</v>
      </c>
      <c r="N58" s="133">
        <v>5853.5460999999996</v>
      </c>
      <c r="O58" s="133">
        <f>PRODUCT(F58,N58)+M58</f>
        <v>81.843032722817156</v>
      </c>
      <c r="P58" s="189">
        <v>2882.37</v>
      </c>
      <c r="Q58" s="133">
        <f>PRODUCT(F58,P58)+O58</f>
        <v>83.436533412862346</v>
      </c>
      <c r="R58" s="133">
        <v>1419.3203000000001</v>
      </c>
      <c r="S58" s="133">
        <f>PRODUCT(F58,R58)+Q58</f>
        <v>84.221195991728052</v>
      </c>
      <c r="T58" s="117">
        <v>700.0204</v>
      </c>
      <c r="U58" s="189">
        <f>PRODUCT(F58,T58)+S58</f>
        <v>84.608198004115678</v>
      </c>
      <c r="V58" s="117">
        <v>398.57990000000001</v>
      </c>
      <c r="W58" s="133">
        <f>PRODUCT(F58,V58)+U58</f>
        <v>84.82855047298267</v>
      </c>
      <c r="X58" s="115">
        <v>196.26650000000001</v>
      </c>
      <c r="Y58" s="133">
        <f>PRODUCT(F58,X58)+W58</f>
        <v>84.937055211507825</v>
      </c>
      <c r="Z58" s="115">
        <v>96.644400000000005</v>
      </c>
      <c r="AA58" s="133">
        <f>PRODUCT(F58,Z58)+Y58</f>
        <v>84.990484479120596</v>
      </c>
      <c r="AB58" s="133">
        <v>47.589100000000002</v>
      </c>
      <c r="AC58" s="133">
        <f>PRODUCT(F58,AB58)+AA58</f>
        <v>85.016793823059317</v>
      </c>
      <c r="AD58" s="115">
        <v>23.433499999999999</v>
      </c>
      <c r="AE58" s="133">
        <f>PRODUCT(F58,AD58)+AC58</f>
        <v>85.029748890736329</v>
      </c>
      <c r="AF58" s="115">
        <v>11.539</v>
      </c>
      <c r="AG58" s="133">
        <f>PRODUCT(F58,AF58)+AE58</f>
        <v>85.036128156570499</v>
      </c>
      <c r="AH58" s="115">
        <v>5.6820000000000004</v>
      </c>
      <c r="AI58" s="133">
        <f>PRODUCT(F58,AH58)+AG58</f>
        <v>85.039269415645791</v>
      </c>
      <c r="AJ58" s="133">
        <v>2.7978999999999998</v>
      </c>
      <c r="AK58" s="133">
        <f>PRODUCT(F58,AJ58)+AI58</f>
        <v>85.040816217611081</v>
      </c>
      <c r="AL58" s="133">
        <v>1.3776999999999999</v>
      </c>
      <c r="AM58" s="133">
        <f>PRODUCT(F58,AL58)+AK58</f>
        <v>85.041577870660717</v>
      </c>
      <c r="AN58" s="133">
        <v>0.6784</v>
      </c>
      <c r="AO58" s="133">
        <f>PRODUCT(F58,AN58)+AM58</f>
        <v>85.041952919966718</v>
      </c>
      <c r="AP58" s="133">
        <v>0.33410000000000001</v>
      </c>
      <c r="AQ58" s="133">
        <f>PRODUCT(F58,AP58)+AO58</f>
        <v>85.042137625115799</v>
      </c>
      <c r="AR58" s="133">
        <v>0.16450000000000001</v>
      </c>
      <c r="AS58" s="133">
        <f>PRODUCT(F58,AR58)+AQ58</f>
        <v>85.04222856793838</v>
      </c>
      <c r="AT58" s="133">
        <v>8.1000000000000003E-2</v>
      </c>
      <c r="AU58" s="133">
        <f>PRODUCT(F58,AT58)+AS58</f>
        <v>85.042273348294785</v>
      </c>
      <c r="AV58" s="133">
        <v>3.9899999999999998E-2</v>
      </c>
      <c r="AW58" s="133">
        <f>AU58</f>
        <v>85.042273348294785</v>
      </c>
      <c r="AX58" s="133">
        <v>2.1399999999999999E-2</v>
      </c>
      <c r="AY58" s="133">
        <f>AW58</f>
        <v>85.042273348294785</v>
      </c>
      <c r="AZ58" s="133">
        <v>1.14E-2</v>
      </c>
      <c r="BA58" s="133">
        <f>AY58</f>
        <v>85.042273348294785</v>
      </c>
      <c r="BB58" s="133">
        <v>6.1000000000000004E-3</v>
      </c>
      <c r="BC58" s="133">
        <f>BA58</f>
        <v>85.042273348294785</v>
      </c>
      <c r="BD58" s="133">
        <v>3.3E-3</v>
      </c>
      <c r="BE58" s="133">
        <f>BC58</f>
        <v>85.042273348294785</v>
      </c>
    </row>
    <row r="59" spans="1:57" ht="15" customHeight="1" x14ac:dyDescent="0.25">
      <c r="A59" s="55" t="s">
        <v>190</v>
      </c>
      <c r="B59" s="101">
        <v>990</v>
      </c>
      <c r="C59" s="107" t="s">
        <v>31</v>
      </c>
      <c r="D59" s="109">
        <f>(LARGE('Annual Heat Inputs'!D59:K59,1)+LARGE('Annual Heat Inputs'!D59:K59,2)+LARGE('Annual Heat Inputs'!D59:K59,3))/3</f>
        <v>657221.51633333333</v>
      </c>
      <c r="E59" s="110">
        <v>1221855434</v>
      </c>
      <c r="F59" s="111">
        <f t="shared" si="99"/>
        <v>5.3788811511176966E-4</v>
      </c>
      <c r="G59" s="127">
        <v>105171</v>
      </c>
      <c r="H59" s="127">
        <f t="shared" si="0"/>
        <v>56.570230954419927</v>
      </c>
      <c r="I59" s="127">
        <f>MIN(H59,'NOx Annual Emissions'!L59,'Annual NOx Consent Decree Caps '!D59,' Retirement Adjustments'!D59)</f>
        <v>54.274999999999999</v>
      </c>
      <c r="J59" s="133">
        <v>25128.051299999999</v>
      </c>
      <c r="K59" s="127">
        <f>I59</f>
        <v>54.274999999999999</v>
      </c>
      <c r="L59" s="133">
        <v>11887.4403</v>
      </c>
      <c r="M59" s="127">
        <f>K59</f>
        <v>54.274999999999999</v>
      </c>
      <c r="N59" s="133">
        <v>5853.5460999999996</v>
      </c>
      <c r="O59" s="127">
        <f>M59</f>
        <v>54.274999999999999</v>
      </c>
      <c r="P59" s="189">
        <v>2882.37</v>
      </c>
      <c r="Q59" s="127">
        <f>O59</f>
        <v>54.274999999999999</v>
      </c>
      <c r="R59" s="133">
        <v>1419.3203000000001</v>
      </c>
      <c r="S59" s="127">
        <f>Q59</f>
        <v>54.274999999999999</v>
      </c>
      <c r="T59" s="117">
        <v>700.0204</v>
      </c>
      <c r="U59" s="127">
        <f>S59</f>
        <v>54.274999999999999</v>
      </c>
      <c r="V59" s="117">
        <v>398.57990000000001</v>
      </c>
      <c r="W59" s="127">
        <f>U59</f>
        <v>54.274999999999999</v>
      </c>
      <c r="X59" s="115">
        <v>196.26650000000001</v>
      </c>
      <c r="Y59" s="127">
        <f>W59</f>
        <v>54.274999999999999</v>
      </c>
      <c r="Z59" s="115">
        <v>96.644400000000005</v>
      </c>
      <c r="AA59" s="127">
        <f>Y59</f>
        <v>54.274999999999999</v>
      </c>
      <c r="AB59" s="133">
        <v>47.589100000000002</v>
      </c>
      <c r="AC59" s="127">
        <f>AA59</f>
        <v>54.274999999999999</v>
      </c>
      <c r="AD59" s="115">
        <v>23.433499999999999</v>
      </c>
      <c r="AE59" s="127">
        <f>Y59</f>
        <v>54.274999999999999</v>
      </c>
      <c r="AF59" s="115">
        <v>11.539</v>
      </c>
      <c r="AG59" s="127">
        <f>AE59</f>
        <v>54.274999999999999</v>
      </c>
      <c r="AH59" s="115">
        <v>5.6820000000000004</v>
      </c>
      <c r="AI59" s="133">
        <f>AG59</f>
        <v>54.274999999999999</v>
      </c>
      <c r="AJ59" s="133">
        <v>2.7978999999999998</v>
      </c>
      <c r="AK59" s="133">
        <f>AI59</f>
        <v>54.274999999999999</v>
      </c>
      <c r="AL59" s="133">
        <v>1.3776999999999999</v>
      </c>
      <c r="AM59" s="133">
        <f>AK59</f>
        <v>54.274999999999999</v>
      </c>
      <c r="AN59" s="133">
        <v>0.6784</v>
      </c>
      <c r="AO59" s="133">
        <f>AM59</f>
        <v>54.274999999999999</v>
      </c>
      <c r="AP59" s="133">
        <v>0.33410000000000001</v>
      </c>
      <c r="AQ59" s="133">
        <f>AO59</f>
        <v>54.274999999999999</v>
      </c>
      <c r="AR59" s="133">
        <v>0.16450000000000001</v>
      </c>
      <c r="AS59" s="133">
        <f>AQ59</f>
        <v>54.274999999999999</v>
      </c>
      <c r="AT59" s="133">
        <v>8.1000000000000003E-2</v>
      </c>
      <c r="AU59" s="133">
        <f>AS59</f>
        <v>54.274999999999999</v>
      </c>
      <c r="AV59" s="133">
        <v>3.9899999999999998E-2</v>
      </c>
      <c r="AW59" s="133">
        <f>AU59</f>
        <v>54.274999999999999</v>
      </c>
      <c r="AX59" s="133">
        <v>2.1399999999999999E-2</v>
      </c>
      <c r="AY59" s="133">
        <f>AW59</f>
        <v>54.274999999999999</v>
      </c>
      <c r="AZ59" s="133">
        <v>1.14E-2</v>
      </c>
      <c r="BA59" s="133">
        <f>AY59</f>
        <v>54.274999999999999</v>
      </c>
      <c r="BB59" s="133">
        <v>6.1000000000000004E-3</v>
      </c>
      <c r="BC59" s="133">
        <f>BA59</f>
        <v>54.274999999999999</v>
      </c>
      <c r="BD59" s="133">
        <v>3.3E-3</v>
      </c>
      <c r="BE59" s="133">
        <f>BC59</f>
        <v>54.274999999999999</v>
      </c>
    </row>
    <row r="60" spans="1:57" ht="15" customHeight="1" x14ac:dyDescent="0.25">
      <c r="A60" s="55" t="s">
        <v>190</v>
      </c>
      <c r="B60" s="101">
        <v>990</v>
      </c>
      <c r="C60" s="107" t="s">
        <v>32</v>
      </c>
      <c r="D60" s="109">
        <f>(LARGE('Annual Heat Inputs'!D60:K60,1)+LARGE('Annual Heat Inputs'!D60:K60,2)+LARGE('Annual Heat Inputs'!D60:K60,3))/3</f>
        <v>2231665.5956666665</v>
      </c>
      <c r="E60" s="110">
        <v>1221855434</v>
      </c>
      <c r="F60" s="111">
        <f t="shared" si="99"/>
        <v>1.8264563331857036E-3</v>
      </c>
      <c r="G60" s="127">
        <v>105171</v>
      </c>
      <c r="H60" s="127">
        <f t="shared" si="0"/>
        <v>192.09023901747364</v>
      </c>
      <c r="I60" s="127">
        <f>MIN(H60,'NOx Annual Emissions'!L60,'Annual NOx Consent Decree Caps '!D60,' Retirement Adjustments'!D60)</f>
        <v>38.494999999999997</v>
      </c>
      <c r="J60" s="133">
        <v>25128.051299999999</v>
      </c>
      <c r="K60" s="127">
        <f>I60</f>
        <v>38.494999999999997</v>
      </c>
      <c r="L60" s="133">
        <v>11887.4403</v>
      </c>
      <c r="M60" s="127">
        <f>K60</f>
        <v>38.494999999999997</v>
      </c>
      <c r="N60" s="133">
        <v>5853.5460999999996</v>
      </c>
      <c r="O60" s="127">
        <f>M60</f>
        <v>38.494999999999997</v>
      </c>
      <c r="P60" s="189">
        <v>2882.37</v>
      </c>
      <c r="Q60" s="127">
        <f>O60</f>
        <v>38.494999999999997</v>
      </c>
      <c r="R60" s="133">
        <v>1419.3203000000001</v>
      </c>
      <c r="S60" s="127">
        <f>Q60</f>
        <v>38.494999999999997</v>
      </c>
      <c r="T60" s="117">
        <v>700.0204</v>
      </c>
      <c r="U60" s="127">
        <f>S60</f>
        <v>38.494999999999997</v>
      </c>
      <c r="V60" s="117">
        <v>398.57990000000001</v>
      </c>
      <c r="W60" s="127">
        <f>U60</f>
        <v>38.494999999999997</v>
      </c>
      <c r="X60" s="115">
        <v>196.26650000000001</v>
      </c>
      <c r="Y60" s="127">
        <f>W60</f>
        <v>38.494999999999997</v>
      </c>
      <c r="Z60" s="115">
        <v>96.644400000000005</v>
      </c>
      <c r="AA60" s="127">
        <f>Y60</f>
        <v>38.494999999999997</v>
      </c>
      <c r="AB60" s="133">
        <v>47.589100000000002</v>
      </c>
      <c r="AC60" s="127">
        <f>AA60</f>
        <v>38.494999999999997</v>
      </c>
      <c r="AD60" s="115">
        <v>23.433499999999999</v>
      </c>
      <c r="AE60" s="127">
        <f>Y60</f>
        <v>38.494999999999997</v>
      </c>
      <c r="AF60" s="115">
        <v>11.539</v>
      </c>
      <c r="AG60" s="127">
        <f>AE60</f>
        <v>38.494999999999997</v>
      </c>
      <c r="AH60" s="115">
        <v>5.6820000000000004</v>
      </c>
      <c r="AI60" s="133">
        <f>AG60</f>
        <v>38.494999999999997</v>
      </c>
      <c r="AJ60" s="133">
        <v>2.7978999999999998</v>
      </c>
      <c r="AK60" s="133">
        <f>AI60</f>
        <v>38.494999999999997</v>
      </c>
      <c r="AL60" s="133">
        <v>1.3776999999999999</v>
      </c>
      <c r="AM60" s="133">
        <f>AK60</f>
        <v>38.494999999999997</v>
      </c>
      <c r="AN60" s="133">
        <v>0.6784</v>
      </c>
      <c r="AO60" s="133">
        <f>AM60</f>
        <v>38.494999999999997</v>
      </c>
      <c r="AP60" s="133">
        <v>0.33410000000000001</v>
      </c>
      <c r="AQ60" s="133">
        <f>AO60</f>
        <v>38.494999999999997</v>
      </c>
      <c r="AR60" s="133">
        <v>0.16450000000000001</v>
      </c>
      <c r="AS60" s="133">
        <f>AQ60</f>
        <v>38.494999999999997</v>
      </c>
      <c r="AT60" s="133">
        <v>8.1000000000000003E-2</v>
      </c>
      <c r="AU60" s="133">
        <f>AS60</f>
        <v>38.494999999999997</v>
      </c>
      <c r="AV60" s="133">
        <v>3.9899999999999998E-2</v>
      </c>
      <c r="AW60" s="133">
        <f>AU60</f>
        <v>38.494999999999997</v>
      </c>
      <c r="AX60" s="133">
        <v>2.1399999999999999E-2</v>
      </c>
      <c r="AY60" s="133">
        <f>AW60</f>
        <v>38.494999999999997</v>
      </c>
      <c r="AZ60" s="133">
        <v>1.14E-2</v>
      </c>
      <c r="BA60" s="133">
        <f>AY60</f>
        <v>38.494999999999997</v>
      </c>
      <c r="BB60" s="133">
        <v>6.1000000000000004E-3</v>
      </c>
      <c r="BC60" s="133">
        <f>BA60</f>
        <v>38.494999999999997</v>
      </c>
      <c r="BD60" s="133">
        <v>3.3E-3</v>
      </c>
      <c r="BE60" s="133">
        <f>BC60</f>
        <v>38.494999999999997</v>
      </c>
    </row>
    <row r="61" spans="1:57" ht="15" customHeight="1" x14ac:dyDescent="0.25">
      <c r="A61" s="45" t="s">
        <v>191</v>
      </c>
      <c r="B61" s="101">
        <v>994</v>
      </c>
      <c r="C61" s="101">
        <v>1</v>
      </c>
      <c r="D61" s="109">
        <f>(LARGE('Annual Heat Inputs'!D61:K61,1)+LARGE('Annual Heat Inputs'!D61:K61,2)+LARGE('Annual Heat Inputs'!D61:K61,3))/3</f>
        <v>18249286.083333332</v>
      </c>
      <c r="E61" s="110">
        <v>1221855434</v>
      </c>
      <c r="F61" s="111">
        <f t="shared" si="99"/>
        <v>1.4935716268487236E-2</v>
      </c>
      <c r="G61" s="127">
        <v>105171</v>
      </c>
      <c r="H61" s="127">
        <f t="shared" si="0"/>
        <v>1570.804215673071</v>
      </c>
      <c r="I61" s="127">
        <f>MIN(H61,'NOx Annual Emissions'!L61,'Annual NOx Consent Decree Caps '!D61,' Retirement Adjustments'!D61)</f>
        <v>1570.804215673071</v>
      </c>
      <c r="J61" s="133">
        <v>25128.051299999999</v>
      </c>
      <c r="K61" s="132">
        <f>PRODUCT(F61,J61)+H61</f>
        <v>1946.1096602698628</v>
      </c>
      <c r="L61" s="133">
        <v>11887.4403</v>
      </c>
      <c r="M61" s="132">
        <f>PRODUCT(F61,L61)+K61</f>
        <v>2123.6570957492436</v>
      </c>
      <c r="N61" s="133">
        <v>5853.5460999999996</v>
      </c>
      <c r="O61" s="132">
        <f>PRODUCT(F61,N61)+M61</f>
        <v>2211.0839994633534</v>
      </c>
      <c r="P61" s="189">
        <v>2882.37</v>
      </c>
      <c r="Q61" s="132">
        <f>PRODUCT(F61,P61)+O61</f>
        <v>2254.134259964153</v>
      </c>
      <c r="R61" s="133">
        <v>1419.3203000000001</v>
      </c>
      <c r="S61" s="132">
        <f>PRODUCT(F61,R61)+Q61</f>
        <v>2275.3328252590572</v>
      </c>
      <c r="T61" s="117">
        <v>700.0204</v>
      </c>
      <c r="U61" s="189">
        <f>PRODUCT(F61,T61)+S61</f>
        <v>2285.7881313356102</v>
      </c>
      <c r="V61" s="117">
        <v>398.57990000000001</v>
      </c>
      <c r="W61" s="132">
        <f>PRODUCT(F61,V61)+U61</f>
        <v>2291.7412076323321</v>
      </c>
      <c r="X61" s="115">
        <v>196.26650000000001</v>
      </c>
      <c r="Y61" s="132">
        <f>PRODUCT(F61,X61)+W61</f>
        <v>2294.6725883893414</v>
      </c>
      <c r="Z61" s="115">
        <v>96.644400000000005</v>
      </c>
      <c r="AA61" s="132">
        <f>PRODUCT(F61,Z61)+Y61</f>
        <v>2296.1160417266797</v>
      </c>
      <c r="AB61" s="133">
        <v>47.589100000000002</v>
      </c>
      <c r="AC61" s="132">
        <f>PRODUCT(F61,AB61)+AA61</f>
        <v>2296.8268190217523</v>
      </c>
      <c r="AD61" s="115">
        <v>23.433499999999999</v>
      </c>
      <c r="AE61" s="132">
        <f>PRODUCT(F61,AD61)+AC61</f>
        <v>2297.1768151289298</v>
      </c>
      <c r="AF61" s="115">
        <v>11.539</v>
      </c>
      <c r="AG61" s="132">
        <f>PRODUCT(F61,AF61)+AE61</f>
        <v>2297.3491583589516</v>
      </c>
      <c r="AH61" s="115">
        <v>5.6820000000000004</v>
      </c>
      <c r="AI61" s="132">
        <f>PRODUCT(F61,AH61)+AG61</f>
        <v>2297.4340230987891</v>
      </c>
      <c r="AJ61" s="133">
        <v>2.7978999999999998</v>
      </c>
      <c r="AK61" s="132">
        <f>PRODUCT(F61,AJ61)+AI61</f>
        <v>2297.4758117393367</v>
      </c>
      <c r="AL61" s="133">
        <v>1.3776999999999999</v>
      </c>
      <c r="AM61" s="132">
        <f>PRODUCT(F61,AL61)+AK61</f>
        <v>2297.49638867564</v>
      </c>
      <c r="AN61" s="133">
        <v>0.6784</v>
      </c>
      <c r="AO61" s="132">
        <f>PRODUCT(F61,AN61)+AM61</f>
        <v>2297.5065210655566</v>
      </c>
      <c r="AP61" s="133">
        <v>0.33410000000000001</v>
      </c>
      <c r="AQ61" s="132">
        <f>PRODUCT(F61,AP61)+AO61</f>
        <v>2297.5115110883621</v>
      </c>
      <c r="AR61" s="133">
        <v>0.16450000000000001</v>
      </c>
      <c r="AS61" s="132">
        <f>PRODUCT(F61,AR61)+AQ61</f>
        <v>2297.5139680136881</v>
      </c>
      <c r="AT61" s="133">
        <v>8.1000000000000003E-2</v>
      </c>
      <c r="AU61" s="133">
        <f>PRODUCT(F61,AT61)+AS61</f>
        <v>2297.5151778067057</v>
      </c>
      <c r="AV61" s="133">
        <v>3.9899999999999998E-2</v>
      </c>
      <c r="AW61" s="133">
        <f>PRODUCT(F61,AV61)+AU61</f>
        <v>2297.5157737417849</v>
      </c>
      <c r="AX61" s="133">
        <v>2.1399999999999999E-2</v>
      </c>
      <c r="AY61" s="133">
        <f>PRODUCT(F61,AX61)+AW61</f>
        <v>2297.5160933661132</v>
      </c>
      <c r="AZ61" s="133">
        <v>1.14E-2</v>
      </c>
      <c r="BA61" s="133">
        <f>PRODUCT(F61,AZ61)+AY61</f>
        <v>2297.5162636332789</v>
      </c>
      <c r="BB61" s="133">
        <v>6.1000000000000004E-3</v>
      </c>
      <c r="BC61" s="133">
        <f>PRODUCT(F61,BB61)+BA61</f>
        <v>2297.516354741148</v>
      </c>
      <c r="BD61" s="133">
        <v>3.3E-3</v>
      </c>
      <c r="BE61" s="133">
        <f>PRODUCT(F61,BD61)+BC61</f>
        <v>2297.5164040290115</v>
      </c>
    </row>
    <row r="62" spans="1:57" ht="15" customHeight="1" x14ac:dyDescent="0.25">
      <c r="A62" s="55" t="s">
        <v>191</v>
      </c>
      <c r="B62" s="101">
        <v>994</v>
      </c>
      <c r="C62" s="101">
        <v>2</v>
      </c>
      <c r="D62" s="109">
        <f>(LARGE('Annual Heat Inputs'!D62:K62,1)+LARGE('Annual Heat Inputs'!D62:K62,2)+LARGE('Annual Heat Inputs'!D62:K62,3))/3</f>
        <v>27253034.795666665</v>
      </c>
      <c r="E62" s="110">
        <v>1221855434</v>
      </c>
      <c r="F62" s="111">
        <f t="shared" si="99"/>
        <v>2.2304631167738183E-2</v>
      </c>
      <c r="G62" s="127">
        <v>105171</v>
      </c>
      <c r="H62" s="127">
        <f t="shared" si="0"/>
        <v>2345.8003645421923</v>
      </c>
      <c r="I62" s="127">
        <f>MIN(H62,'NOx Annual Emissions'!L62,'Annual NOx Consent Decree Caps '!D62,' Retirement Adjustments'!D62)</f>
        <v>2345.8003645421923</v>
      </c>
      <c r="J62" s="133">
        <v>25128.051299999999</v>
      </c>
      <c r="K62" s="132">
        <f>PRODUCT(F62,J62)+H62</f>
        <v>2906.2722807526961</v>
      </c>
      <c r="L62" s="133">
        <v>11887.4403</v>
      </c>
      <c r="M62" s="132">
        <f>PRODUCT(F62,L62)+K62</f>
        <v>3171.4172521727032</v>
      </c>
      <c r="N62" s="133">
        <v>5853.5460999999996</v>
      </c>
      <c r="O62" s="132">
        <f>PRODUCT(F62,N62)+M62</f>
        <v>3301.9784389565557</v>
      </c>
      <c r="P62" s="189">
        <v>2882.37</v>
      </c>
      <c r="Q62" s="132">
        <f>PRODUCT(F62,P62)+O62</f>
        <v>3366.2686386955093</v>
      </c>
      <c r="R62" s="133">
        <v>1419.3203000000001</v>
      </c>
      <c r="S62" s="132">
        <f>PRODUCT(F62,R62)+Q62</f>
        <v>3397.9260544958929</v>
      </c>
      <c r="T62" s="117">
        <v>700.0204</v>
      </c>
      <c r="U62" s="189">
        <f>PRODUCT(F62,T62)+S62</f>
        <v>3413.5397513277853</v>
      </c>
      <c r="V62" s="117">
        <v>398.57990000000001</v>
      </c>
      <c r="W62" s="132">
        <f>PRODUCT(F62,V62)+U62</f>
        <v>3422.4299289881592</v>
      </c>
      <c r="X62" s="115">
        <v>196.26650000000001</v>
      </c>
      <c r="Y62" s="132">
        <f>PRODUCT(F62,X62)+W62</f>
        <v>3426.8075808812423</v>
      </c>
      <c r="Z62" s="115">
        <v>96.644400000000005</v>
      </c>
      <c r="AA62" s="132">
        <f>PRODUCT(F62,Z62)+Y62</f>
        <v>3428.9631985776696</v>
      </c>
      <c r="AB62" s="133">
        <v>47.589100000000002</v>
      </c>
      <c r="AC62" s="132">
        <f>PRODUCT(F62,AB62)+AA62</f>
        <v>3430.0246559007742</v>
      </c>
      <c r="AD62" s="115">
        <v>23.433499999999999</v>
      </c>
      <c r="AE62" s="132">
        <f>PRODUCT(F62,AD62)+AC62</f>
        <v>3430.5473314752435</v>
      </c>
      <c r="AF62" s="115">
        <v>11.539</v>
      </c>
      <c r="AG62" s="132">
        <f>PRODUCT(F62,AF62)+AE62</f>
        <v>3430.8047046142879</v>
      </c>
      <c r="AH62" s="115">
        <v>5.6820000000000004</v>
      </c>
      <c r="AI62" s="132">
        <f>PRODUCT(F62,AH62)+AG62</f>
        <v>3430.9314395285828</v>
      </c>
      <c r="AJ62" s="133">
        <v>2.7978999999999998</v>
      </c>
      <c r="AK62" s="132">
        <f>PRODUCT(F62,AJ62)+AI62</f>
        <v>3430.9938456561272</v>
      </c>
      <c r="AL62" s="133">
        <v>1.3776999999999999</v>
      </c>
      <c r="AM62" s="132">
        <f>PRODUCT(F62,AL62)+AK62</f>
        <v>3431.0245747464869</v>
      </c>
      <c r="AN62" s="133">
        <v>0.6784</v>
      </c>
      <c r="AO62" s="132">
        <f>PRODUCT(F62,AN62)+AM62</f>
        <v>3431.0397062082711</v>
      </c>
      <c r="AP62" s="133">
        <v>0.33410000000000001</v>
      </c>
      <c r="AQ62" s="132">
        <f>PRODUCT(F62,AP62)+AO62</f>
        <v>3431.047158185544</v>
      </c>
      <c r="AR62" s="133">
        <v>0.16450000000000001</v>
      </c>
      <c r="AS62" s="132">
        <f>PRODUCT(F62,AR62)+AQ62</f>
        <v>3431.0508272973711</v>
      </c>
      <c r="AT62" s="133">
        <v>8.1000000000000003E-2</v>
      </c>
      <c r="AU62" s="133">
        <f>PRODUCT(F62,AT62)+AS62</f>
        <v>3431.0526339724956</v>
      </c>
      <c r="AV62" s="133">
        <v>3.9899999999999998E-2</v>
      </c>
      <c r="AW62" s="133">
        <f>PRODUCT(F62,AV62)+AU62</f>
        <v>3431.0535239272795</v>
      </c>
      <c r="AX62" s="133">
        <v>2.1399999999999999E-2</v>
      </c>
      <c r="AY62" s="133">
        <f>PRODUCT(F62,AX62)+AW62</f>
        <v>3431.0540012463866</v>
      </c>
      <c r="AZ62" s="133">
        <v>1.14E-2</v>
      </c>
      <c r="BA62" s="133">
        <f>PRODUCT(F62,AZ62)+AY62</f>
        <v>3431.0542555191819</v>
      </c>
      <c r="BB62" s="133">
        <v>6.1000000000000004E-3</v>
      </c>
      <c r="BC62" s="133">
        <f>PRODUCT(F62,BB62)+BA62</f>
        <v>3431.0543915774319</v>
      </c>
      <c r="BD62" s="133">
        <v>3.3E-3</v>
      </c>
      <c r="BE62" s="133">
        <f>PRODUCT(F62,BD62)+BC62</f>
        <v>3431.0544651827149</v>
      </c>
    </row>
    <row r="63" spans="1:57" ht="15" customHeight="1" x14ac:dyDescent="0.25">
      <c r="A63" s="55" t="s">
        <v>191</v>
      </c>
      <c r="B63" s="101">
        <v>994</v>
      </c>
      <c r="C63" s="101">
        <v>3</v>
      </c>
      <c r="D63" s="109">
        <f>(LARGE('Annual Heat Inputs'!D63:K63,1)+LARGE('Annual Heat Inputs'!D63:K63,2)+LARGE('Annual Heat Inputs'!D63:K63,3))/3</f>
        <v>35136235.402666666</v>
      </c>
      <c r="E63" s="110">
        <v>1221855434</v>
      </c>
      <c r="F63" s="111">
        <f t="shared" si="99"/>
        <v>2.8756458763407738E-2</v>
      </c>
      <c r="G63" s="127">
        <v>105171</v>
      </c>
      <c r="H63" s="127">
        <f t="shared" si="0"/>
        <v>3024.3455246063554</v>
      </c>
      <c r="I63" s="127">
        <f>MIN(H63,'NOx Annual Emissions'!L63,'Annual NOx Consent Decree Caps '!D63,' Retirement Adjustments'!D63)</f>
        <v>3024.3455246063554</v>
      </c>
      <c r="J63" s="133">
        <v>25128.051299999999</v>
      </c>
      <c r="K63" s="132">
        <f>PRODUCT(F63,J63)+H63</f>
        <v>3746.9392956195998</v>
      </c>
      <c r="L63" s="133">
        <v>11887.4403</v>
      </c>
      <c r="M63" s="132">
        <f>PRODUCT(F63,L63)+K63</f>
        <v>4088.7799824090212</v>
      </c>
      <c r="N63" s="133">
        <v>5853.5460999999996</v>
      </c>
      <c r="O63" s="132">
        <f>PRODUCT(F63,N63)+M63</f>
        <v>4257.1072394533776</v>
      </c>
      <c r="P63" s="189">
        <v>2882.37</v>
      </c>
      <c r="Q63" s="132">
        <f>PRODUCT(F63,P63)+O63</f>
        <v>4339.9939934992608</v>
      </c>
      <c r="R63" s="133">
        <v>1419.3203000000001</v>
      </c>
      <c r="S63" s="132">
        <f>PRODUCT(F63,R63)+Q63</f>
        <v>4380.8086191782786</v>
      </c>
      <c r="T63" s="117">
        <v>700.0204</v>
      </c>
      <c r="U63" s="189">
        <f>PRODUCT(F63,T63)+S63</f>
        <v>4400.9387269444223</v>
      </c>
      <c r="V63" s="117">
        <v>398.57990000000001</v>
      </c>
      <c r="W63" s="132">
        <f>PRODUCT(F63,V63)+U63</f>
        <v>4412.4004734026958</v>
      </c>
      <c r="X63" s="115">
        <v>196.26650000000001</v>
      </c>
      <c r="Y63" s="132">
        <f>PRODUCT(F63,X63)+W63</f>
        <v>4418.0444029165837</v>
      </c>
      <c r="Z63" s="115">
        <v>96.644400000000005</v>
      </c>
      <c r="AA63" s="132">
        <f>PRODUCT(F63,Z63)+Y63</f>
        <v>4420.8235536198981</v>
      </c>
      <c r="AB63" s="133">
        <v>47.589100000000002</v>
      </c>
      <c r="AC63" s="132">
        <f>PRODUCT(F63,AB63)+AA63</f>
        <v>4422.1920476116356</v>
      </c>
      <c r="AD63" s="115">
        <v>23.433499999999999</v>
      </c>
      <c r="AE63" s="132">
        <f>PRODUCT(F63,AD63)+AC63</f>
        <v>4422.8659120880684</v>
      </c>
      <c r="AF63" s="115">
        <v>11.539</v>
      </c>
      <c r="AG63" s="132">
        <f>PRODUCT(F63,AF63)+AE63</f>
        <v>4423.1977328657395</v>
      </c>
      <c r="AH63" s="115">
        <v>5.6820000000000004</v>
      </c>
      <c r="AI63" s="132">
        <f>PRODUCT(F63,AH63)+AG63</f>
        <v>4423.3611270644333</v>
      </c>
      <c r="AJ63" s="133">
        <v>2.7978999999999998</v>
      </c>
      <c r="AK63" s="132">
        <f>PRODUCT(F63,AJ63)+AI63</f>
        <v>4423.4415847604077</v>
      </c>
      <c r="AL63" s="133">
        <v>1.3776999999999999</v>
      </c>
      <c r="AM63" s="132">
        <f>PRODUCT(F63,AL63)+AK63</f>
        <v>4423.481202533646</v>
      </c>
      <c r="AN63" s="133">
        <v>0.6784</v>
      </c>
      <c r="AO63" s="132">
        <f>PRODUCT(F63,AN63)+AM63</f>
        <v>4423.5007109152712</v>
      </c>
      <c r="AP63" s="133">
        <v>0.33410000000000001</v>
      </c>
      <c r="AQ63" s="132">
        <f>PRODUCT(F63,AP63)+AO63</f>
        <v>4423.5103184481441</v>
      </c>
      <c r="AR63" s="133">
        <v>0.16450000000000001</v>
      </c>
      <c r="AS63" s="132">
        <f>PRODUCT(F63,AR63)+AQ63</f>
        <v>4423.5150488856107</v>
      </c>
      <c r="AT63" s="133">
        <v>8.1000000000000003E-2</v>
      </c>
      <c r="AU63" s="133">
        <f>PRODUCT(F63,AT63)+AS63</f>
        <v>4423.517378158771</v>
      </c>
      <c r="AV63" s="133">
        <v>3.9899999999999998E-2</v>
      </c>
      <c r="AW63" s="133">
        <f>PRODUCT(F63,AV63)+AU63</f>
        <v>4423.5185255414754</v>
      </c>
      <c r="AX63" s="133">
        <v>2.1399999999999999E-2</v>
      </c>
      <c r="AY63" s="133">
        <f>PRODUCT(F63,AX63)+AW63</f>
        <v>4423.5191409296931</v>
      </c>
      <c r="AZ63" s="133">
        <v>1.14E-2</v>
      </c>
      <c r="BA63" s="133">
        <f>PRODUCT(F63,AZ63)+AY63</f>
        <v>4423.5194687533231</v>
      </c>
      <c r="BB63" s="133">
        <v>6.1000000000000004E-3</v>
      </c>
      <c r="BC63" s="133">
        <f>PRODUCT(F63,BB63)+BA63</f>
        <v>4423.5196441677217</v>
      </c>
      <c r="BD63" s="133">
        <v>3.3E-3</v>
      </c>
      <c r="BE63" s="133">
        <f>PRODUCT(F63,BD63)+BC63</f>
        <v>4423.519739064036</v>
      </c>
    </row>
    <row r="64" spans="1:57" ht="15" customHeight="1" x14ac:dyDescent="0.25">
      <c r="A64" s="55" t="s">
        <v>191</v>
      </c>
      <c r="B64" s="101">
        <v>994</v>
      </c>
      <c r="C64" s="101">
        <v>4</v>
      </c>
      <c r="D64" s="109">
        <f>(LARGE('Annual Heat Inputs'!D64:K64,1)+LARGE('Annual Heat Inputs'!D64:K64,2)+LARGE('Annual Heat Inputs'!D64:K64,3))/3</f>
        <v>37347534.705000006</v>
      </c>
      <c r="E64" s="110">
        <v>1221855434</v>
      </c>
      <c r="F64" s="111">
        <f t="shared" si="99"/>
        <v>3.0566246763526695E-2</v>
      </c>
      <c r="G64" s="127">
        <v>105171</v>
      </c>
      <c r="H64" s="127">
        <f t="shared" si="0"/>
        <v>3214.682738366866</v>
      </c>
      <c r="I64" s="127">
        <f>MIN(H64,'NOx Annual Emissions'!L64,'Annual NOx Consent Decree Caps '!D64,' Retirement Adjustments'!D64)</f>
        <v>3214.682738366866</v>
      </c>
      <c r="J64" s="133">
        <v>25128.051299999999</v>
      </c>
      <c r="K64" s="132">
        <f>PRODUCT(F64,J64)+H64</f>
        <v>3982.7529550892236</v>
      </c>
      <c r="L64" s="133">
        <v>11887.4403</v>
      </c>
      <c r="M64" s="132">
        <f>PRODUCT(F64,L64)+K64</f>
        <v>4346.1073886857157</v>
      </c>
      <c r="N64" s="133">
        <v>5853.5460999999996</v>
      </c>
      <c r="O64" s="132">
        <f>PRODUCT(F64,N64)+M64</f>
        <v>4525.0283232199954</v>
      </c>
      <c r="P64" s="189">
        <v>2882.37</v>
      </c>
      <c r="Q64" s="132">
        <f>PRODUCT(F64,P64)+O64</f>
        <v>4613.1315559037821</v>
      </c>
      <c r="R64" s="133">
        <v>1419.3203000000001</v>
      </c>
      <c r="S64" s="132">
        <f>PRODUCT(F64,R64)+Q64</f>
        <v>4656.5148504300651</v>
      </c>
      <c r="T64" s="117">
        <v>700.0204</v>
      </c>
      <c r="U64" s="189">
        <f>PRODUCT(F64,T64)+S64</f>
        <v>4677.9118467159678</v>
      </c>
      <c r="V64" s="117">
        <v>398.57990000000001</v>
      </c>
      <c r="W64" s="132">
        <f>PRODUCT(F64,V64)+U64</f>
        <v>4690.09493829435</v>
      </c>
      <c r="X64" s="115">
        <v>196.26650000000001</v>
      </c>
      <c r="Y64" s="132">
        <f>PRODUCT(F64,X64)+W64</f>
        <v>4696.0940685647638</v>
      </c>
      <c r="Z64" s="115">
        <v>96.644400000000005</v>
      </c>
      <c r="AA64" s="132">
        <f>PRODUCT(F64,Z64)+Y64</f>
        <v>4699.0481251434767</v>
      </c>
      <c r="AB64" s="133">
        <v>47.589100000000002</v>
      </c>
      <c r="AC64" s="132">
        <f>PRODUCT(F64,AB64)+AA64</f>
        <v>4700.5027453173307</v>
      </c>
      <c r="AD64" s="115">
        <v>23.433499999999999</v>
      </c>
      <c r="AE64" s="132">
        <f>PRODUCT(F64,AD64)+AC64</f>
        <v>4701.2190194608638</v>
      </c>
      <c r="AF64" s="115">
        <v>11.539</v>
      </c>
      <c r="AG64" s="132">
        <f>PRODUCT(F64,AF64)+AE64</f>
        <v>4701.5717233822679</v>
      </c>
      <c r="AH64" s="115">
        <v>5.6820000000000004</v>
      </c>
      <c r="AI64" s="132">
        <f>PRODUCT(F64,AH64)+AG64</f>
        <v>4701.7454007963779</v>
      </c>
      <c r="AJ64" s="133">
        <v>2.7978999999999998</v>
      </c>
      <c r="AK64" s="132">
        <f>PRODUCT(F64,AJ64)+AI64</f>
        <v>4701.8309220981973</v>
      </c>
      <c r="AL64" s="133">
        <v>1.3776999999999999</v>
      </c>
      <c r="AM64" s="132">
        <f>PRODUCT(F64,AL64)+AK64</f>
        <v>4701.8730332163632</v>
      </c>
      <c r="AN64" s="133">
        <v>0.6784</v>
      </c>
      <c r="AO64" s="132">
        <f>PRODUCT(F64,AN64)+AM64</f>
        <v>4701.8937693581674</v>
      </c>
      <c r="AP64" s="133">
        <v>0.33410000000000001</v>
      </c>
      <c r="AQ64" s="132">
        <f>PRODUCT(F64,AP64)+AO64</f>
        <v>4701.9039815412116</v>
      </c>
      <c r="AR64" s="133">
        <v>0.16450000000000001</v>
      </c>
      <c r="AS64" s="132">
        <f>PRODUCT(F64,AR64)+AQ64</f>
        <v>4701.909009688804</v>
      </c>
      <c r="AT64" s="133">
        <v>8.1000000000000003E-2</v>
      </c>
      <c r="AU64" s="133">
        <f>PRODUCT(F64,AT64)+AS64</f>
        <v>4701.9114855547914</v>
      </c>
      <c r="AV64" s="133">
        <v>3.9899999999999998E-2</v>
      </c>
      <c r="AW64" s="133">
        <f>PRODUCT(F64,AV64)+AU64</f>
        <v>4701.9127051480373</v>
      </c>
      <c r="AX64" s="133">
        <v>2.1399999999999999E-2</v>
      </c>
      <c r="AY64" s="133">
        <f>PRODUCT(F64,AX64)+AW64</f>
        <v>4701.9133592657181</v>
      </c>
      <c r="AZ64" s="133">
        <v>1.14E-2</v>
      </c>
      <c r="BA64" s="133">
        <f>PRODUCT(F64,AZ64)+AY64</f>
        <v>4701.9137077209316</v>
      </c>
      <c r="BB64" s="133">
        <v>6.1000000000000004E-3</v>
      </c>
      <c r="BC64" s="133">
        <f>PRODUCT(F64,BB64)+BA64</f>
        <v>4701.9138941750371</v>
      </c>
      <c r="BD64" s="133">
        <v>3.3E-3</v>
      </c>
      <c r="BE64" s="133">
        <f>PRODUCT(F64,BD64)+BC64</f>
        <v>4701.9139950436511</v>
      </c>
    </row>
    <row r="65" spans="1:57" ht="15" customHeight="1" x14ac:dyDescent="0.25">
      <c r="A65" s="45" t="s">
        <v>33</v>
      </c>
      <c r="B65" s="101">
        <v>55502</v>
      </c>
      <c r="C65" s="101">
        <v>1</v>
      </c>
      <c r="D65" s="109">
        <f>(LARGE('Annual Heat Inputs'!D65:K65,1)+LARGE('Annual Heat Inputs'!D65:K65,2)+LARGE('Annual Heat Inputs'!D65:K65,3))/3</f>
        <v>13238383.629666666</v>
      </c>
      <c r="E65" s="110">
        <v>1221855434</v>
      </c>
      <c r="F65" s="111">
        <f t="shared" si="98"/>
        <v>1.0834656262343607E-2</v>
      </c>
      <c r="G65" s="127">
        <v>105171</v>
      </c>
      <c r="H65" s="127">
        <f t="shared" si="0"/>
        <v>1139.4916337669395</v>
      </c>
      <c r="I65" s="127">
        <f>MIN(H65,'NOx Annual Emissions'!L65,'Annual NOx Consent Decree Caps '!D65,' Retirement Adjustments'!D65)</f>
        <v>101.33</v>
      </c>
      <c r="J65" s="133">
        <v>25128.051299999999</v>
      </c>
      <c r="K65" s="127">
        <f t="shared" ref="K65:K82" si="100">I65</f>
        <v>101.33</v>
      </c>
      <c r="L65" s="133">
        <v>11887.4403</v>
      </c>
      <c r="M65" s="127">
        <f t="shared" ref="M65:M79" si="101">K65</f>
        <v>101.33</v>
      </c>
      <c r="N65" s="133">
        <v>5853.5460999999996</v>
      </c>
      <c r="O65" s="127">
        <f t="shared" ref="O65:O79" si="102">M65</f>
        <v>101.33</v>
      </c>
      <c r="P65" s="189">
        <v>2882.37</v>
      </c>
      <c r="Q65" s="127">
        <f t="shared" ref="Q65:Q79" si="103">O65</f>
        <v>101.33</v>
      </c>
      <c r="R65" s="133">
        <v>1419.3203000000001</v>
      </c>
      <c r="S65" s="127">
        <f t="shared" ref="S65:S79" si="104">Q65</f>
        <v>101.33</v>
      </c>
      <c r="T65" s="117">
        <v>700.0204</v>
      </c>
      <c r="U65" s="127">
        <f t="shared" ref="U65:U79" si="105">S65</f>
        <v>101.33</v>
      </c>
      <c r="V65" s="117">
        <v>398.57990000000001</v>
      </c>
      <c r="W65" s="127">
        <f t="shared" ref="W65:W79" si="106">U65</f>
        <v>101.33</v>
      </c>
      <c r="X65" s="115">
        <v>196.26650000000001</v>
      </c>
      <c r="Y65" s="127">
        <f t="shared" ref="Y65:Y79" si="107">W65</f>
        <v>101.33</v>
      </c>
      <c r="Z65" s="115">
        <v>96.644400000000005</v>
      </c>
      <c r="AA65" s="127">
        <f t="shared" ref="AA65:AA79" si="108">Y65</f>
        <v>101.33</v>
      </c>
      <c r="AB65" s="133">
        <v>47.589100000000002</v>
      </c>
      <c r="AC65" s="127">
        <f t="shared" ref="AC65:AC79" si="109">AA65</f>
        <v>101.33</v>
      </c>
      <c r="AD65" s="115">
        <v>23.433499999999999</v>
      </c>
      <c r="AE65" s="127">
        <f t="shared" ref="AE65:AE79" si="110">Y65</f>
        <v>101.33</v>
      </c>
      <c r="AF65" s="115">
        <v>11.539</v>
      </c>
      <c r="AG65" s="127">
        <f t="shared" ref="AG65:AG79" si="111">AE65</f>
        <v>101.33</v>
      </c>
      <c r="AH65" s="115">
        <v>5.6820000000000004</v>
      </c>
      <c r="AI65" s="133">
        <f t="shared" ref="AI65:AI79" si="112">AG65</f>
        <v>101.33</v>
      </c>
      <c r="AJ65" s="133">
        <v>2.7978999999999998</v>
      </c>
      <c r="AK65" s="133">
        <f t="shared" ref="AK65:AK79" si="113">AI65</f>
        <v>101.33</v>
      </c>
      <c r="AL65" s="133">
        <v>1.3776999999999999</v>
      </c>
      <c r="AM65" s="133">
        <f t="shared" ref="AM65:AM79" si="114">AK65</f>
        <v>101.33</v>
      </c>
      <c r="AN65" s="133">
        <v>0.6784</v>
      </c>
      <c r="AO65" s="133">
        <f t="shared" ref="AO65:AO79" si="115">AM65</f>
        <v>101.33</v>
      </c>
      <c r="AP65" s="133">
        <v>0.33410000000000001</v>
      </c>
      <c r="AQ65" s="133">
        <f t="shared" ref="AQ65:AQ79" si="116">AO65</f>
        <v>101.33</v>
      </c>
      <c r="AR65" s="133">
        <v>0.16450000000000001</v>
      </c>
      <c r="AS65" s="133">
        <f t="shared" ref="AS65:AS79" si="117">AQ65</f>
        <v>101.33</v>
      </c>
      <c r="AT65" s="133">
        <v>8.1000000000000003E-2</v>
      </c>
      <c r="AU65" s="133">
        <f t="shared" ref="AU65:AU79" si="118">AS65</f>
        <v>101.33</v>
      </c>
      <c r="AV65" s="133">
        <v>3.9899999999999998E-2</v>
      </c>
      <c r="AW65" s="133">
        <f>AU65</f>
        <v>101.33</v>
      </c>
      <c r="AX65" s="133">
        <v>2.1399999999999999E-2</v>
      </c>
      <c r="AY65" s="133">
        <f>AW65</f>
        <v>101.33</v>
      </c>
      <c r="AZ65" s="133">
        <v>1.14E-2</v>
      </c>
      <c r="BA65" s="133">
        <f>AY65</f>
        <v>101.33</v>
      </c>
      <c r="BB65" s="133">
        <v>6.1000000000000004E-3</v>
      </c>
      <c r="BC65" s="133">
        <f>BA65</f>
        <v>101.33</v>
      </c>
      <c r="BD65" s="133">
        <v>3.3E-3</v>
      </c>
      <c r="BE65" s="133">
        <f>BC65</f>
        <v>101.33</v>
      </c>
    </row>
    <row r="66" spans="1:57" ht="15" customHeight="1" x14ac:dyDescent="0.25">
      <c r="A66" s="45" t="s">
        <v>33</v>
      </c>
      <c r="B66" s="101">
        <v>55502</v>
      </c>
      <c r="C66" s="101">
        <v>2</v>
      </c>
      <c r="D66" s="109">
        <f>(LARGE('Annual Heat Inputs'!D66:K66,1)+LARGE('Annual Heat Inputs'!D66:K66,2)+LARGE('Annual Heat Inputs'!D66:K66,3))/3</f>
        <v>13081841.856666667</v>
      </c>
      <c r="E66" s="110">
        <v>1221855434</v>
      </c>
      <c r="F66" s="111">
        <f t="shared" si="98"/>
        <v>1.0706538181722951E-2</v>
      </c>
      <c r="G66" s="127">
        <v>105171</v>
      </c>
      <c r="H66" s="127">
        <f t="shared" ref="H66:H125" si="119">PRODUCT(F66,G66)</f>
        <v>1126.0173271099845</v>
      </c>
      <c r="I66" s="127">
        <f>MIN(H66,'NOx Annual Emissions'!L66,'Annual NOx Consent Decree Caps '!D66,' Retirement Adjustments'!D66)</f>
        <v>90.513999999999996</v>
      </c>
      <c r="J66" s="133">
        <v>25128.051299999999</v>
      </c>
      <c r="K66" s="127">
        <f t="shared" si="100"/>
        <v>90.513999999999996</v>
      </c>
      <c r="L66" s="133">
        <v>11887.4403</v>
      </c>
      <c r="M66" s="127">
        <f t="shared" si="101"/>
        <v>90.513999999999996</v>
      </c>
      <c r="N66" s="133">
        <v>5853.5460999999996</v>
      </c>
      <c r="O66" s="127">
        <f t="shared" si="102"/>
        <v>90.513999999999996</v>
      </c>
      <c r="P66" s="189">
        <v>2882.37</v>
      </c>
      <c r="Q66" s="127">
        <f t="shared" si="103"/>
        <v>90.513999999999996</v>
      </c>
      <c r="R66" s="133">
        <v>1419.3203000000001</v>
      </c>
      <c r="S66" s="127">
        <f t="shared" si="104"/>
        <v>90.513999999999996</v>
      </c>
      <c r="T66" s="117">
        <v>700.0204</v>
      </c>
      <c r="U66" s="127">
        <f t="shared" si="105"/>
        <v>90.513999999999996</v>
      </c>
      <c r="V66" s="117">
        <v>398.57990000000001</v>
      </c>
      <c r="W66" s="127">
        <f t="shared" si="106"/>
        <v>90.513999999999996</v>
      </c>
      <c r="X66" s="115">
        <v>196.26650000000001</v>
      </c>
      <c r="Y66" s="127">
        <f t="shared" si="107"/>
        <v>90.513999999999996</v>
      </c>
      <c r="Z66" s="115">
        <v>96.644400000000005</v>
      </c>
      <c r="AA66" s="127">
        <f t="shared" si="108"/>
        <v>90.513999999999996</v>
      </c>
      <c r="AB66" s="133">
        <v>47.589100000000002</v>
      </c>
      <c r="AC66" s="127">
        <f t="shared" si="109"/>
        <v>90.513999999999996</v>
      </c>
      <c r="AD66" s="115">
        <v>23.433499999999999</v>
      </c>
      <c r="AE66" s="127">
        <f t="shared" si="110"/>
        <v>90.513999999999996</v>
      </c>
      <c r="AF66" s="115">
        <v>11.539</v>
      </c>
      <c r="AG66" s="127">
        <f t="shared" si="111"/>
        <v>90.513999999999996</v>
      </c>
      <c r="AH66" s="115">
        <v>5.6820000000000004</v>
      </c>
      <c r="AI66" s="133">
        <f t="shared" si="112"/>
        <v>90.513999999999996</v>
      </c>
      <c r="AJ66" s="133">
        <v>2.7978999999999998</v>
      </c>
      <c r="AK66" s="133">
        <f t="shared" si="113"/>
        <v>90.513999999999996</v>
      </c>
      <c r="AL66" s="133">
        <v>1.3776999999999999</v>
      </c>
      <c r="AM66" s="133">
        <f t="shared" si="114"/>
        <v>90.513999999999996</v>
      </c>
      <c r="AN66" s="133">
        <v>0.6784</v>
      </c>
      <c r="AO66" s="133">
        <f t="shared" si="115"/>
        <v>90.513999999999996</v>
      </c>
      <c r="AP66" s="133">
        <v>0.33410000000000001</v>
      </c>
      <c r="AQ66" s="133">
        <f t="shared" si="116"/>
        <v>90.513999999999996</v>
      </c>
      <c r="AR66" s="133">
        <v>0.16450000000000001</v>
      </c>
      <c r="AS66" s="133">
        <f t="shared" si="117"/>
        <v>90.513999999999996</v>
      </c>
      <c r="AT66" s="133">
        <v>8.1000000000000003E-2</v>
      </c>
      <c r="AU66" s="133">
        <f t="shared" si="118"/>
        <v>90.513999999999996</v>
      </c>
      <c r="AV66" s="133">
        <v>3.9899999999999998E-2</v>
      </c>
      <c r="AW66" s="133">
        <f>AU66</f>
        <v>90.513999999999996</v>
      </c>
      <c r="AX66" s="133">
        <v>2.1399999999999999E-2</v>
      </c>
      <c r="AY66" s="133">
        <f>AW66</f>
        <v>90.513999999999996</v>
      </c>
      <c r="AZ66" s="133">
        <v>1.14E-2</v>
      </c>
      <c r="BA66" s="133">
        <f>AY66</f>
        <v>90.513999999999996</v>
      </c>
      <c r="BB66" s="133">
        <v>6.1000000000000004E-3</v>
      </c>
      <c r="BC66" s="133">
        <f>BA66</f>
        <v>90.513999999999996</v>
      </c>
      <c r="BD66" s="133">
        <v>3.3E-3</v>
      </c>
      <c r="BE66" s="133">
        <f>BC66</f>
        <v>90.513999999999996</v>
      </c>
    </row>
    <row r="67" spans="1:57" ht="15" customHeight="1" x14ac:dyDescent="0.25">
      <c r="A67" s="45" t="s">
        <v>33</v>
      </c>
      <c r="B67" s="101">
        <v>55502</v>
      </c>
      <c r="C67" s="101">
        <v>3</v>
      </c>
      <c r="D67" s="109">
        <f>(LARGE('Annual Heat Inputs'!D67:K67,1)+LARGE('Annual Heat Inputs'!D67:K67,2)+LARGE('Annual Heat Inputs'!D67:K67,3))/3</f>
        <v>13697863.817666667</v>
      </c>
      <c r="E67" s="110">
        <v>1221855434</v>
      </c>
      <c r="F67" s="111">
        <f t="shared" si="98"/>
        <v>1.1210707450736488E-2</v>
      </c>
      <c r="G67" s="127">
        <v>105171</v>
      </c>
      <c r="H67" s="127">
        <f t="shared" si="119"/>
        <v>1179.0413133014072</v>
      </c>
      <c r="I67" s="127">
        <f>MIN(H67,'NOx Annual Emissions'!L67,'Annual NOx Consent Decree Caps '!D67,' Retirement Adjustments'!D67)</f>
        <v>100.13</v>
      </c>
      <c r="J67" s="133">
        <v>25128.051299999999</v>
      </c>
      <c r="K67" s="127">
        <f t="shared" si="100"/>
        <v>100.13</v>
      </c>
      <c r="L67" s="133">
        <v>11887.4403</v>
      </c>
      <c r="M67" s="127">
        <f t="shared" si="101"/>
        <v>100.13</v>
      </c>
      <c r="N67" s="133">
        <v>5853.5460999999996</v>
      </c>
      <c r="O67" s="127">
        <f t="shared" si="102"/>
        <v>100.13</v>
      </c>
      <c r="P67" s="189">
        <v>2882.37</v>
      </c>
      <c r="Q67" s="127">
        <f t="shared" si="103"/>
        <v>100.13</v>
      </c>
      <c r="R67" s="133">
        <v>1419.3203000000001</v>
      </c>
      <c r="S67" s="127">
        <f t="shared" si="104"/>
        <v>100.13</v>
      </c>
      <c r="T67" s="117">
        <v>700.0204</v>
      </c>
      <c r="U67" s="127">
        <f t="shared" si="105"/>
        <v>100.13</v>
      </c>
      <c r="V67" s="117">
        <v>398.57990000000001</v>
      </c>
      <c r="W67" s="127">
        <f t="shared" si="106"/>
        <v>100.13</v>
      </c>
      <c r="X67" s="115">
        <v>196.26650000000001</v>
      </c>
      <c r="Y67" s="127">
        <f t="shared" si="107"/>
        <v>100.13</v>
      </c>
      <c r="Z67" s="115">
        <v>96.644400000000005</v>
      </c>
      <c r="AA67" s="127">
        <f t="shared" si="108"/>
        <v>100.13</v>
      </c>
      <c r="AB67" s="133">
        <v>47.589100000000002</v>
      </c>
      <c r="AC67" s="127">
        <f t="shared" si="109"/>
        <v>100.13</v>
      </c>
      <c r="AD67" s="115">
        <v>23.433499999999999</v>
      </c>
      <c r="AE67" s="127">
        <f t="shared" si="110"/>
        <v>100.13</v>
      </c>
      <c r="AF67" s="115">
        <v>11.539</v>
      </c>
      <c r="AG67" s="127">
        <f t="shared" si="111"/>
        <v>100.13</v>
      </c>
      <c r="AH67" s="115">
        <v>5.6820000000000004</v>
      </c>
      <c r="AI67" s="133">
        <f t="shared" si="112"/>
        <v>100.13</v>
      </c>
      <c r="AJ67" s="133">
        <v>2.7978999999999998</v>
      </c>
      <c r="AK67" s="133">
        <f t="shared" si="113"/>
        <v>100.13</v>
      </c>
      <c r="AL67" s="133">
        <v>1.3776999999999999</v>
      </c>
      <c r="AM67" s="133">
        <f t="shared" si="114"/>
        <v>100.13</v>
      </c>
      <c r="AN67" s="133">
        <v>0.6784</v>
      </c>
      <c r="AO67" s="133">
        <f t="shared" si="115"/>
        <v>100.13</v>
      </c>
      <c r="AP67" s="133">
        <v>0.33410000000000001</v>
      </c>
      <c r="AQ67" s="133">
        <f t="shared" si="116"/>
        <v>100.13</v>
      </c>
      <c r="AR67" s="133">
        <v>0.16450000000000001</v>
      </c>
      <c r="AS67" s="133">
        <f t="shared" si="117"/>
        <v>100.13</v>
      </c>
      <c r="AT67" s="133">
        <v>8.1000000000000003E-2</v>
      </c>
      <c r="AU67" s="133">
        <f t="shared" si="118"/>
        <v>100.13</v>
      </c>
      <c r="AV67" s="133">
        <v>3.9899999999999998E-2</v>
      </c>
      <c r="AW67" s="133">
        <f>AU67</f>
        <v>100.13</v>
      </c>
      <c r="AX67" s="133">
        <v>2.1399999999999999E-2</v>
      </c>
      <c r="AY67" s="133">
        <f>AW67</f>
        <v>100.13</v>
      </c>
      <c r="AZ67" s="133">
        <v>1.14E-2</v>
      </c>
      <c r="BA67" s="133">
        <f>AY67</f>
        <v>100.13</v>
      </c>
      <c r="BB67" s="133">
        <v>6.1000000000000004E-3</v>
      </c>
      <c r="BC67" s="133">
        <f>BA67</f>
        <v>100.13</v>
      </c>
      <c r="BD67" s="133">
        <v>3.3E-3</v>
      </c>
      <c r="BE67" s="133">
        <f>BC67</f>
        <v>100.13</v>
      </c>
    </row>
    <row r="68" spans="1:57" ht="15" customHeight="1" x14ac:dyDescent="0.25">
      <c r="A68" s="45" t="s">
        <v>33</v>
      </c>
      <c r="B68" s="101">
        <v>55502</v>
      </c>
      <c r="C68" s="101">
        <v>4</v>
      </c>
      <c r="D68" s="109">
        <f>(LARGE('Annual Heat Inputs'!D68:K68,1)+LARGE('Annual Heat Inputs'!D68:K68,2)+LARGE('Annual Heat Inputs'!D68:K68,3))/3</f>
        <v>13748822.983666666</v>
      </c>
      <c r="E68" s="110">
        <v>1221855434</v>
      </c>
      <c r="F68" s="111">
        <f t="shared" si="98"/>
        <v>1.1252413829889032E-2</v>
      </c>
      <c r="G68" s="127">
        <v>105171</v>
      </c>
      <c r="H68" s="127">
        <f t="shared" si="119"/>
        <v>1183.4276149032594</v>
      </c>
      <c r="I68" s="127">
        <f>MIN(H68,'NOx Annual Emissions'!L68,'Annual NOx Consent Decree Caps '!D68,' Retirement Adjustments'!D68)</f>
        <v>91.632000000000005</v>
      </c>
      <c r="J68" s="133">
        <v>25128.051299999999</v>
      </c>
      <c r="K68" s="127">
        <f t="shared" si="100"/>
        <v>91.632000000000005</v>
      </c>
      <c r="L68" s="133">
        <v>11887.4403</v>
      </c>
      <c r="M68" s="127">
        <f t="shared" si="101"/>
        <v>91.632000000000005</v>
      </c>
      <c r="N68" s="133">
        <v>5853.5460999999996</v>
      </c>
      <c r="O68" s="127">
        <f t="shared" si="102"/>
        <v>91.632000000000005</v>
      </c>
      <c r="P68" s="189">
        <v>2882.37</v>
      </c>
      <c r="Q68" s="127">
        <f t="shared" si="103"/>
        <v>91.632000000000005</v>
      </c>
      <c r="R68" s="133">
        <v>1419.3203000000001</v>
      </c>
      <c r="S68" s="127">
        <f t="shared" si="104"/>
        <v>91.632000000000005</v>
      </c>
      <c r="T68" s="117">
        <v>700.0204</v>
      </c>
      <c r="U68" s="127">
        <f t="shared" si="105"/>
        <v>91.632000000000005</v>
      </c>
      <c r="V68" s="117">
        <v>398.57990000000001</v>
      </c>
      <c r="W68" s="127">
        <f t="shared" si="106"/>
        <v>91.632000000000005</v>
      </c>
      <c r="X68" s="115">
        <v>196.26650000000001</v>
      </c>
      <c r="Y68" s="127">
        <f t="shared" si="107"/>
        <v>91.632000000000005</v>
      </c>
      <c r="Z68" s="115">
        <v>96.644400000000005</v>
      </c>
      <c r="AA68" s="127">
        <f t="shared" si="108"/>
        <v>91.632000000000005</v>
      </c>
      <c r="AB68" s="133">
        <v>47.589100000000002</v>
      </c>
      <c r="AC68" s="127">
        <f t="shared" si="109"/>
        <v>91.632000000000005</v>
      </c>
      <c r="AD68" s="115">
        <v>23.433499999999999</v>
      </c>
      <c r="AE68" s="127">
        <f t="shared" si="110"/>
        <v>91.632000000000005</v>
      </c>
      <c r="AF68" s="115">
        <v>11.539</v>
      </c>
      <c r="AG68" s="127">
        <f t="shared" si="111"/>
        <v>91.632000000000005</v>
      </c>
      <c r="AH68" s="115">
        <v>5.6820000000000004</v>
      </c>
      <c r="AI68" s="133">
        <f t="shared" si="112"/>
        <v>91.632000000000005</v>
      </c>
      <c r="AJ68" s="133">
        <v>2.7978999999999998</v>
      </c>
      <c r="AK68" s="133">
        <f t="shared" si="113"/>
        <v>91.632000000000005</v>
      </c>
      <c r="AL68" s="133">
        <v>1.3776999999999999</v>
      </c>
      <c r="AM68" s="133">
        <f t="shared" si="114"/>
        <v>91.632000000000005</v>
      </c>
      <c r="AN68" s="133">
        <v>0.6784</v>
      </c>
      <c r="AO68" s="133">
        <f t="shared" si="115"/>
        <v>91.632000000000005</v>
      </c>
      <c r="AP68" s="133">
        <v>0.33410000000000001</v>
      </c>
      <c r="AQ68" s="133">
        <f t="shared" si="116"/>
        <v>91.632000000000005</v>
      </c>
      <c r="AR68" s="133">
        <v>0.16450000000000001</v>
      </c>
      <c r="AS68" s="133">
        <f t="shared" si="117"/>
        <v>91.632000000000005</v>
      </c>
      <c r="AT68" s="133">
        <v>8.1000000000000003E-2</v>
      </c>
      <c r="AU68" s="133">
        <f t="shared" si="118"/>
        <v>91.632000000000005</v>
      </c>
      <c r="AV68" s="133">
        <v>3.9899999999999998E-2</v>
      </c>
      <c r="AW68" s="133">
        <f>AU68</f>
        <v>91.632000000000005</v>
      </c>
      <c r="AX68" s="133">
        <v>2.1399999999999999E-2</v>
      </c>
      <c r="AY68" s="133">
        <f>AW68</f>
        <v>91.632000000000005</v>
      </c>
      <c r="AZ68" s="133">
        <v>1.14E-2</v>
      </c>
      <c r="BA68" s="133">
        <f>AY68</f>
        <v>91.632000000000005</v>
      </c>
      <c r="BB68" s="133">
        <v>6.1000000000000004E-3</v>
      </c>
      <c r="BC68" s="133">
        <f>BA68</f>
        <v>91.632000000000005</v>
      </c>
      <c r="BD68" s="133">
        <v>3.3E-3</v>
      </c>
      <c r="BE68" s="133">
        <f>BC68</f>
        <v>91.632000000000005</v>
      </c>
    </row>
    <row r="69" spans="1:57" ht="15" customHeight="1" x14ac:dyDescent="0.25">
      <c r="A69" s="45" t="s">
        <v>34</v>
      </c>
      <c r="B69" s="101">
        <v>6213</v>
      </c>
      <c r="C69" s="107" t="s">
        <v>21</v>
      </c>
      <c r="D69" s="109">
        <f>(LARGE('Annual Heat Inputs'!D69:K69,1)+LARGE('Annual Heat Inputs'!D69:K69,2)+LARGE('Annual Heat Inputs'!D69:K69,3))/3</f>
        <v>36422908.681666665</v>
      </c>
      <c r="E69" s="110">
        <v>1221855434</v>
      </c>
      <c r="F69" s="111">
        <f t="shared" si="98"/>
        <v>2.9809507465567046E-2</v>
      </c>
      <c r="G69" s="127">
        <v>105171</v>
      </c>
      <c r="H69" s="127">
        <f t="shared" si="119"/>
        <v>3135.0957096611519</v>
      </c>
      <c r="I69" s="127">
        <f>MIN(H69,'NOx Annual Emissions'!L69,'Annual NOx Consent Decree Caps '!D69,' Retirement Adjustments'!D69)</f>
        <v>1655.4380000000001</v>
      </c>
      <c r="J69" s="133">
        <v>25128.051299999999</v>
      </c>
      <c r="K69" s="127">
        <f t="shared" si="100"/>
        <v>1655.4380000000001</v>
      </c>
      <c r="L69" s="133">
        <v>11887.4403</v>
      </c>
      <c r="M69" s="127">
        <f t="shared" si="101"/>
        <v>1655.4380000000001</v>
      </c>
      <c r="N69" s="133">
        <v>5853.5460999999996</v>
      </c>
      <c r="O69" s="127">
        <f t="shared" si="102"/>
        <v>1655.4380000000001</v>
      </c>
      <c r="P69" s="189">
        <v>2882.37</v>
      </c>
      <c r="Q69" s="127">
        <f t="shared" si="103"/>
        <v>1655.4380000000001</v>
      </c>
      <c r="R69" s="133">
        <v>1419.3203000000001</v>
      </c>
      <c r="S69" s="127">
        <f t="shared" si="104"/>
        <v>1655.4380000000001</v>
      </c>
      <c r="T69" s="117">
        <v>700.0204</v>
      </c>
      <c r="U69" s="127">
        <f t="shared" si="105"/>
        <v>1655.4380000000001</v>
      </c>
      <c r="V69" s="117">
        <v>398.57990000000001</v>
      </c>
      <c r="W69" s="127">
        <f t="shared" si="106"/>
        <v>1655.4380000000001</v>
      </c>
      <c r="X69" s="115">
        <v>196.26650000000001</v>
      </c>
      <c r="Y69" s="127">
        <f t="shared" si="107"/>
        <v>1655.4380000000001</v>
      </c>
      <c r="Z69" s="115">
        <v>96.644400000000005</v>
      </c>
      <c r="AA69" s="127">
        <f t="shared" si="108"/>
        <v>1655.4380000000001</v>
      </c>
      <c r="AB69" s="133">
        <v>47.589100000000002</v>
      </c>
      <c r="AC69" s="127">
        <f t="shared" si="109"/>
        <v>1655.4380000000001</v>
      </c>
      <c r="AD69" s="115">
        <v>23.433499999999999</v>
      </c>
      <c r="AE69" s="127">
        <f t="shared" si="110"/>
        <v>1655.4380000000001</v>
      </c>
      <c r="AF69" s="115">
        <v>11.539</v>
      </c>
      <c r="AG69" s="127">
        <f t="shared" si="111"/>
        <v>1655.4380000000001</v>
      </c>
      <c r="AH69" s="115">
        <v>5.6820000000000004</v>
      </c>
      <c r="AI69" s="133">
        <f t="shared" si="112"/>
        <v>1655.4380000000001</v>
      </c>
      <c r="AJ69" s="133">
        <v>2.7978999999999998</v>
      </c>
      <c r="AK69" s="133">
        <f t="shared" si="113"/>
        <v>1655.4380000000001</v>
      </c>
      <c r="AL69" s="133">
        <v>1.3776999999999999</v>
      </c>
      <c r="AM69" s="133">
        <f t="shared" si="114"/>
        <v>1655.4380000000001</v>
      </c>
      <c r="AN69" s="133">
        <v>0.6784</v>
      </c>
      <c r="AO69" s="133">
        <f t="shared" si="115"/>
        <v>1655.4380000000001</v>
      </c>
      <c r="AP69" s="133">
        <v>0.33410000000000001</v>
      </c>
      <c r="AQ69" s="133">
        <f t="shared" si="116"/>
        <v>1655.4380000000001</v>
      </c>
      <c r="AR69" s="133">
        <v>0.16450000000000001</v>
      </c>
      <c r="AS69" s="133">
        <f t="shared" si="117"/>
        <v>1655.4380000000001</v>
      </c>
      <c r="AT69" s="133">
        <v>8.1000000000000003E-2</v>
      </c>
      <c r="AU69" s="133">
        <f t="shared" si="118"/>
        <v>1655.4380000000001</v>
      </c>
      <c r="AV69" s="133">
        <v>3.9899999999999998E-2</v>
      </c>
      <c r="AW69" s="133">
        <f>AU69</f>
        <v>1655.4380000000001</v>
      </c>
      <c r="AX69" s="133">
        <v>2.1399999999999999E-2</v>
      </c>
      <c r="AY69" s="133">
        <f>AW69</f>
        <v>1655.4380000000001</v>
      </c>
      <c r="AZ69" s="133">
        <v>1.14E-2</v>
      </c>
      <c r="BA69" s="133">
        <f>AY69</f>
        <v>1655.4380000000001</v>
      </c>
      <c r="BB69" s="133">
        <v>6.1000000000000004E-3</v>
      </c>
      <c r="BC69" s="133">
        <f>BA69</f>
        <v>1655.4380000000001</v>
      </c>
      <c r="BD69" s="133">
        <v>3.3E-3</v>
      </c>
      <c r="BE69" s="133">
        <f>BC69</f>
        <v>1655.4380000000001</v>
      </c>
    </row>
    <row r="70" spans="1:57" ht="15" customHeight="1" x14ac:dyDescent="0.25">
      <c r="A70" s="45" t="s">
        <v>34</v>
      </c>
      <c r="B70" s="101">
        <v>6213</v>
      </c>
      <c r="C70" s="107" t="s">
        <v>22</v>
      </c>
      <c r="D70" s="109">
        <f>(LARGE('Annual Heat Inputs'!D70:K70,1)+LARGE('Annual Heat Inputs'!D70:K70,2)+LARGE('Annual Heat Inputs'!D70:K70,3))/3</f>
        <v>33908872.36733333</v>
      </c>
      <c r="E70" s="110">
        <v>1221855434</v>
      </c>
      <c r="F70" s="111">
        <f t="shared" si="98"/>
        <v>2.7751951191415113E-2</v>
      </c>
      <c r="G70" s="127">
        <v>105171</v>
      </c>
      <c r="H70" s="127">
        <f t="shared" si="119"/>
        <v>2918.7004587523188</v>
      </c>
      <c r="I70" s="127">
        <f>MIN(H70,'NOx Annual Emissions'!L70,'Annual NOx Consent Decree Caps '!D70,' Retirement Adjustments'!D70)</f>
        <v>1671.5360000000001</v>
      </c>
      <c r="J70" s="133">
        <v>25128.051299999999</v>
      </c>
      <c r="K70" s="127">
        <f t="shared" si="100"/>
        <v>1671.5360000000001</v>
      </c>
      <c r="L70" s="133">
        <v>11887.4403</v>
      </c>
      <c r="M70" s="127">
        <f t="shared" si="101"/>
        <v>1671.5360000000001</v>
      </c>
      <c r="N70" s="133">
        <v>5853.5460999999996</v>
      </c>
      <c r="O70" s="127">
        <f t="shared" si="102"/>
        <v>1671.5360000000001</v>
      </c>
      <c r="P70" s="189">
        <v>2882.37</v>
      </c>
      <c r="Q70" s="127">
        <f t="shared" si="103"/>
        <v>1671.5360000000001</v>
      </c>
      <c r="R70" s="133">
        <v>1419.3203000000001</v>
      </c>
      <c r="S70" s="127">
        <f t="shared" si="104"/>
        <v>1671.5360000000001</v>
      </c>
      <c r="T70" s="117">
        <v>700.0204</v>
      </c>
      <c r="U70" s="127">
        <f t="shared" si="105"/>
        <v>1671.5360000000001</v>
      </c>
      <c r="V70" s="117">
        <v>398.57990000000001</v>
      </c>
      <c r="W70" s="127">
        <f t="shared" si="106"/>
        <v>1671.5360000000001</v>
      </c>
      <c r="X70" s="115">
        <v>196.26650000000001</v>
      </c>
      <c r="Y70" s="127">
        <f t="shared" si="107"/>
        <v>1671.5360000000001</v>
      </c>
      <c r="Z70" s="115">
        <v>96.644400000000005</v>
      </c>
      <c r="AA70" s="127">
        <f t="shared" si="108"/>
        <v>1671.5360000000001</v>
      </c>
      <c r="AB70" s="133">
        <v>47.589100000000002</v>
      </c>
      <c r="AC70" s="127">
        <f t="shared" si="109"/>
        <v>1671.5360000000001</v>
      </c>
      <c r="AD70" s="115">
        <v>23.433499999999999</v>
      </c>
      <c r="AE70" s="127">
        <f t="shared" si="110"/>
        <v>1671.5360000000001</v>
      </c>
      <c r="AF70" s="115">
        <v>11.539</v>
      </c>
      <c r="AG70" s="127">
        <f t="shared" si="111"/>
        <v>1671.5360000000001</v>
      </c>
      <c r="AH70" s="115">
        <v>5.6820000000000004</v>
      </c>
      <c r="AI70" s="133">
        <f t="shared" si="112"/>
        <v>1671.5360000000001</v>
      </c>
      <c r="AJ70" s="133">
        <v>2.7978999999999998</v>
      </c>
      <c r="AK70" s="133">
        <f t="shared" si="113"/>
        <v>1671.5360000000001</v>
      </c>
      <c r="AL70" s="133">
        <v>1.3776999999999999</v>
      </c>
      <c r="AM70" s="133">
        <f t="shared" si="114"/>
        <v>1671.5360000000001</v>
      </c>
      <c r="AN70" s="133">
        <v>0.6784</v>
      </c>
      <c r="AO70" s="133">
        <f t="shared" si="115"/>
        <v>1671.5360000000001</v>
      </c>
      <c r="AP70" s="133">
        <v>0.33410000000000001</v>
      </c>
      <c r="AQ70" s="133">
        <f t="shared" si="116"/>
        <v>1671.5360000000001</v>
      </c>
      <c r="AR70" s="133">
        <v>0.16450000000000001</v>
      </c>
      <c r="AS70" s="133">
        <f t="shared" si="117"/>
        <v>1671.5360000000001</v>
      </c>
      <c r="AT70" s="133">
        <v>8.1000000000000003E-2</v>
      </c>
      <c r="AU70" s="133">
        <f t="shared" si="118"/>
        <v>1671.5360000000001</v>
      </c>
      <c r="AV70" s="133">
        <v>3.9899999999999998E-2</v>
      </c>
      <c r="AW70" s="133">
        <f>PRODUCT(F70,AV70)+AU70</f>
        <v>1671.5371073028525</v>
      </c>
      <c r="AX70" s="133">
        <v>2.1399999999999999E-2</v>
      </c>
      <c r="AY70" s="133">
        <f>PRODUCT(F70,AX70)+AW70</f>
        <v>1671.537701194608</v>
      </c>
      <c r="AZ70" s="133">
        <v>1.14E-2</v>
      </c>
      <c r="BA70" s="133">
        <f>PRODUCT(F70,AZ70)+AY70</f>
        <v>1671.5380175668515</v>
      </c>
      <c r="BB70" s="133">
        <v>6.1000000000000004E-3</v>
      </c>
      <c r="BC70" s="133">
        <f>PRODUCT(F70,BB70)+BA70</f>
        <v>1671.5381868537538</v>
      </c>
      <c r="BD70" s="133">
        <v>3.3E-3</v>
      </c>
      <c r="BE70" s="133">
        <f>PRODUCT(F70,BD70)+BC70</f>
        <v>1671.5382784351928</v>
      </c>
    </row>
    <row r="71" spans="1:57" ht="15" customHeight="1" x14ac:dyDescent="0.25">
      <c r="A71" s="45" t="s">
        <v>35</v>
      </c>
      <c r="B71" s="101">
        <v>997</v>
      </c>
      <c r="C71" s="101">
        <v>12</v>
      </c>
      <c r="D71" s="109">
        <f>(LARGE('Annual Heat Inputs'!D71:K71,1)+LARGE('Annual Heat Inputs'!D71:K71,2)+LARGE('Annual Heat Inputs'!D71:K71,3))/3</f>
        <v>26198649.252666667</v>
      </c>
      <c r="E71" s="110">
        <v>1221855434</v>
      </c>
      <c r="F71" s="111">
        <f t="shared" si="98"/>
        <v>2.1441693119864349E-2</v>
      </c>
      <c r="G71" s="127">
        <v>105171</v>
      </c>
      <c r="H71" s="127">
        <f t="shared" si="119"/>
        <v>2255.0443071092536</v>
      </c>
      <c r="I71" s="127">
        <f>MIN(H71,'NOx Annual Emissions'!L71,'Annual NOx Consent Decree Caps '!D71,' Retirement Adjustments'!D71)</f>
        <v>1431.886</v>
      </c>
      <c r="J71" s="133">
        <v>25128.051299999999</v>
      </c>
      <c r="K71" s="127">
        <f t="shared" si="100"/>
        <v>1431.886</v>
      </c>
      <c r="L71" s="133">
        <v>11887.4403</v>
      </c>
      <c r="M71" s="127">
        <f t="shared" si="101"/>
        <v>1431.886</v>
      </c>
      <c r="N71" s="133">
        <v>5853.5460999999996</v>
      </c>
      <c r="O71" s="127">
        <f t="shared" si="102"/>
        <v>1431.886</v>
      </c>
      <c r="P71" s="189">
        <v>2882.37</v>
      </c>
      <c r="Q71" s="127">
        <f t="shared" si="103"/>
        <v>1431.886</v>
      </c>
      <c r="R71" s="133">
        <v>1419.3203000000001</v>
      </c>
      <c r="S71" s="127">
        <f t="shared" si="104"/>
        <v>1431.886</v>
      </c>
      <c r="T71" s="117">
        <v>700.0204</v>
      </c>
      <c r="U71" s="127">
        <f t="shared" si="105"/>
        <v>1431.886</v>
      </c>
      <c r="V71" s="117">
        <v>398.57990000000001</v>
      </c>
      <c r="W71" s="127">
        <f t="shared" si="106"/>
        <v>1431.886</v>
      </c>
      <c r="X71" s="115">
        <v>196.26650000000001</v>
      </c>
      <c r="Y71" s="127">
        <f t="shared" si="107"/>
        <v>1431.886</v>
      </c>
      <c r="Z71" s="115">
        <v>96.644400000000005</v>
      </c>
      <c r="AA71" s="127">
        <f t="shared" si="108"/>
        <v>1431.886</v>
      </c>
      <c r="AB71" s="133">
        <v>47.589100000000002</v>
      </c>
      <c r="AC71" s="127">
        <f t="shared" si="109"/>
        <v>1431.886</v>
      </c>
      <c r="AD71" s="115">
        <v>23.433499999999999</v>
      </c>
      <c r="AE71" s="127">
        <f t="shared" si="110"/>
        <v>1431.886</v>
      </c>
      <c r="AF71" s="115">
        <v>11.539</v>
      </c>
      <c r="AG71" s="127">
        <f t="shared" si="111"/>
        <v>1431.886</v>
      </c>
      <c r="AH71" s="115">
        <v>5.6820000000000004</v>
      </c>
      <c r="AI71" s="133">
        <f t="shared" si="112"/>
        <v>1431.886</v>
      </c>
      <c r="AJ71" s="133">
        <v>2.7978999999999998</v>
      </c>
      <c r="AK71" s="133">
        <f t="shared" si="113"/>
        <v>1431.886</v>
      </c>
      <c r="AL71" s="133">
        <v>1.3776999999999999</v>
      </c>
      <c r="AM71" s="133">
        <f t="shared" si="114"/>
        <v>1431.886</v>
      </c>
      <c r="AN71" s="133">
        <v>0.6784</v>
      </c>
      <c r="AO71" s="133">
        <f t="shared" si="115"/>
        <v>1431.886</v>
      </c>
      <c r="AP71" s="133">
        <v>0.33410000000000001</v>
      </c>
      <c r="AQ71" s="133">
        <f t="shared" si="116"/>
        <v>1431.886</v>
      </c>
      <c r="AR71" s="133">
        <v>0.16450000000000001</v>
      </c>
      <c r="AS71" s="133">
        <f t="shared" si="117"/>
        <v>1431.886</v>
      </c>
      <c r="AT71" s="133">
        <v>8.1000000000000003E-2</v>
      </c>
      <c r="AU71" s="133">
        <f t="shared" si="118"/>
        <v>1431.886</v>
      </c>
      <c r="AV71" s="133">
        <v>3.9899999999999998E-2</v>
      </c>
      <c r="AW71" s="133">
        <f>PRODUCT(F71,AV71)+AU71</f>
        <v>1431.8868555235554</v>
      </c>
      <c r="AX71" s="133">
        <v>2.1399999999999999E-2</v>
      </c>
      <c r="AY71" s="133">
        <f>PRODUCT(F71,AX71)+AW71</f>
        <v>1431.887314375788</v>
      </c>
      <c r="AZ71" s="133">
        <v>1.14E-2</v>
      </c>
      <c r="BA71" s="133">
        <f>PRODUCT(F71,AZ71)+AY71</f>
        <v>1431.8875588110895</v>
      </c>
      <c r="BB71" s="133">
        <v>6.1000000000000004E-3</v>
      </c>
      <c r="BC71" s="133">
        <f>PRODUCT(F71,BB71)+BA71</f>
        <v>1431.8876896054176</v>
      </c>
      <c r="BD71" s="133">
        <v>3.3E-3</v>
      </c>
      <c r="BE71" s="133">
        <f>PRODUCT(F71,BD71)+BC71</f>
        <v>1431.8877603630049</v>
      </c>
    </row>
    <row r="72" spans="1:57" ht="15" customHeight="1" x14ac:dyDescent="0.25">
      <c r="A72" s="45" t="s">
        <v>36</v>
      </c>
      <c r="B72" s="101">
        <v>55229</v>
      </c>
      <c r="C72" s="107" t="s">
        <v>37</v>
      </c>
      <c r="D72" s="109">
        <f>(LARGE('Annual Heat Inputs'!D72:K72,1)+LARGE('Annual Heat Inputs'!D72:K72,2)+LARGE('Annual Heat Inputs'!D72:K72,3))/3</f>
        <v>239448.40133333334</v>
      </c>
      <c r="E72" s="110">
        <v>1221855434</v>
      </c>
      <c r="F72" s="111">
        <f t="shared" si="98"/>
        <v>1.9597113919561562E-4</v>
      </c>
      <c r="G72" s="127">
        <v>105171</v>
      </c>
      <c r="H72" s="127">
        <f t="shared" si="119"/>
        <v>20.610480680342089</v>
      </c>
      <c r="I72" s="127">
        <f>MIN(H72,'NOx Annual Emissions'!L72,'Annual NOx Consent Decree Caps '!D72,' Retirement Adjustments'!D72)</f>
        <v>15.87</v>
      </c>
      <c r="J72" s="133">
        <v>25128.051299999999</v>
      </c>
      <c r="K72" s="127">
        <f t="shared" si="100"/>
        <v>15.87</v>
      </c>
      <c r="L72" s="133">
        <v>11887.4403</v>
      </c>
      <c r="M72" s="127">
        <f t="shared" si="101"/>
        <v>15.87</v>
      </c>
      <c r="N72" s="133">
        <v>5853.5460999999996</v>
      </c>
      <c r="O72" s="127">
        <f t="shared" si="102"/>
        <v>15.87</v>
      </c>
      <c r="P72" s="189">
        <v>2882.37</v>
      </c>
      <c r="Q72" s="127">
        <f t="shared" si="103"/>
        <v>15.87</v>
      </c>
      <c r="R72" s="133">
        <v>1419.3203000000001</v>
      </c>
      <c r="S72" s="127">
        <f t="shared" si="104"/>
        <v>15.87</v>
      </c>
      <c r="T72" s="117">
        <v>700.0204</v>
      </c>
      <c r="U72" s="127">
        <f t="shared" si="105"/>
        <v>15.87</v>
      </c>
      <c r="V72" s="117">
        <v>398.57990000000001</v>
      </c>
      <c r="W72" s="127">
        <f t="shared" si="106"/>
        <v>15.87</v>
      </c>
      <c r="X72" s="115">
        <v>196.26650000000001</v>
      </c>
      <c r="Y72" s="127">
        <f t="shared" si="107"/>
        <v>15.87</v>
      </c>
      <c r="Z72" s="115">
        <v>96.644400000000005</v>
      </c>
      <c r="AA72" s="127">
        <f t="shared" si="108"/>
        <v>15.87</v>
      </c>
      <c r="AB72" s="133">
        <v>47.589100000000002</v>
      </c>
      <c r="AC72" s="127">
        <f t="shared" si="109"/>
        <v>15.87</v>
      </c>
      <c r="AD72" s="115">
        <v>23.433499999999999</v>
      </c>
      <c r="AE72" s="127">
        <f t="shared" si="110"/>
        <v>15.87</v>
      </c>
      <c r="AF72" s="115">
        <v>11.539</v>
      </c>
      <c r="AG72" s="127">
        <f t="shared" si="111"/>
        <v>15.87</v>
      </c>
      <c r="AH72" s="115">
        <v>5.6820000000000004</v>
      </c>
      <c r="AI72" s="133">
        <f t="shared" si="112"/>
        <v>15.87</v>
      </c>
      <c r="AJ72" s="133">
        <v>2.7978999999999998</v>
      </c>
      <c r="AK72" s="133">
        <f t="shared" si="113"/>
        <v>15.87</v>
      </c>
      <c r="AL72" s="133">
        <v>1.3776999999999999</v>
      </c>
      <c r="AM72" s="133">
        <f t="shared" si="114"/>
        <v>15.87</v>
      </c>
      <c r="AN72" s="133">
        <v>0.6784</v>
      </c>
      <c r="AO72" s="133">
        <f t="shared" si="115"/>
        <v>15.87</v>
      </c>
      <c r="AP72" s="133">
        <v>0.33410000000000001</v>
      </c>
      <c r="AQ72" s="133">
        <f t="shared" si="116"/>
        <v>15.87</v>
      </c>
      <c r="AR72" s="133">
        <v>0.16450000000000001</v>
      </c>
      <c r="AS72" s="133">
        <f t="shared" si="117"/>
        <v>15.87</v>
      </c>
      <c r="AT72" s="133">
        <v>8.1000000000000003E-2</v>
      </c>
      <c r="AU72" s="133">
        <f t="shared" si="118"/>
        <v>15.87</v>
      </c>
      <c r="AV72" s="133">
        <v>3.9899999999999998E-2</v>
      </c>
      <c r="AW72" s="133">
        <f t="shared" ref="AW72:AW82" si="120">AU72</f>
        <v>15.87</v>
      </c>
      <c r="AX72" s="133">
        <v>2.1399999999999999E-2</v>
      </c>
      <c r="AY72" s="133">
        <f t="shared" ref="AY72:AY82" si="121">AW72</f>
        <v>15.87</v>
      </c>
      <c r="AZ72" s="133">
        <v>1.14E-2</v>
      </c>
      <c r="BA72" s="133">
        <f t="shared" ref="BA72:BA82" si="122">AY72</f>
        <v>15.87</v>
      </c>
      <c r="BB72" s="133">
        <v>6.1000000000000004E-3</v>
      </c>
      <c r="BC72" s="133">
        <f t="shared" ref="BC72:BC82" si="123">BA72</f>
        <v>15.87</v>
      </c>
      <c r="BD72" s="133">
        <v>3.3E-3</v>
      </c>
      <c r="BE72" s="133">
        <f t="shared" ref="BE72:BE82" si="124">BC72</f>
        <v>15.87</v>
      </c>
    </row>
    <row r="73" spans="1:57" ht="15" customHeight="1" x14ac:dyDescent="0.25">
      <c r="A73" s="45" t="s">
        <v>36</v>
      </c>
      <c r="B73" s="101">
        <v>55229</v>
      </c>
      <c r="C73" s="107" t="s">
        <v>38</v>
      </c>
      <c r="D73" s="109">
        <f>(LARGE('Annual Heat Inputs'!D73:K73,1)+LARGE('Annual Heat Inputs'!D73:K73,2)+LARGE('Annual Heat Inputs'!D73:K73,3))/3</f>
        <v>217878.95000000004</v>
      </c>
      <c r="E73" s="110">
        <v>1221855434</v>
      </c>
      <c r="F73" s="111">
        <f t="shared" si="98"/>
        <v>1.7831810862167842E-4</v>
      </c>
      <c r="G73" s="127">
        <v>105171</v>
      </c>
      <c r="H73" s="127">
        <f t="shared" si="119"/>
        <v>18.753893801850541</v>
      </c>
      <c r="I73" s="127">
        <f>MIN(H73,'NOx Annual Emissions'!L73,'Annual NOx Consent Decree Caps '!D73,' Retirement Adjustments'!D73)</f>
        <v>16.981999999999999</v>
      </c>
      <c r="J73" s="133">
        <v>25128.051299999999</v>
      </c>
      <c r="K73" s="127">
        <f t="shared" si="100"/>
        <v>16.981999999999999</v>
      </c>
      <c r="L73" s="133">
        <v>11887.4403</v>
      </c>
      <c r="M73" s="127">
        <f t="shared" si="101"/>
        <v>16.981999999999999</v>
      </c>
      <c r="N73" s="133">
        <v>5853.5460999999996</v>
      </c>
      <c r="O73" s="127">
        <f t="shared" si="102"/>
        <v>16.981999999999999</v>
      </c>
      <c r="P73" s="189">
        <v>2882.37</v>
      </c>
      <c r="Q73" s="127">
        <f t="shared" si="103"/>
        <v>16.981999999999999</v>
      </c>
      <c r="R73" s="133">
        <v>1419.3203000000001</v>
      </c>
      <c r="S73" s="127">
        <f t="shared" si="104"/>
        <v>16.981999999999999</v>
      </c>
      <c r="T73" s="117">
        <v>700.0204</v>
      </c>
      <c r="U73" s="127">
        <f t="shared" si="105"/>
        <v>16.981999999999999</v>
      </c>
      <c r="V73" s="117">
        <v>398.57990000000001</v>
      </c>
      <c r="W73" s="127">
        <f t="shared" si="106"/>
        <v>16.981999999999999</v>
      </c>
      <c r="X73" s="115">
        <v>196.26650000000001</v>
      </c>
      <c r="Y73" s="127">
        <f t="shared" si="107"/>
        <v>16.981999999999999</v>
      </c>
      <c r="Z73" s="115">
        <v>96.644400000000005</v>
      </c>
      <c r="AA73" s="127">
        <f t="shared" si="108"/>
        <v>16.981999999999999</v>
      </c>
      <c r="AB73" s="133">
        <v>47.589100000000002</v>
      </c>
      <c r="AC73" s="127">
        <f t="shared" si="109"/>
        <v>16.981999999999999</v>
      </c>
      <c r="AD73" s="115">
        <v>23.433499999999999</v>
      </c>
      <c r="AE73" s="127">
        <f t="shared" si="110"/>
        <v>16.981999999999999</v>
      </c>
      <c r="AF73" s="115">
        <v>11.539</v>
      </c>
      <c r="AG73" s="127">
        <f t="shared" si="111"/>
        <v>16.981999999999999</v>
      </c>
      <c r="AH73" s="115">
        <v>5.6820000000000004</v>
      </c>
      <c r="AI73" s="133">
        <f t="shared" si="112"/>
        <v>16.981999999999999</v>
      </c>
      <c r="AJ73" s="133">
        <v>2.7978999999999998</v>
      </c>
      <c r="AK73" s="133">
        <f t="shared" si="113"/>
        <v>16.981999999999999</v>
      </c>
      <c r="AL73" s="133">
        <v>1.3776999999999999</v>
      </c>
      <c r="AM73" s="133">
        <f t="shared" si="114"/>
        <v>16.981999999999999</v>
      </c>
      <c r="AN73" s="133">
        <v>0.6784</v>
      </c>
      <c r="AO73" s="133">
        <f t="shared" si="115"/>
        <v>16.981999999999999</v>
      </c>
      <c r="AP73" s="133">
        <v>0.33410000000000001</v>
      </c>
      <c r="AQ73" s="133">
        <f t="shared" si="116"/>
        <v>16.981999999999999</v>
      </c>
      <c r="AR73" s="133">
        <v>0.16450000000000001</v>
      </c>
      <c r="AS73" s="133">
        <f t="shared" si="117"/>
        <v>16.981999999999999</v>
      </c>
      <c r="AT73" s="133">
        <v>8.1000000000000003E-2</v>
      </c>
      <c r="AU73" s="133">
        <f t="shared" si="118"/>
        <v>16.981999999999999</v>
      </c>
      <c r="AV73" s="133">
        <v>3.9899999999999998E-2</v>
      </c>
      <c r="AW73" s="133">
        <f t="shared" si="120"/>
        <v>16.981999999999999</v>
      </c>
      <c r="AX73" s="133">
        <v>2.1399999999999999E-2</v>
      </c>
      <c r="AY73" s="133">
        <f t="shared" si="121"/>
        <v>16.981999999999999</v>
      </c>
      <c r="AZ73" s="133">
        <v>1.14E-2</v>
      </c>
      <c r="BA73" s="133">
        <f t="shared" si="122"/>
        <v>16.981999999999999</v>
      </c>
      <c r="BB73" s="133">
        <v>6.1000000000000004E-3</v>
      </c>
      <c r="BC73" s="133">
        <f t="shared" si="123"/>
        <v>16.981999999999999</v>
      </c>
      <c r="BD73" s="133">
        <v>3.3E-3</v>
      </c>
      <c r="BE73" s="133">
        <f t="shared" si="124"/>
        <v>16.981999999999999</v>
      </c>
    </row>
    <row r="74" spans="1:57" ht="15" customHeight="1" x14ac:dyDescent="0.25">
      <c r="A74" s="45" t="s">
        <v>36</v>
      </c>
      <c r="B74" s="101">
        <v>55229</v>
      </c>
      <c r="C74" s="107" t="s">
        <v>39</v>
      </c>
      <c r="D74" s="109">
        <f>(LARGE('Annual Heat Inputs'!D74:K74,1)+LARGE('Annual Heat Inputs'!D74:K74,2)+LARGE('Annual Heat Inputs'!D74:K74,3))/3</f>
        <v>225954.83666666667</v>
      </c>
      <c r="E74" s="110">
        <v>1221855434</v>
      </c>
      <c r="F74" s="111">
        <f t="shared" si="98"/>
        <v>1.8492763577353512E-4</v>
      </c>
      <c r="G74" s="127">
        <v>105171</v>
      </c>
      <c r="H74" s="127">
        <f t="shared" si="119"/>
        <v>19.449024381938461</v>
      </c>
      <c r="I74" s="127">
        <f>MIN(H74,'NOx Annual Emissions'!L74,'Annual NOx Consent Decree Caps '!D74,' Retirement Adjustments'!D74)</f>
        <v>18.475999999999999</v>
      </c>
      <c r="J74" s="133">
        <v>25128.051299999999</v>
      </c>
      <c r="K74" s="127">
        <f t="shared" si="100"/>
        <v>18.475999999999999</v>
      </c>
      <c r="L74" s="133">
        <v>11887.4403</v>
      </c>
      <c r="M74" s="127">
        <f t="shared" si="101"/>
        <v>18.475999999999999</v>
      </c>
      <c r="N74" s="133">
        <v>5853.5460999999996</v>
      </c>
      <c r="O74" s="127">
        <f t="shared" si="102"/>
        <v>18.475999999999999</v>
      </c>
      <c r="P74" s="189">
        <v>2882.37</v>
      </c>
      <c r="Q74" s="127">
        <f t="shared" si="103"/>
        <v>18.475999999999999</v>
      </c>
      <c r="R74" s="133">
        <v>1419.3203000000001</v>
      </c>
      <c r="S74" s="127">
        <f t="shared" si="104"/>
        <v>18.475999999999999</v>
      </c>
      <c r="T74" s="117">
        <v>700.0204</v>
      </c>
      <c r="U74" s="127">
        <f t="shared" si="105"/>
        <v>18.475999999999999</v>
      </c>
      <c r="V74" s="117">
        <v>398.57990000000001</v>
      </c>
      <c r="W74" s="127">
        <f t="shared" si="106"/>
        <v>18.475999999999999</v>
      </c>
      <c r="X74" s="115">
        <v>196.26650000000001</v>
      </c>
      <c r="Y74" s="127">
        <f t="shared" si="107"/>
        <v>18.475999999999999</v>
      </c>
      <c r="Z74" s="115">
        <v>96.644400000000005</v>
      </c>
      <c r="AA74" s="127">
        <f t="shared" si="108"/>
        <v>18.475999999999999</v>
      </c>
      <c r="AB74" s="133">
        <v>47.589100000000002</v>
      </c>
      <c r="AC74" s="127">
        <f t="shared" si="109"/>
        <v>18.475999999999999</v>
      </c>
      <c r="AD74" s="115">
        <v>23.433499999999999</v>
      </c>
      <c r="AE74" s="127">
        <f t="shared" si="110"/>
        <v>18.475999999999999</v>
      </c>
      <c r="AF74" s="115">
        <v>11.539</v>
      </c>
      <c r="AG74" s="127">
        <f t="shared" si="111"/>
        <v>18.475999999999999</v>
      </c>
      <c r="AH74" s="115">
        <v>5.6820000000000004</v>
      </c>
      <c r="AI74" s="133">
        <f t="shared" si="112"/>
        <v>18.475999999999999</v>
      </c>
      <c r="AJ74" s="133">
        <v>2.7978999999999998</v>
      </c>
      <c r="AK74" s="133">
        <f t="shared" si="113"/>
        <v>18.475999999999999</v>
      </c>
      <c r="AL74" s="133">
        <v>1.3776999999999999</v>
      </c>
      <c r="AM74" s="133">
        <f t="shared" si="114"/>
        <v>18.475999999999999</v>
      </c>
      <c r="AN74" s="133">
        <v>0.6784</v>
      </c>
      <c r="AO74" s="133">
        <f t="shared" si="115"/>
        <v>18.475999999999999</v>
      </c>
      <c r="AP74" s="133">
        <v>0.33410000000000001</v>
      </c>
      <c r="AQ74" s="133">
        <f t="shared" si="116"/>
        <v>18.475999999999999</v>
      </c>
      <c r="AR74" s="133">
        <v>0.16450000000000001</v>
      </c>
      <c r="AS74" s="133">
        <f t="shared" si="117"/>
        <v>18.475999999999999</v>
      </c>
      <c r="AT74" s="133">
        <v>8.1000000000000003E-2</v>
      </c>
      <c r="AU74" s="133">
        <f t="shared" si="118"/>
        <v>18.475999999999999</v>
      </c>
      <c r="AV74" s="133">
        <v>3.9899999999999998E-2</v>
      </c>
      <c r="AW74" s="133">
        <f t="shared" si="120"/>
        <v>18.475999999999999</v>
      </c>
      <c r="AX74" s="133">
        <v>2.1399999999999999E-2</v>
      </c>
      <c r="AY74" s="133">
        <f t="shared" si="121"/>
        <v>18.475999999999999</v>
      </c>
      <c r="AZ74" s="133">
        <v>1.14E-2</v>
      </c>
      <c r="BA74" s="133">
        <f t="shared" si="122"/>
        <v>18.475999999999999</v>
      </c>
      <c r="BB74" s="133">
        <v>6.1000000000000004E-3</v>
      </c>
      <c r="BC74" s="133">
        <f t="shared" si="123"/>
        <v>18.475999999999999</v>
      </c>
      <c r="BD74" s="133">
        <v>3.3E-3</v>
      </c>
      <c r="BE74" s="133">
        <f t="shared" si="124"/>
        <v>18.475999999999999</v>
      </c>
    </row>
    <row r="75" spans="1:57" ht="15" customHeight="1" x14ac:dyDescent="0.25">
      <c r="A75" s="45" t="s">
        <v>36</v>
      </c>
      <c r="B75" s="101">
        <v>55229</v>
      </c>
      <c r="C75" s="107" t="s">
        <v>40</v>
      </c>
      <c r="D75" s="109">
        <f>(LARGE('Annual Heat Inputs'!D75:K75,1)+LARGE('Annual Heat Inputs'!D75:K75,2)+LARGE('Annual Heat Inputs'!D75:K75,3))/3</f>
        <v>284649.15866666666</v>
      </c>
      <c r="E75" s="110">
        <v>1221855434</v>
      </c>
      <c r="F75" s="111">
        <f t="shared" si="98"/>
        <v>2.3296467875484085E-4</v>
      </c>
      <c r="G75" s="127">
        <v>105171</v>
      </c>
      <c r="H75" s="127">
        <f t="shared" si="119"/>
        <v>24.501128229325367</v>
      </c>
      <c r="I75" s="127">
        <f>MIN(H75,'NOx Annual Emissions'!L75,'Annual NOx Consent Decree Caps '!D75,' Retirement Adjustments'!D75)</f>
        <v>24.367999999999999</v>
      </c>
      <c r="J75" s="133">
        <v>25128.051299999999</v>
      </c>
      <c r="K75" s="127">
        <f t="shared" si="100"/>
        <v>24.367999999999999</v>
      </c>
      <c r="L75" s="133">
        <v>11887.4403</v>
      </c>
      <c r="M75" s="127">
        <f t="shared" si="101"/>
        <v>24.367999999999999</v>
      </c>
      <c r="N75" s="133">
        <v>5853.5460999999996</v>
      </c>
      <c r="O75" s="127">
        <f t="shared" si="102"/>
        <v>24.367999999999999</v>
      </c>
      <c r="P75" s="189">
        <v>2882.37</v>
      </c>
      <c r="Q75" s="127">
        <f t="shared" si="103"/>
        <v>24.367999999999999</v>
      </c>
      <c r="R75" s="133">
        <v>1419.3203000000001</v>
      </c>
      <c r="S75" s="127">
        <f t="shared" si="104"/>
        <v>24.367999999999999</v>
      </c>
      <c r="T75" s="117">
        <v>700.0204</v>
      </c>
      <c r="U75" s="127">
        <f t="shared" si="105"/>
        <v>24.367999999999999</v>
      </c>
      <c r="V75" s="117">
        <v>398.57990000000001</v>
      </c>
      <c r="W75" s="127">
        <f t="shared" si="106"/>
        <v>24.367999999999999</v>
      </c>
      <c r="X75" s="115">
        <v>196.26650000000001</v>
      </c>
      <c r="Y75" s="127">
        <f t="shared" si="107"/>
        <v>24.367999999999999</v>
      </c>
      <c r="Z75" s="115">
        <v>96.644400000000005</v>
      </c>
      <c r="AA75" s="127">
        <f t="shared" si="108"/>
        <v>24.367999999999999</v>
      </c>
      <c r="AB75" s="133">
        <v>47.589100000000002</v>
      </c>
      <c r="AC75" s="127">
        <f t="shared" si="109"/>
        <v>24.367999999999999</v>
      </c>
      <c r="AD75" s="115">
        <v>23.433499999999999</v>
      </c>
      <c r="AE75" s="127">
        <f t="shared" si="110"/>
        <v>24.367999999999999</v>
      </c>
      <c r="AF75" s="115">
        <v>11.539</v>
      </c>
      <c r="AG75" s="127">
        <f t="shared" si="111"/>
        <v>24.367999999999999</v>
      </c>
      <c r="AH75" s="115">
        <v>5.6820000000000004</v>
      </c>
      <c r="AI75" s="133">
        <f t="shared" si="112"/>
        <v>24.367999999999999</v>
      </c>
      <c r="AJ75" s="133">
        <v>2.7978999999999998</v>
      </c>
      <c r="AK75" s="133">
        <f t="shared" si="113"/>
        <v>24.367999999999999</v>
      </c>
      <c r="AL75" s="133">
        <v>1.3776999999999999</v>
      </c>
      <c r="AM75" s="133">
        <f t="shared" si="114"/>
        <v>24.367999999999999</v>
      </c>
      <c r="AN75" s="133">
        <v>0.6784</v>
      </c>
      <c r="AO75" s="133">
        <f t="shared" si="115"/>
        <v>24.367999999999999</v>
      </c>
      <c r="AP75" s="133">
        <v>0.33410000000000001</v>
      </c>
      <c r="AQ75" s="133">
        <f t="shared" si="116"/>
        <v>24.367999999999999</v>
      </c>
      <c r="AR75" s="133">
        <v>0.16450000000000001</v>
      </c>
      <c r="AS75" s="133">
        <f t="shared" si="117"/>
        <v>24.367999999999999</v>
      </c>
      <c r="AT75" s="133">
        <v>8.1000000000000003E-2</v>
      </c>
      <c r="AU75" s="133">
        <f t="shared" si="118"/>
        <v>24.367999999999999</v>
      </c>
      <c r="AV75" s="133">
        <v>3.9899999999999998E-2</v>
      </c>
      <c r="AW75" s="133">
        <f t="shared" si="120"/>
        <v>24.367999999999999</v>
      </c>
      <c r="AX75" s="133">
        <v>2.1399999999999999E-2</v>
      </c>
      <c r="AY75" s="133">
        <f t="shared" si="121"/>
        <v>24.367999999999999</v>
      </c>
      <c r="AZ75" s="133">
        <v>1.14E-2</v>
      </c>
      <c r="BA75" s="133">
        <f t="shared" si="122"/>
        <v>24.367999999999999</v>
      </c>
      <c r="BB75" s="133">
        <v>6.1000000000000004E-3</v>
      </c>
      <c r="BC75" s="133">
        <f t="shared" si="123"/>
        <v>24.367999999999999</v>
      </c>
      <c r="BD75" s="133">
        <v>3.3E-3</v>
      </c>
      <c r="BE75" s="133">
        <f t="shared" si="124"/>
        <v>24.367999999999999</v>
      </c>
    </row>
    <row r="76" spans="1:57" ht="15" customHeight="1" x14ac:dyDescent="0.25">
      <c r="A76" s="45" t="s">
        <v>36</v>
      </c>
      <c r="B76" s="101">
        <v>55229</v>
      </c>
      <c r="C76" s="107" t="s">
        <v>41</v>
      </c>
      <c r="D76" s="109">
        <f>(LARGE('Annual Heat Inputs'!D76:K76,1)+LARGE('Annual Heat Inputs'!D76:K76,2)+LARGE('Annual Heat Inputs'!D76:K76,3))/3</f>
        <v>234605.53333333335</v>
      </c>
      <c r="E76" s="110">
        <v>1221855434</v>
      </c>
      <c r="F76" s="111">
        <f t="shared" si="98"/>
        <v>1.9200760319516928E-4</v>
      </c>
      <c r="G76" s="127">
        <v>105171</v>
      </c>
      <c r="H76" s="127">
        <f t="shared" si="119"/>
        <v>20.193631635639147</v>
      </c>
      <c r="I76" s="127">
        <f>MIN(H76,'NOx Annual Emissions'!L76,'Annual NOx Consent Decree Caps '!D76,' Retirement Adjustments'!D76)</f>
        <v>17.024999999999999</v>
      </c>
      <c r="J76" s="133">
        <v>25128.051299999999</v>
      </c>
      <c r="K76" s="127">
        <f t="shared" si="100"/>
        <v>17.024999999999999</v>
      </c>
      <c r="L76" s="133">
        <v>11887.4403</v>
      </c>
      <c r="M76" s="127">
        <f t="shared" si="101"/>
        <v>17.024999999999999</v>
      </c>
      <c r="N76" s="133">
        <v>5853.5460999999996</v>
      </c>
      <c r="O76" s="127">
        <f t="shared" si="102"/>
        <v>17.024999999999999</v>
      </c>
      <c r="P76" s="189">
        <v>2882.37</v>
      </c>
      <c r="Q76" s="127">
        <f t="shared" si="103"/>
        <v>17.024999999999999</v>
      </c>
      <c r="R76" s="133">
        <v>1419.3203000000001</v>
      </c>
      <c r="S76" s="127">
        <f t="shared" si="104"/>
        <v>17.024999999999999</v>
      </c>
      <c r="T76" s="117">
        <v>700.0204</v>
      </c>
      <c r="U76" s="127">
        <f t="shared" si="105"/>
        <v>17.024999999999999</v>
      </c>
      <c r="V76" s="117">
        <v>398.57990000000001</v>
      </c>
      <c r="W76" s="127">
        <f t="shared" si="106"/>
        <v>17.024999999999999</v>
      </c>
      <c r="X76" s="115">
        <v>196.26650000000001</v>
      </c>
      <c r="Y76" s="127">
        <f t="shared" si="107"/>
        <v>17.024999999999999</v>
      </c>
      <c r="Z76" s="115">
        <v>96.644400000000005</v>
      </c>
      <c r="AA76" s="127">
        <f t="shared" si="108"/>
        <v>17.024999999999999</v>
      </c>
      <c r="AB76" s="133">
        <v>47.589100000000002</v>
      </c>
      <c r="AC76" s="127">
        <f t="shared" si="109"/>
        <v>17.024999999999999</v>
      </c>
      <c r="AD76" s="115">
        <v>23.433499999999999</v>
      </c>
      <c r="AE76" s="127">
        <f t="shared" si="110"/>
        <v>17.024999999999999</v>
      </c>
      <c r="AF76" s="115">
        <v>11.539</v>
      </c>
      <c r="AG76" s="127">
        <f t="shared" si="111"/>
        <v>17.024999999999999</v>
      </c>
      <c r="AH76" s="115">
        <v>5.6820000000000004</v>
      </c>
      <c r="AI76" s="133">
        <f t="shared" si="112"/>
        <v>17.024999999999999</v>
      </c>
      <c r="AJ76" s="133">
        <v>2.7978999999999998</v>
      </c>
      <c r="AK76" s="133">
        <f t="shared" si="113"/>
        <v>17.024999999999999</v>
      </c>
      <c r="AL76" s="133">
        <v>1.3776999999999999</v>
      </c>
      <c r="AM76" s="133">
        <f t="shared" si="114"/>
        <v>17.024999999999999</v>
      </c>
      <c r="AN76" s="133">
        <v>0.6784</v>
      </c>
      <c r="AO76" s="133">
        <f t="shared" si="115"/>
        <v>17.024999999999999</v>
      </c>
      <c r="AP76" s="133">
        <v>0.33410000000000001</v>
      </c>
      <c r="AQ76" s="133">
        <f t="shared" si="116"/>
        <v>17.024999999999999</v>
      </c>
      <c r="AR76" s="133">
        <v>0.16450000000000001</v>
      </c>
      <c r="AS76" s="133">
        <f t="shared" si="117"/>
        <v>17.024999999999999</v>
      </c>
      <c r="AT76" s="133">
        <v>8.1000000000000003E-2</v>
      </c>
      <c r="AU76" s="133">
        <f t="shared" si="118"/>
        <v>17.024999999999999</v>
      </c>
      <c r="AV76" s="133">
        <v>3.9899999999999998E-2</v>
      </c>
      <c r="AW76" s="133">
        <f t="shared" si="120"/>
        <v>17.024999999999999</v>
      </c>
      <c r="AX76" s="133">
        <v>2.1399999999999999E-2</v>
      </c>
      <c r="AY76" s="133">
        <f t="shared" si="121"/>
        <v>17.024999999999999</v>
      </c>
      <c r="AZ76" s="133">
        <v>1.14E-2</v>
      </c>
      <c r="BA76" s="133">
        <f t="shared" si="122"/>
        <v>17.024999999999999</v>
      </c>
      <c r="BB76" s="133">
        <v>6.1000000000000004E-3</v>
      </c>
      <c r="BC76" s="133">
        <f t="shared" si="123"/>
        <v>17.024999999999999</v>
      </c>
      <c r="BD76" s="133">
        <v>3.3E-3</v>
      </c>
      <c r="BE76" s="133">
        <f t="shared" si="124"/>
        <v>17.024999999999999</v>
      </c>
    </row>
    <row r="77" spans="1:57" ht="15" customHeight="1" x14ac:dyDescent="0.25">
      <c r="A77" s="45" t="s">
        <v>36</v>
      </c>
      <c r="B77" s="101">
        <v>55229</v>
      </c>
      <c r="C77" s="107" t="s">
        <v>42</v>
      </c>
      <c r="D77" s="109">
        <f>(LARGE('Annual Heat Inputs'!D77:K77,1)+LARGE('Annual Heat Inputs'!D77:K77,2)+LARGE('Annual Heat Inputs'!D77:K77,3))/3</f>
        <v>281564.05566666665</v>
      </c>
      <c r="E77" s="110">
        <v>1221855434</v>
      </c>
      <c r="F77" s="111">
        <f t="shared" si="98"/>
        <v>2.3043974584203278E-4</v>
      </c>
      <c r="G77" s="127">
        <v>105171</v>
      </c>
      <c r="H77" s="127">
        <f t="shared" si="119"/>
        <v>24.235578509952429</v>
      </c>
      <c r="I77" s="127">
        <f>MIN(H77,'NOx Annual Emissions'!L77,'Annual NOx Consent Decree Caps '!D77,' Retirement Adjustments'!D77)</f>
        <v>22.545000000000002</v>
      </c>
      <c r="J77" s="133">
        <v>25128.051299999999</v>
      </c>
      <c r="K77" s="127">
        <f t="shared" si="100"/>
        <v>22.545000000000002</v>
      </c>
      <c r="L77" s="133">
        <v>11887.4403</v>
      </c>
      <c r="M77" s="127">
        <f t="shared" si="101"/>
        <v>22.545000000000002</v>
      </c>
      <c r="N77" s="133">
        <v>5853.5460999999996</v>
      </c>
      <c r="O77" s="127">
        <f t="shared" si="102"/>
        <v>22.545000000000002</v>
      </c>
      <c r="P77" s="189">
        <v>2882.37</v>
      </c>
      <c r="Q77" s="127">
        <f t="shared" si="103"/>
        <v>22.545000000000002</v>
      </c>
      <c r="R77" s="133">
        <v>1419.3203000000001</v>
      </c>
      <c r="S77" s="127">
        <f t="shared" si="104"/>
        <v>22.545000000000002</v>
      </c>
      <c r="T77" s="117">
        <v>700.0204</v>
      </c>
      <c r="U77" s="127">
        <f t="shared" si="105"/>
        <v>22.545000000000002</v>
      </c>
      <c r="V77" s="117">
        <v>398.57990000000001</v>
      </c>
      <c r="W77" s="127">
        <f t="shared" si="106"/>
        <v>22.545000000000002</v>
      </c>
      <c r="X77" s="115">
        <v>196.26650000000001</v>
      </c>
      <c r="Y77" s="127">
        <f t="shared" si="107"/>
        <v>22.545000000000002</v>
      </c>
      <c r="Z77" s="115">
        <v>96.644400000000005</v>
      </c>
      <c r="AA77" s="127">
        <f t="shared" si="108"/>
        <v>22.545000000000002</v>
      </c>
      <c r="AB77" s="133">
        <v>47.589100000000002</v>
      </c>
      <c r="AC77" s="127">
        <f t="shared" si="109"/>
        <v>22.545000000000002</v>
      </c>
      <c r="AD77" s="115">
        <v>23.433499999999999</v>
      </c>
      <c r="AE77" s="127">
        <f t="shared" si="110"/>
        <v>22.545000000000002</v>
      </c>
      <c r="AF77" s="115">
        <v>11.539</v>
      </c>
      <c r="AG77" s="127">
        <f t="shared" si="111"/>
        <v>22.545000000000002</v>
      </c>
      <c r="AH77" s="115">
        <v>5.6820000000000004</v>
      </c>
      <c r="AI77" s="133">
        <f t="shared" si="112"/>
        <v>22.545000000000002</v>
      </c>
      <c r="AJ77" s="133">
        <v>2.7978999999999998</v>
      </c>
      <c r="AK77" s="133">
        <f t="shared" si="113"/>
        <v>22.545000000000002</v>
      </c>
      <c r="AL77" s="133">
        <v>1.3776999999999999</v>
      </c>
      <c r="AM77" s="133">
        <f t="shared" si="114"/>
        <v>22.545000000000002</v>
      </c>
      <c r="AN77" s="133">
        <v>0.6784</v>
      </c>
      <c r="AO77" s="133">
        <f t="shared" si="115"/>
        <v>22.545000000000002</v>
      </c>
      <c r="AP77" s="133">
        <v>0.33410000000000001</v>
      </c>
      <c r="AQ77" s="133">
        <f t="shared" si="116"/>
        <v>22.545000000000002</v>
      </c>
      <c r="AR77" s="133">
        <v>0.16450000000000001</v>
      </c>
      <c r="AS77" s="133">
        <f t="shared" si="117"/>
        <v>22.545000000000002</v>
      </c>
      <c r="AT77" s="133">
        <v>8.1000000000000003E-2</v>
      </c>
      <c r="AU77" s="133">
        <f t="shared" si="118"/>
        <v>22.545000000000002</v>
      </c>
      <c r="AV77" s="133">
        <v>3.9899999999999998E-2</v>
      </c>
      <c r="AW77" s="133">
        <f t="shared" si="120"/>
        <v>22.545000000000002</v>
      </c>
      <c r="AX77" s="133">
        <v>2.1399999999999999E-2</v>
      </c>
      <c r="AY77" s="133">
        <f t="shared" si="121"/>
        <v>22.545000000000002</v>
      </c>
      <c r="AZ77" s="133">
        <v>1.14E-2</v>
      </c>
      <c r="BA77" s="133">
        <f t="shared" si="122"/>
        <v>22.545000000000002</v>
      </c>
      <c r="BB77" s="133">
        <v>6.1000000000000004E-3</v>
      </c>
      <c r="BC77" s="133">
        <f t="shared" si="123"/>
        <v>22.545000000000002</v>
      </c>
      <c r="BD77" s="133">
        <v>3.3E-3</v>
      </c>
      <c r="BE77" s="133">
        <f t="shared" si="124"/>
        <v>22.545000000000002</v>
      </c>
    </row>
    <row r="78" spans="1:57" ht="15" customHeight="1" x14ac:dyDescent="0.25">
      <c r="A78" s="45" t="s">
        <v>36</v>
      </c>
      <c r="B78" s="101">
        <v>55229</v>
      </c>
      <c r="C78" s="107" t="s">
        <v>43</v>
      </c>
      <c r="D78" s="109">
        <f>(LARGE('Annual Heat Inputs'!D78:K78,1)+LARGE('Annual Heat Inputs'!D78:K78,2)+LARGE('Annual Heat Inputs'!D78:K78,3))/3</f>
        <v>237214.33333333334</v>
      </c>
      <c r="E78" s="110">
        <v>1221855434</v>
      </c>
      <c r="F78" s="111">
        <f t="shared" si="98"/>
        <v>1.9414271666883085E-4</v>
      </c>
      <c r="G78" s="127">
        <v>105171</v>
      </c>
      <c r="H78" s="127">
        <f t="shared" si="119"/>
        <v>20.418183654777607</v>
      </c>
      <c r="I78" s="127">
        <f>MIN(H78,'NOx Annual Emissions'!L78,'Annual NOx Consent Decree Caps '!D78,' Retirement Adjustments'!D78)</f>
        <v>19.635999999999999</v>
      </c>
      <c r="J78" s="133">
        <v>25128.051299999999</v>
      </c>
      <c r="K78" s="127">
        <f t="shared" si="100"/>
        <v>19.635999999999999</v>
      </c>
      <c r="L78" s="133">
        <v>11887.4403</v>
      </c>
      <c r="M78" s="127">
        <f t="shared" si="101"/>
        <v>19.635999999999999</v>
      </c>
      <c r="N78" s="133">
        <v>5853.5460999999996</v>
      </c>
      <c r="O78" s="127">
        <f t="shared" si="102"/>
        <v>19.635999999999999</v>
      </c>
      <c r="P78" s="189">
        <v>2882.37</v>
      </c>
      <c r="Q78" s="127">
        <f t="shared" si="103"/>
        <v>19.635999999999999</v>
      </c>
      <c r="R78" s="133">
        <v>1419.3203000000001</v>
      </c>
      <c r="S78" s="127">
        <f t="shared" si="104"/>
        <v>19.635999999999999</v>
      </c>
      <c r="T78" s="117">
        <v>700.0204</v>
      </c>
      <c r="U78" s="127">
        <f t="shared" si="105"/>
        <v>19.635999999999999</v>
      </c>
      <c r="V78" s="117">
        <v>398.57990000000001</v>
      </c>
      <c r="W78" s="127">
        <f t="shared" si="106"/>
        <v>19.635999999999999</v>
      </c>
      <c r="X78" s="115">
        <v>196.26650000000001</v>
      </c>
      <c r="Y78" s="127">
        <f t="shared" si="107"/>
        <v>19.635999999999999</v>
      </c>
      <c r="Z78" s="115">
        <v>96.644400000000005</v>
      </c>
      <c r="AA78" s="127">
        <f t="shared" si="108"/>
        <v>19.635999999999999</v>
      </c>
      <c r="AB78" s="133">
        <v>47.589100000000002</v>
      </c>
      <c r="AC78" s="127">
        <f t="shared" si="109"/>
        <v>19.635999999999999</v>
      </c>
      <c r="AD78" s="115">
        <v>23.433499999999999</v>
      </c>
      <c r="AE78" s="127">
        <f t="shared" si="110"/>
        <v>19.635999999999999</v>
      </c>
      <c r="AF78" s="115">
        <v>11.539</v>
      </c>
      <c r="AG78" s="127">
        <f t="shared" si="111"/>
        <v>19.635999999999999</v>
      </c>
      <c r="AH78" s="115">
        <v>5.6820000000000004</v>
      </c>
      <c r="AI78" s="133">
        <f t="shared" si="112"/>
        <v>19.635999999999999</v>
      </c>
      <c r="AJ78" s="133">
        <v>2.7978999999999998</v>
      </c>
      <c r="AK78" s="133">
        <f t="shared" si="113"/>
        <v>19.635999999999999</v>
      </c>
      <c r="AL78" s="133">
        <v>1.3776999999999999</v>
      </c>
      <c r="AM78" s="133">
        <f t="shared" si="114"/>
        <v>19.635999999999999</v>
      </c>
      <c r="AN78" s="133">
        <v>0.6784</v>
      </c>
      <c r="AO78" s="133">
        <f t="shared" si="115"/>
        <v>19.635999999999999</v>
      </c>
      <c r="AP78" s="133">
        <v>0.33410000000000001</v>
      </c>
      <c r="AQ78" s="133">
        <f t="shared" si="116"/>
        <v>19.635999999999999</v>
      </c>
      <c r="AR78" s="133">
        <v>0.16450000000000001</v>
      </c>
      <c r="AS78" s="133">
        <f t="shared" si="117"/>
        <v>19.635999999999999</v>
      </c>
      <c r="AT78" s="133">
        <v>8.1000000000000003E-2</v>
      </c>
      <c r="AU78" s="133">
        <f t="shared" si="118"/>
        <v>19.635999999999999</v>
      </c>
      <c r="AV78" s="133">
        <v>3.9899999999999998E-2</v>
      </c>
      <c r="AW78" s="133">
        <f t="shared" si="120"/>
        <v>19.635999999999999</v>
      </c>
      <c r="AX78" s="133">
        <v>2.1399999999999999E-2</v>
      </c>
      <c r="AY78" s="133">
        <f t="shared" si="121"/>
        <v>19.635999999999999</v>
      </c>
      <c r="AZ78" s="133">
        <v>1.14E-2</v>
      </c>
      <c r="BA78" s="133">
        <f t="shared" si="122"/>
        <v>19.635999999999999</v>
      </c>
      <c r="BB78" s="133">
        <v>6.1000000000000004E-3</v>
      </c>
      <c r="BC78" s="133">
        <f t="shared" si="123"/>
        <v>19.635999999999999</v>
      </c>
      <c r="BD78" s="133">
        <v>3.3E-3</v>
      </c>
      <c r="BE78" s="133">
        <f t="shared" si="124"/>
        <v>19.635999999999999</v>
      </c>
    </row>
    <row r="79" spans="1:57" ht="15" customHeight="1" x14ac:dyDescent="0.25">
      <c r="A79" s="45" t="s">
        <v>36</v>
      </c>
      <c r="B79" s="101">
        <v>55229</v>
      </c>
      <c r="C79" s="107" t="s">
        <v>44</v>
      </c>
      <c r="D79" s="109">
        <f>(LARGE('Annual Heat Inputs'!D79:K79,1)+LARGE('Annual Heat Inputs'!D79:K79,2)+LARGE('Annual Heat Inputs'!D79:K79,3))/3</f>
        <v>280990.53333333338</v>
      </c>
      <c r="E79" s="110">
        <v>1221855434</v>
      </c>
      <c r="F79" s="111">
        <f t="shared" si="98"/>
        <v>2.2997035943397325E-4</v>
      </c>
      <c r="G79" s="127">
        <v>105171</v>
      </c>
      <c r="H79" s="127">
        <f t="shared" si="119"/>
        <v>24.1862126720304</v>
      </c>
      <c r="I79" s="127">
        <f>MIN(H79,'NOx Annual Emissions'!L79,'Annual NOx Consent Decree Caps '!D79,' Retirement Adjustments'!D79)</f>
        <v>22.062999999999999</v>
      </c>
      <c r="J79" s="133">
        <v>25128.051299999999</v>
      </c>
      <c r="K79" s="127">
        <f t="shared" si="100"/>
        <v>22.062999999999999</v>
      </c>
      <c r="L79" s="133">
        <v>11887.4403</v>
      </c>
      <c r="M79" s="127">
        <f t="shared" si="101"/>
        <v>22.062999999999999</v>
      </c>
      <c r="N79" s="133">
        <v>5853.5460999999996</v>
      </c>
      <c r="O79" s="127">
        <f t="shared" si="102"/>
        <v>22.062999999999999</v>
      </c>
      <c r="P79" s="189">
        <v>2882.37</v>
      </c>
      <c r="Q79" s="127">
        <f t="shared" si="103"/>
        <v>22.062999999999999</v>
      </c>
      <c r="R79" s="133">
        <v>1419.3203000000001</v>
      </c>
      <c r="S79" s="127">
        <f t="shared" si="104"/>
        <v>22.062999999999999</v>
      </c>
      <c r="T79" s="117">
        <v>700.0204</v>
      </c>
      <c r="U79" s="127">
        <f t="shared" si="105"/>
        <v>22.062999999999999</v>
      </c>
      <c r="V79" s="117">
        <v>398.57990000000001</v>
      </c>
      <c r="W79" s="127">
        <f t="shared" si="106"/>
        <v>22.062999999999999</v>
      </c>
      <c r="X79" s="115">
        <v>196.26650000000001</v>
      </c>
      <c r="Y79" s="127">
        <f t="shared" si="107"/>
        <v>22.062999999999999</v>
      </c>
      <c r="Z79" s="115">
        <v>96.644400000000005</v>
      </c>
      <c r="AA79" s="127">
        <f t="shared" si="108"/>
        <v>22.062999999999999</v>
      </c>
      <c r="AB79" s="133">
        <v>47.589100000000002</v>
      </c>
      <c r="AC79" s="127">
        <f t="shared" si="109"/>
        <v>22.062999999999999</v>
      </c>
      <c r="AD79" s="115">
        <v>23.433499999999999</v>
      </c>
      <c r="AE79" s="127">
        <f t="shared" si="110"/>
        <v>22.062999999999999</v>
      </c>
      <c r="AF79" s="115">
        <v>11.539</v>
      </c>
      <c r="AG79" s="127">
        <f t="shared" si="111"/>
        <v>22.062999999999999</v>
      </c>
      <c r="AH79" s="115">
        <v>5.6820000000000004</v>
      </c>
      <c r="AI79" s="133">
        <f t="shared" si="112"/>
        <v>22.062999999999999</v>
      </c>
      <c r="AJ79" s="133">
        <v>2.7978999999999998</v>
      </c>
      <c r="AK79" s="133">
        <f t="shared" si="113"/>
        <v>22.062999999999999</v>
      </c>
      <c r="AL79" s="133">
        <v>1.3776999999999999</v>
      </c>
      <c r="AM79" s="133">
        <f t="shared" si="114"/>
        <v>22.062999999999999</v>
      </c>
      <c r="AN79" s="133">
        <v>0.6784</v>
      </c>
      <c r="AO79" s="133">
        <f t="shared" si="115"/>
        <v>22.062999999999999</v>
      </c>
      <c r="AP79" s="133">
        <v>0.33410000000000001</v>
      </c>
      <c r="AQ79" s="133">
        <f t="shared" si="116"/>
        <v>22.062999999999999</v>
      </c>
      <c r="AR79" s="133">
        <v>0.16450000000000001</v>
      </c>
      <c r="AS79" s="133">
        <f t="shared" si="117"/>
        <v>22.062999999999999</v>
      </c>
      <c r="AT79" s="133">
        <v>8.1000000000000003E-2</v>
      </c>
      <c r="AU79" s="133">
        <f t="shared" si="118"/>
        <v>22.062999999999999</v>
      </c>
      <c r="AV79" s="133">
        <v>3.9899999999999998E-2</v>
      </c>
      <c r="AW79" s="133">
        <f t="shared" si="120"/>
        <v>22.062999999999999</v>
      </c>
      <c r="AX79" s="133">
        <v>2.1399999999999999E-2</v>
      </c>
      <c r="AY79" s="133">
        <f t="shared" si="121"/>
        <v>22.062999999999999</v>
      </c>
      <c r="AZ79" s="133">
        <v>1.14E-2</v>
      </c>
      <c r="BA79" s="133">
        <f t="shared" si="122"/>
        <v>22.062999999999999</v>
      </c>
      <c r="BB79" s="133">
        <v>6.1000000000000004E-3</v>
      </c>
      <c r="BC79" s="133">
        <f t="shared" si="123"/>
        <v>22.062999999999999</v>
      </c>
      <c r="BD79" s="133">
        <v>3.3E-3</v>
      </c>
      <c r="BE79" s="133">
        <f t="shared" si="124"/>
        <v>22.062999999999999</v>
      </c>
    </row>
    <row r="80" spans="1:57" ht="15" customHeight="1" x14ac:dyDescent="0.25">
      <c r="A80" s="45" t="s">
        <v>45</v>
      </c>
      <c r="B80" s="101">
        <v>1007</v>
      </c>
      <c r="C80" s="107" t="s">
        <v>46</v>
      </c>
      <c r="D80" s="109">
        <f>(LARGE('Annual Heat Inputs'!D80:K80,1)+LARGE('Annual Heat Inputs'!D80:K80,2)+LARGE('Annual Heat Inputs'!D80:K80,3))/3</f>
        <v>2939790.597333333</v>
      </c>
      <c r="E80" s="110">
        <v>1221855434</v>
      </c>
      <c r="F80" s="111">
        <f t="shared" si="98"/>
        <v>2.4060052568652185E-3</v>
      </c>
      <c r="G80" s="127">
        <v>105171</v>
      </c>
      <c r="H80" s="127">
        <f t="shared" si="119"/>
        <v>253.0419788697719</v>
      </c>
      <c r="I80" s="127">
        <f>MIN(H80,'NOx Annual Emissions'!L80,'Annual NOx Consent Decree Caps '!D80,' Retirement Adjustments'!D80)</f>
        <v>23.975000000000001</v>
      </c>
      <c r="J80" s="133">
        <v>25128.051299999999</v>
      </c>
      <c r="K80" s="127">
        <f t="shared" si="100"/>
        <v>23.975000000000001</v>
      </c>
      <c r="L80" s="133">
        <v>11887.4403</v>
      </c>
      <c r="M80" s="127">
        <f>K80</f>
        <v>23.975000000000001</v>
      </c>
      <c r="N80" s="133">
        <v>5853.5460999999996</v>
      </c>
      <c r="O80" s="127">
        <f>M80</f>
        <v>23.975000000000001</v>
      </c>
      <c r="P80" s="189">
        <v>2882.37</v>
      </c>
      <c r="Q80" s="127">
        <f>O80</f>
        <v>23.975000000000001</v>
      </c>
      <c r="R80" s="133">
        <v>1419.3203000000001</v>
      </c>
      <c r="S80" s="127">
        <f>Q80</f>
        <v>23.975000000000001</v>
      </c>
      <c r="T80" s="117">
        <v>700.0204</v>
      </c>
      <c r="U80" s="127">
        <f>S80</f>
        <v>23.975000000000001</v>
      </c>
      <c r="V80" s="117">
        <v>398.57990000000001</v>
      </c>
      <c r="W80" s="127">
        <f>U80</f>
        <v>23.975000000000001</v>
      </c>
      <c r="X80" s="115">
        <v>196.26650000000001</v>
      </c>
      <c r="Y80" s="127">
        <f>W80</f>
        <v>23.975000000000001</v>
      </c>
      <c r="Z80" s="115">
        <v>96.644400000000005</v>
      </c>
      <c r="AA80" s="127">
        <f>Y80</f>
        <v>23.975000000000001</v>
      </c>
      <c r="AB80" s="133">
        <v>47.589100000000002</v>
      </c>
      <c r="AC80" s="127">
        <f>AA80</f>
        <v>23.975000000000001</v>
      </c>
      <c r="AD80" s="115">
        <v>23.433499999999999</v>
      </c>
      <c r="AE80" s="127">
        <f>Y80</f>
        <v>23.975000000000001</v>
      </c>
      <c r="AF80" s="115">
        <v>11.539</v>
      </c>
      <c r="AG80" s="127">
        <f>AE80</f>
        <v>23.975000000000001</v>
      </c>
      <c r="AH80" s="115">
        <v>5.6820000000000004</v>
      </c>
      <c r="AI80" s="133">
        <f>AG80</f>
        <v>23.975000000000001</v>
      </c>
      <c r="AJ80" s="133">
        <v>2.7978999999999998</v>
      </c>
      <c r="AK80" s="133">
        <f>AI80</f>
        <v>23.975000000000001</v>
      </c>
      <c r="AL80" s="133">
        <v>1.3776999999999999</v>
      </c>
      <c r="AM80" s="133">
        <f>AK80</f>
        <v>23.975000000000001</v>
      </c>
      <c r="AN80" s="133">
        <v>0.6784</v>
      </c>
      <c r="AO80" s="133">
        <f>AM80</f>
        <v>23.975000000000001</v>
      </c>
      <c r="AP80" s="133">
        <v>0.33410000000000001</v>
      </c>
      <c r="AQ80" s="133">
        <f>AO80</f>
        <v>23.975000000000001</v>
      </c>
      <c r="AR80" s="133">
        <v>0.16450000000000001</v>
      </c>
      <c r="AS80" s="133">
        <f>AQ80</f>
        <v>23.975000000000001</v>
      </c>
      <c r="AT80" s="133">
        <v>8.1000000000000003E-2</v>
      </c>
      <c r="AU80" s="133">
        <f>AS80</f>
        <v>23.975000000000001</v>
      </c>
      <c r="AV80" s="133">
        <v>3.9899999999999998E-2</v>
      </c>
      <c r="AW80" s="133">
        <f t="shared" si="120"/>
        <v>23.975000000000001</v>
      </c>
      <c r="AX80" s="133">
        <v>2.1399999999999999E-2</v>
      </c>
      <c r="AY80" s="133">
        <f t="shared" si="121"/>
        <v>23.975000000000001</v>
      </c>
      <c r="AZ80" s="133">
        <v>1.14E-2</v>
      </c>
      <c r="BA80" s="133">
        <f t="shared" si="122"/>
        <v>23.975000000000001</v>
      </c>
      <c r="BB80" s="133">
        <v>6.1000000000000004E-3</v>
      </c>
      <c r="BC80" s="133">
        <f t="shared" si="123"/>
        <v>23.975000000000001</v>
      </c>
      <c r="BD80" s="133">
        <v>3.3E-3</v>
      </c>
      <c r="BE80" s="133">
        <f t="shared" si="124"/>
        <v>23.975000000000001</v>
      </c>
    </row>
    <row r="81" spans="1:57" ht="15" customHeight="1" x14ac:dyDescent="0.25">
      <c r="A81" s="45" t="s">
        <v>45</v>
      </c>
      <c r="B81" s="101">
        <v>1007</v>
      </c>
      <c r="C81" s="107" t="s">
        <v>47</v>
      </c>
      <c r="D81" s="109">
        <f>(LARGE('Annual Heat Inputs'!D81:K81,1)+LARGE('Annual Heat Inputs'!D81:K81,2)+LARGE('Annual Heat Inputs'!D81:K81,3))/3</f>
        <v>3084455.736</v>
      </c>
      <c r="E81" s="110">
        <v>1221855434</v>
      </c>
      <c r="F81" s="111">
        <f t="shared" si="98"/>
        <v>2.5244031741974478E-3</v>
      </c>
      <c r="G81" s="127">
        <v>105171</v>
      </c>
      <c r="H81" s="127">
        <f t="shared" si="119"/>
        <v>265.49400623351977</v>
      </c>
      <c r="I81" s="127">
        <f>MIN(H81,'NOx Annual Emissions'!L81,'Annual NOx Consent Decree Caps '!D81,' Retirement Adjustments'!D81)</f>
        <v>22.161000000000001</v>
      </c>
      <c r="J81" s="133">
        <v>25128.051299999999</v>
      </c>
      <c r="K81" s="127">
        <f t="shared" si="100"/>
        <v>22.161000000000001</v>
      </c>
      <c r="L81" s="133">
        <v>11887.4403</v>
      </c>
      <c r="M81" s="127">
        <f>K81</f>
        <v>22.161000000000001</v>
      </c>
      <c r="N81" s="133">
        <v>5853.5460999999996</v>
      </c>
      <c r="O81" s="127">
        <f>M81</f>
        <v>22.161000000000001</v>
      </c>
      <c r="P81" s="189">
        <v>2882.37</v>
      </c>
      <c r="Q81" s="127">
        <f>O81</f>
        <v>22.161000000000001</v>
      </c>
      <c r="R81" s="133">
        <v>1419.3203000000001</v>
      </c>
      <c r="S81" s="127">
        <f>Q81</f>
        <v>22.161000000000001</v>
      </c>
      <c r="T81" s="117">
        <v>700.0204</v>
      </c>
      <c r="U81" s="127">
        <f>S81</f>
        <v>22.161000000000001</v>
      </c>
      <c r="V81" s="117">
        <v>398.57990000000001</v>
      </c>
      <c r="W81" s="127">
        <f>U81</f>
        <v>22.161000000000001</v>
      </c>
      <c r="X81" s="115">
        <v>196.26650000000001</v>
      </c>
      <c r="Y81" s="127">
        <f>W81</f>
        <v>22.161000000000001</v>
      </c>
      <c r="Z81" s="115">
        <v>96.644400000000005</v>
      </c>
      <c r="AA81" s="127">
        <f>Y81</f>
        <v>22.161000000000001</v>
      </c>
      <c r="AB81" s="133">
        <v>47.589100000000002</v>
      </c>
      <c r="AC81" s="127">
        <f>AA81</f>
        <v>22.161000000000001</v>
      </c>
      <c r="AD81" s="115">
        <v>23.433499999999999</v>
      </c>
      <c r="AE81" s="127">
        <f>Y81</f>
        <v>22.161000000000001</v>
      </c>
      <c r="AF81" s="115">
        <v>11.539</v>
      </c>
      <c r="AG81" s="127">
        <f>AE81</f>
        <v>22.161000000000001</v>
      </c>
      <c r="AH81" s="115">
        <v>5.6820000000000004</v>
      </c>
      <c r="AI81" s="133">
        <f>AG81</f>
        <v>22.161000000000001</v>
      </c>
      <c r="AJ81" s="133">
        <v>2.7978999999999998</v>
      </c>
      <c r="AK81" s="133">
        <f>AI81</f>
        <v>22.161000000000001</v>
      </c>
      <c r="AL81" s="133">
        <v>1.3776999999999999</v>
      </c>
      <c r="AM81" s="133">
        <f>AK81</f>
        <v>22.161000000000001</v>
      </c>
      <c r="AN81" s="133">
        <v>0.6784</v>
      </c>
      <c r="AO81" s="133">
        <f>AM81</f>
        <v>22.161000000000001</v>
      </c>
      <c r="AP81" s="133">
        <v>0.33410000000000001</v>
      </c>
      <c r="AQ81" s="133">
        <f>AO81</f>
        <v>22.161000000000001</v>
      </c>
      <c r="AR81" s="133">
        <v>0.16450000000000001</v>
      </c>
      <c r="AS81" s="133">
        <f>AQ81</f>
        <v>22.161000000000001</v>
      </c>
      <c r="AT81" s="133">
        <v>8.1000000000000003E-2</v>
      </c>
      <c r="AU81" s="133">
        <f>AS81</f>
        <v>22.161000000000001</v>
      </c>
      <c r="AV81" s="133">
        <v>3.9899999999999998E-2</v>
      </c>
      <c r="AW81" s="133">
        <f t="shared" si="120"/>
        <v>22.161000000000001</v>
      </c>
      <c r="AX81" s="133">
        <v>2.1399999999999999E-2</v>
      </c>
      <c r="AY81" s="133">
        <f t="shared" si="121"/>
        <v>22.161000000000001</v>
      </c>
      <c r="AZ81" s="133">
        <v>1.14E-2</v>
      </c>
      <c r="BA81" s="133">
        <f t="shared" si="122"/>
        <v>22.161000000000001</v>
      </c>
      <c r="BB81" s="133">
        <v>6.1000000000000004E-3</v>
      </c>
      <c r="BC81" s="133">
        <f t="shared" si="123"/>
        <v>22.161000000000001</v>
      </c>
      <c r="BD81" s="133">
        <v>3.3E-3</v>
      </c>
      <c r="BE81" s="133">
        <f t="shared" si="124"/>
        <v>22.161000000000001</v>
      </c>
    </row>
    <row r="82" spans="1:57" ht="15" customHeight="1" x14ac:dyDescent="0.25">
      <c r="A82" s="45" t="s">
        <v>45</v>
      </c>
      <c r="B82" s="101">
        <v>1007</v>
      </c>
      <c r="C82" s="107" t="s">
        <v>48</v>
      </c>
      <c r="D82" s="109">
        <f>(LARGE('Annual Heat Inputs'!D82:K82,1)+LARGE('Annual Heat Inputs'!D82:K82,2)+LARGE('Annual Heat Inputs'!D82:K82,3))/3</f>
        <v>3098489.4973333329</v>
      </c>
      <c r="E82" s="110">
        <v>1221855434</v>
      </c>
      <c r="F82" s="111">
        <f t="shared" si="98"/>
        <v>2.5358887893879374E-3</v>
      </c>
      <c r="G82" s="127">
        <v>105171</v>
      </c>
      <c r="H82" s="127">
        <f t="shared" si="119"/>
        <v>266.70195986871875</v>
      </c>
      <c r="I82" s="127">
        <f>MIN(H82,'NOx Annual Emissions'!L82,'Annual NOx Consent Decree Caps '!D82,' Retirement Adjustments'!D82)</f>
        <v>23.015000000000001</v>
      </c>
      <c r="J82" s="133">
        <v>25128.051299999999</v>
      </c>
      <c r="K82" s="127">
        <f t="shared" si="100"/>
        <v>23.015000000000001</v>
      </c>
      <c r="L82" s="133">
        <v>11887.4403</v>
      </c>
      <c r="M82" s="127">
        <f>K82</f>
        <v>23.015000000000001</v>
      </c>
      <c r="N82" s="133">
        <v>5853.5460999999996</v>
      </c>
      <c r="O82" s="127">
        <f>M82</f>
        <v>23.015000000000001</v>
      </c>
      <c r="P82" s="189">
        <v>2882.37</v>
      </c>
      <c r="Q82" s="127">
        <f>O82</f>
        <v>23.015000000000001</v>
      </c>
      <c r="R82" s="133">
        <v>1419.3203000000001</v>
      </c>
      <c r="S82" s="127">
        <f>Q82</f>
        <v>23.015000000000001</v>
      </c>
      <c r="T82" s="117">
        <v>700.0204</v>
      </c>
      <c r="U82" s="127">
        <f>S82</f>
        <v>23.015000000000001</v>
      </c>
      <c r="V82" s="117">
        <v>398.57990000000001</v>
      </c>
      <c r="W82" s="127">
        <f>U82</f>
        <v>23.015000000000001</v>
      </c>
      <c r="X82" s="115">
        <v>196.26650000000001</v>
      </c>
      <c r="Y82" s="127">
        <f>W82</f>
        <v>23.015000000000001</v>
      </c>
      <c r="Z82" s="115">
        <v>96.644400000000005</v>
      </c>
      <c r="AA82" s="127">
        <f>Y82</f>
        <v>23.015000000000001</v>
      </c>
      <c r="AB82" s="133">
        <v>47.589100000000002</v>
      </c>
      <c r="AC82" s="127">
        <f>AA82</f>
        <v>23.015000000000001</v>
      </c>
      <c r="AD82" s="115">
        <v>23.433499999999999</v>
      </c>
      <c r="AE82" s="127">
        <f>Y82</f>
        <v>23.015000000000001</v>
      </c>
      <c r="AF82" s="115">
        <v>11.539</v>
      </c>
      <c r="AG82" s="127">
        <f>AE82</f>
        <v>23.015000000000001</v>
      </c>
      <c r="AH82" s="115">
        <v>5.6820000000000004</v>
      </c>
      <c r="AI82" s="133">
        <f>AG82</f>
        <v>23.015000000000001</v>
      </c>
      <c r="AJ82" s="133">
        <v>2.7978999999999998</v>
      </c>
      <c r="AK82" s="133">
        <f>AI82</f>
        <v>23.015000000000001</v>
      </c>
      <c r="AL82" s="133">
        <v>1.3776999999999999</v>
      </c>
      <c r="AM82" s="133">
        <f>AK82</f>
        <v>23.015000000000001</v>
      </c>
      <c r="AN82" s="133">
        <v>0.6784</v>
      </c>
      <c r="AO82" s="133">
        <f>AM82</f>
        <v>23.015000000000001</v>
      </c>
      <c r="AP82" s="133">
        <v>0.33410000000000001</v>
      </c>
      <c r="AQ82" s="133">
        <f>AO82</f>
        <v>23.015000000000001</v>
      </c>
      <c r="AR82" s="133">
        <v>0.16450000000000001</v>
      </c>
      <c r="AS82" s="133">
        <f>AQ82</f>
        <v>23.015000000000001</v>
      </c>
      <c r="AT82" s="133">
        <v>8.1000000000000003E-2</v>
      </c>
      <c r="AU82" s="133">
        <f>AS82</f>
        <v>23.015000000000001</v>
      </c>
      <c r="AV82" s="133">
        <v>3.9899999999999998E-2</v>
      </c>
      <c r="AW82" s="133">
        <f t="shared" si="120"/>
        <v>23.015000000000001</v>
      </c>
      <c r="AX82" s="133">
        <v>2.1399999999999999E-2</v>
      </c>
      <c r="AY82" s="133">
        <f t="shared" si="121"/>
        <v>23.015000000000001</v>
      </c>
      <c r="AZ82" s="133">
        <v>1.14E-2</v>
      </c>
      <c r="BA82" s="133">
        <f t="shared" si="122"/>
        <v>23.015000000000001</v>
      </c>
      <c r="BB82" s="133">
        <v>6.1000000000000004E-3</v>
      </c>
      <c r="BC82" s="133">
        <f t="shared" si="123"/>
        <v>23.015000000000001</v>
      </c>
      <c r="BD82" s="133">
        <v>3.3E-3</v>
      </c>
      <c r="BE82" s="133">
        <f t="shared" si="124"/>
        <v>23.015000000000001</v>
      </c>
    </row>
    <row r="83" spans="1:57" ht="15" customHeight="1" x14ac:dyDescent="0.25">
      <c r="A83" s="45" t="s">
        <v>49</v>
      </c>
      <c r="B83" s="101">
        <v>1008</v>
      </c>
      <c r="C83" s="101">
        <v>2</v>
      </c>
      <c r="D83" s="109">
        <f>(LARGE('Annual Heat Inputs'!D83:K83,1)+LARGE('Annual Heat Inputs'!D83:K83,2)+LARGE('Annual Heat Inputs'!D83:K83,3))/3</f>
        <v>3836094.8593333331</v>
      </c>
      <c r="E83" s="110">
        <v>1221855434</v>
      </c>
      <c r="F83" s="111">
        <f t="shared" si="98"/>
        <v>3.1395652485458709E-3</v>
      </c>
      <c r="G83" s="127">
        <v>105171</v>
      </c>
      <c r="H83" s="127">
        <f t="shared" si="119"/>
        <v>330.19121675481779</v>
      </c>
      <c r="I83" s="127">
        <f>MIN(H83,'NOx Annual Emissions'!L83,'Annual NOx Consent Decree Caps '!D83,' Retirement Adjustments'!D83)</f>
        <v>330.19121675481779</v>
      </c>
      <c r="J83" s="133">
        <v>25128.051299999999</v>
      </c>
      <c r="K83" s="132">
        <f>PRODUCT(F83,J83)+H83</f>
        <v>409.08237337997571</v>
      </c>
      <c r="L83" s="133">
        <v>11887.4403</v>
      </c>
      <c r="M83" s="132">
        <f t="shared" ref="M83:M94" si="125">PRODUCT(F83,L83)+K83</f>
        <v>446.40376784001944</v>
      </c>
      <c r="N83" s="133">
        <v>5853.5460999999996</v>
      </c>
      <c r="O83" s="132">
        <f t="shared" ref="O83:O94" si="126">PRODUCT(F83,N83)+M83</f>
        <v>464.78135775634064</v>
      </c>
      <c r="P83" s="189">
        <v>2882.37</v>
      </c>
      <c r="Q83" s="132">
        <f>PRODUCT(F83,P83)+O83</f>
        <v>473.8307464417918</v>
      </c>
      <c r="R83" s="133">
        <v>1419.3203000000001</v>
      </c>
      <c r="S83" s="132">
        <f>PRODUCT(F83,R83)+Q83</f>
        <v>478.2867951322275</v>
      </c>
      <c r="T83" s="117">
        <v>700.0204</v>
      </c>
      <c r="U83" s="189">
        <f>PRODUCT(F83,T83)+S83</f>
        <v>480.48455485334068</v>
      </c>
      <c r="V83" s="117">
        <v>398.57990000000001</v>
      </c>
      <c r="W83" s="132">
        <f t="shared" ref="W83:W94" si="127">PRODUCT(F83,V83)+U83</f>
        <v>481.73592245614958</v>
      </c>
      <c r="X83" s="115">
        <v>196.26650000000001</v>
      </c>
      <c r="Y83" s="132">
        <f t="shared" ref="Y83:Y94" si="128">PRODUCT(F83,X83)+W83</f>
        <v>482.35211393900329</v>
      </c>
      <c r="Z83" s="115">
        <v>96.644400000000005</v>
      </c>
      <c r="AA83" s="132">
        <f>PRODUCT(F83,Z83)+Y83</f>
        <v>482.65553533870985</v>
      </c>
      <c r="AB83" s="133">
        <v>47.589100000000002</v>
      </c>
      <c r="AC83" s="132">
        <f>PRODUCT(F83,AB83)+AA83</f>
        <v>482.80494442327944</v>
      </c>
      <c r="AD83" s="115">
        <v>23.433499999999999</v>
      </c>
      <c r="AE83" s="132">
        <f>PRODUCT(F83,AD83)+AC83</f>
        <v>482.87851542553125</v>
      </c>
      <c r="AF83" s="115">
        <v>11.539</v>
      </c>
      <c r="AG83" s="132">
        <f>PRODUCT(F83,AF83)+AE83</f>
        <v>482.91474286893424</v>
      </c>
      <c r="AH83" s="115">
        <v>5.6820000000000004</v>
      </c>
      <c r="AI83" s="132">
        <f>PRODUCT(F83,AH83)+AG83</f>
        <v>482.9325818786765</v>
      </c>
      <c r="AJ83" s="133">
        <v>2.7978999999999998</v>
      </c>
      <c r="AK83" s="132">
        <f>PRODUCT(F83,AJ83)+AI83</f>
        <v>482.94136606828539</v>
      </c>
      <c r="AL83" s="133">
        <v>1.3776999999999999</v>
      </c>
      <c r="AM83" s="132">
        <f>PRODUCT(F83,AL83)+AK83</f>
        <v>482.94569144732833</v>
      </c>
      <c r="AN83" s="133">
        <v>0.6784</v>
      </c>
      <c r="AO83" s="132">
        <f>PRODUCT(F83,AN83)+AM83</f>
        <v>482.94782132839293</v>
      </c>
      <c r="AP83" s="133">
        <v>0.33410000000000001</v>
      </c>
      <c r="AQ83" s="132">
        <f>PRODUCT(F83,AP83)+AO83</f>
        <v>482.94887025714246</v>
      </c>
      <c r="AR83" s="133">
        <v>0.16450000000000001</v>
      </c>
      <c r="AS83" s="132">
        <f>PRODUCT(F83,AR83)+AQ83</f>
        <v>482.94938671562585</v>
      </c>
      <c r="AT83" s="133">
        <v>8.1000000000000003E-2</v>
      </c>
      <c r="AU83" s="133">
        <f>PRODUCT(F83,AT83)+AS83</f>
        <v>482.94964102041098</v>
      </c>
      <c r="AV83" s="133">
        <v>3.9899999999999998E-2</v>
      </c>
      <c r="AW83" s="133">
        <f>PRODUCT(F83,AV83)+AU83</f>
        <v>482.94976628906437</v>
      </c>
      <c r="AX83" s="133">
        <v>2.1399999999999999E-2</v>
      </c>
      <c r="AY83" s="133">
        <f>PRODUCT(F83,AX83)+AW83</f>
        <v>482.94983347576067</v>
      </c>
      <c r="AZ83" s="133">
        <v>1.14E-2</v>
      </c>
      <c r="BA83" s="133">
        <f>PRODUCT(F83,AZ83)+AY83</f>
        <v>482.94986926680451</v>
      </c>
      <c r="BB83" s="133">
        <v>6.1000000000000004E-3</v>
      </c>
      <c r="BC83" s="133">
        <f>PRODUCT(F83,BB83)+BA83</f>
        <v>482.94988841815251</v>
      </c>
      <c r="BD83" s="133">
        <v>3.3E-3</v>
      </c>
      <c r="BE83" s="133">
        <f>PRODUCT(F83,BD83)+BC83</f>
        <v>482.94989877871785</v>
      </c>
    </row>
    <row r="84" spans="1:57" ht="15" customHeight="1" x14ac:dyDescent="0.25">
      <c r="A84" s="45" t="s">
        <v>49</v>
      </c>
      <c r="B84" s="101">
        <v>1008</v>
      </c>
      <c r="C84" s="101">
        <v>4</v>
      </c>
      <c r="D84" s="109">
        <f>(LARGE('Annual Heat Inputs'!D84:K84,1)+LARGE('Annual Heat Inputs'!D84:K84,2)+LARGE('Annual Heat Inputs'!D84:K84,3))/3</f>
        <v>3321288.8660000004</v>
      </c>
      <c r="E84" s="110">
        <v>1221855434</v>
      </c>
      <c r="F84" s="111">
        <f t="shared" si="98"/>
        <v>2.7182339036027074E-3</v>
      </c>
      <c r="G84" s="127">
        <v>105171</v>
      </c>
      <c r="H84" s="127">
        <f t="shared" si="119"/>
        <v>285.87937787580034</v>
      </c>
      <c r="I84" s="127">
        <f>MIN(H84,'NOx Annual Emissions'!L84,'Annual NOx Consent Decree Caps '!D84,' Retirement Adjustments'!D84)</f>
        <v>285.87937787580034</v>
      </c>
      <c r="J84" s="133">
        <v>25128.051299999999</v>
      </c>
      <c r="K84" s="132">
        <f>PRODUCT(F84,J84)+H84</f>
        <v>354.1832988509284</v>
      </c>
      <c r="L84" s="133">
        <v>11887.4403</v>
      </c>
      <c r="M84" s="132">
        <f t="shared" si="125"/>
        <v>386.49614210144154</v>
      </c>
      <c r="N84" s="133">
        <v>5853.5460999999996</v>
      </c>
      <c r="O84" s="132">
        <f t="shared" si="126"/>
        <v>402.40744956676292</v>
      </c>
      <c r="P84" s="189">
        <v>2882.37</v>
      </c>
      <c r="Q84" s="132">
        <f>PRODUCT(F84,P84)+O84</f>
        <v>410.24240542349025</v>
      </c>
      <c r="R84" s="133">
        <v>1419.3203000000001</v>
      </c>
      <c r="S84" s="132">
        <f t="shared" ref="S84:S94" si="129">PRODUCT(F84,R84)+Q84</f>
        <v>414.1004499830218</v>
      </c>
      <c r="T84" s="117">
        <v>700.0204</v>
      </c>
      <c r="U84" s="114">
        <f>S84</f>
        <v>414.1004499830218</v>
      </c>
      <c r="V84" s="117">
        <v>398.57990000000001</v>
      </c>
      <c r="W84" s="132">
        <f t="shared" si="127"/>
        <v>415.18388338049635</v>
      </c>
      <c r="X84" s="115">
        <v>196.26650000000001</v>
      </c>
      <c r="Y84" s="132">
        <f t="shared" si="128"/>
        <v>415.71738163493779</v>
      </c>
      <c r="Z84" s="115">
        <v>96.644400000000005</v>
      </c>
      <c r="AA84" s="132">
        <f>PRODUCT(F84,Z84)+Y84</f>
        <v>415.98008371961112</v>
      </c>
      <c r="AB84" s="133">
        <v>47.589100000000002</v>
      </c>
      <c r="AC84" s="132">
        <f>PRODUCT(F84,AB84)+AA84</f>
        <v>416.10944202467306</v>
      </c>
      <c r="AD84" s="115">
        <v>23.433499999999999</v>
      </c>
      <c r="AE84" s="132">
        <f>PRODUCT(F84,AD84)+AC84</f>
        <v>416.17313975885315</v>
      </c>
      <c r="AF84" s="115">
        <v>11.539</v>
      </c>
      <c r="AG84" s="132">
        <f>PRODUCT(F84,AF84)+AE84</f>
        <v>416.20450545986682</v>
      </c>
      <c r="AH84" s="115">
        <v>5.6820000000000004</v>
      </c>
      <c r="AI84" s="132">
        <f>PRODUCT(F84,AH84)+AG84</f>
        <v>416.21995046490707</v>
      </c>
      <c r="AJ84" s="133">
        <v>2.7978999999999998</v>
      </c>
      <c r="AK84" s="132">
        <f>PRODUCT(F84,AJ84)+AI84</f>
        <v>416.22755581154598</v>
      </c>
      <c r="AL84" s="133">
        <v>1.3776999999999999</v>
      </c>
      <c r="AM84" s="132">
        <f>PRODUCT(F84,AL84)+AK84</f>
        <v>416.23130072239496</v>
      </c>
      <c r="AN84" s="133">
        <v>0.6784</v>
      </c>
      <c r="AO84" s="132">
        <f>PRODUCT(F84,AN84)+AM84</f>
        <v>416.23314477227518</v>
      </c>
      <c r="AP84" s="133">
        <v>0.33410000000000001</v>
      </c>
      <c r="AQ84" s="132">
        <f>PRODUCT(F84,AP84)+AO84</f>
        <v>416.23405293422235</v>
      </c>
      <c r="AR84" s="133">
        <v>0.16450000000000001</v>
      </c>
      <c r="AS84" s="132">
        <f>PRODUCT(F84,AR84)+AQ84</f>
        <v>416.23450008369952</v>
      </c>
      <c r="AT84" s="133">
        <v>8.1000000000000003E-2</v>
      </c>
      <c r="AU84" s="133">
        <f>PRODUCT(F84,AT84)+AS84</f>
        <v>416.2347202606457</v>
      </c>
      <c r="AV84" s="133">
        <v>3.9899999999999998E-2</v>
      </c>
      <c r="AW84" s="133">
        <f>PRODUCT(F84,AV84)+AU84</f>
        <v>416.23482871817845</v>
      </c>
      <c r="AX84" s="133">
        <v>2.1399999999999999E-2</v>
      </c>
      <c r="AY84" s="133">
        <f>PRODUCT(F84,AX84)+AW84</f>
        <v>416.23488688838398</v>
      </c>
      <c r="AZ84" s="133">
        <v>1.14E-2</v>
      </c>
      <c r="BA84" s="133">
        <f>PRODUCT(F84,AZ84)+AY84</f>
        <v>416.23491787625051</v>
      </c>
      <c r="BB84" s="133">
        <v>6.1000000000000004E-3</v>
      </c>
      <c r="BC84" s="133">
        <f>PRODUCT(F84,BB84)+BA84</f>
        <v>416.23493445747732</v>
      </c>
      <c r="BD84" s="133">
        <v>3.3E-3</v>
      </c>
      <c r="BE84" s="133">
        <f>PRODUCT(F84,BD84)+BC84</f>
        <v>416.23494342764923</v>
      </c>
    </row>
    <row r="85" spans="1:57" ht="15" customHeight="1" x14ac:dyDescent="0.25">
      <c r="A85" s="45" t="s">
        <v>50</v>
      </c>
      <c r="B85" s="101">
        <v>6085</v>
      </c>
      <c r="C85" s="101">
        <v>14</v>
      </c>
      <c r="D85" s="109">
        <f>(LARGE('Annual Heat Inputs'!D85:K85,1)+LARGE('Annual Heat Inputs'!D85:K85,2)+LARGE('Annual Heat Inputs'!D85:K85,3))/3</f>
        <v>19986486.165999997</v>
      </c>
      <c r="E85" s="110">
        <v>1221855434</v>
      </c>
      <c r="F85" s="111">
        <f t="shared" si="98"/>
        <v>1.6357488463729333E-2</v>
      </c>
      <c r="G85" s="127">
        <v>105171</v>
      </c>
      <c r="H85" s="127">
        <f t="shared" si="119"/>
        <v>1720.3334192188777</v>
      </c>
      <c r="I85" s="127">
        <f>MIN(H85,'NOx Annual Emissions'!L85,'Annual NOx Consent Decree Caps '!D85,' Retirement Adjustments'!D85)</f>
        <v>1278.559</v>
      </c>
      <c r="J85" s="133">
        <v>25128.051299999999</v>
      </c>
      <c r="K85" s="127">
        <f>I85</f>
        <v>1278.559</v>
      </c>
      <c r="L85" s="133">
        <v>11887.4403</v>
      </c>
      <c r="M85" s="127">
        <f>K85</f>
        <v>1278.559</v>
      </c>
      <c r="N85" s="133">
        <v>5853.5460999999996</v>
      </c>
      <c r="O85" s="127">
        <f>M85</f>
        <v>1278.559</v>
      </c>
      <c r="P85" s="189">
        <v>2882.37</v>
      </c>
      <c r="Q85" s="127">
        <f>O85</f>
        <v>1278.559</v>
      </c>
      <c r="R85" s="133">
        <v>1419.3203000000001</v>
      </c>
      <c r="S85" s="127">
        <f>Q85</f>
        <v>1278.559</v>
      </c>
      <c r="T85" s="117">
        <v>700.0204</v>
      </c>
      <c r="U85" s="127">
        <f>S85</f>
        <v>1278.559</v>
      </c>
      <c r="V85" s="117">
        <v>398.57990000000001</v>
      </c>
      <c r="W85" s="127">
        <f>U85</f>
        <v>1278.559</v>
      </c>
      <c r="X85" s="115">
        <v>196.26650000000001</v>
      </c>
      <c r="Y85" s="127">
        <f>W85</f>
        <v>1278.559</v>
      </c>
      <c r="Z85" s="115">
        <v>96.644400000000005</v>
      </c>
      <c r="AA85" s="127">
        <f>Y85</f>
        <v>1278.559</v>
      </c>
      <c r="AB85" s="133">
        <v>47.589100000000002</v>
      </c>
      <c r="AC85" s="127">
        <f>AA85</f>
        <v>1278.559</v>
      </c>
      <c r="AD85" s="115">
        <v>23.433499999999999</v>
      </c>
      <c r="AE85" s="127">
        <f>Y85</f>
        <v>1278.559</v>
      </c>
      <c r="AF85" s="115">
        <v>11.539</v>
      </c>
      <c r="AG85" s="127">
        <f>AE85</f>
        <v>1278.559</v>
      </c>
      <c r="AH85" s="115">
        <v>5.6820000000000004</v>
      </c>
      <c r="AI85" s="133">
        <f>AG85</f>
        <v>1278.559</v>
      </c>
      <c r="AJ85" s="133">
        <v>2.7978999999999998</v>
      </c>
      <c r="AK85" s="133">
        <f>AI85</f>
        <v>1278.559</v>
      </c>
      <c r="AL85" s="133">
        <v>1.3776999999999999</v>
      </c>
      <c r="AM85" s="133">
        <f>AK85</f>
        <v>1278.559</v>
      </c>
      <c r="AN85" s="133">
        <v>0.6784</v>
      </c>
      <c r="AO85" s="133">
        <f>AM85</f>
        <v>1278.559</v>
      </c>
      <c r="AP85" s="133">
        <v>0.33410000000000001</v>
      </c>
      <c r="AQ85" s="133">
        <f>AO85</f>
        <v>1278.559</v>
      </c>
      <c r="AR85" s="133">
        <v>0.16450000000000001</v>
      </c>
      <c r="AS85" s="133">
        <f>AQ85</f>
        <v>1278.559</v>
      </c>
      <c r="AT85" s="133">
        <v>8.1000000000000003E-2</v>
      </c>
      <c r="AU85" s="133">
        <f>AS85</f>
        <v>1278.559</v>
      </c>
      <c r="AV85" s="133">
        <v>3.9899999999999998E-2</v>
      </c>
      <c r="AW85" s="133">
        <f>PRODUCT(F85,AV85)+AU85</f>
        <v>1278.5596526637896</v>
      </c>
      <c r="AX85" s="133">
        <v>2.1399999999999999E-2</v>
      </c>
      <c r="AY85" s="133">
        <f>PRODUCT(F85,AX85)+AW85</f>
        <v>1278.5600027140426</v>
      </c>
      <c r="AZ85" s="133">
        <v>1.14E-2</v>
      </c>
      <c r="BA85" s="133">
        <f>PRODUCT(F85,AZ85)+AY85</f>
        <v>1278.5601891894112</v>
      </c>
      <c r="BB85" s="133">
        <v>6.1000000000000004E-3</v>
      </c>
      <c r="BC85" s="133">
        <f>PRODUCT(F85,BB85)+BA85</f>
        <v>1278.5602889700908</v>
      </c>
      <c r="BD85" s="133">
        <v>3.3E-3</v>
      </c>
      <c r="BE85" s="133">
        <f>PRODUCT(F85,BD85)+BC85</f>
        <v>1278.5603429498028</v>
      </c>
    </row>
    <row r="86" spans="1:57" ht="15" customHeight="1" x14ac:dyDescent="0.25">
      <c r="A86" s="45" t="s">
        <v>50</v>
      </c>
      <c r="B86" s="101">
        <v>6085</v>
      </c>
      <c r="C86" s="101">
        <v>15</v>
      </c>
      <c r="D86" s="109">
        <f>(LARGE('Annual Heat Inputs'!D86:K86,1)+LARGE('Annual Heat Inputs'!D86:K86,2)+LARGE('Annual Heat Inputs'!D86:K86,3))/3</f>
        <v>28206382.126333337</v>
      </c>
      <c r="E86" s="110">
        <v>1221855434</v>
      </c>
      <c r="F86" s="111">
        <f t="shared" si="98"/>
        <v>2.308487677138189E-2</v>
      </c>
      <c r="G86" s="127">
        <v>105171</v>
      </c>
      <c r="H86" s="127">
        <f t="shared" si="119"/>
        <v>2427.8595749230049</v>
      </c>
      <c r="I86" s="127">
        <f>MIN(H86,'NOx Annual Emissions'!L86,'Annual NOx Consent Decree Caps '!D86,' Retirement Adjustments'!D86)</f>
        <v>2370.009</v>
      </c>
      <c r="J86" s="133">
        <v>25128.051299999999</v>
      </c>
      <c r="K86" s="127">
        <f>I86</f>
        <v>2370.009</v>
      </c>
      <c r="L86" s="133">
        <v>11887.4403</v>
      </c>
      <c r="M86" s="127">
        <f>K86</f>
        <v>2370.009</v>
      </c>
      <c r="N86" s="133">
        <v>5853.5460999999996</v>
      </c>
      <c r="O86" s="127">
        <f>M86</f>
        <v>2370.009</v>
      </c>
      <c r="P86" s="189">
        <v>2882.37</v>
      </c>
      <c r="Q86" s="127">
        <f>O86</f>
        <v>2370.009</v>
      </c>
      <c r="R86" s="133">
        <v>1419.3203000000001</v>
      </c>
      <c r="S86" s="127">
        <f>Q86</f>
        <v>2370.009</v>
      </c>
      <c r="T86" s="117">
        <v>700.0204</v>
      </c>
      <c r="U86" s="127">
        <f>S86</f>
        <v>2370.009</v>
      </c>
      <c r="V86" s="117">
        <v>398.57990000000001</v>
      </c>
      <c r="W86" s="127">
        <f>U86</f>
        <v>2370.009</v>
      </c>
      <c r="X86" s="115">
        <v>196.26650000000001</v>
      </c>
      <c r="Y86" s="127">
        <f>W86</f>
        <v>2370.009</v>
      </c>
      <c r="Z86" s="115">
        <v>96.644400000000005</v>
      </c>
      <c r="AA86" s="127">
        <f>Y86</f>
        <v>2370.009</v>
      </c>
      <c r="AB86" s="133">
        <v>47.589100000000002</v>
      </c>
      <c r="AC86" s="127">
        <f>AA86</f>
        <v>2370.009</v>
      </c>
      <c r="AD86" s="115">
        <v>23.433499999999999</v>
      </c>
      <c r="AE86" s="127">
        <f>Y86</f>
        <v>2370.009</v>
      </c>
      <c r="AF86" s="115">
        <v>11.539</v>
      </c>
      <c r="AG86" s="127">
        <f>AE86</f>
        <v>2370.009</v>
      </c>
      <c r="AH86" s="115">
        <v>5.6820000000000004</v>
      </c>
      <c r="AI86" s="133">
        <f>AG86</f>
        <v>2370.009</v>
      </c>
      <c r="AJ86" s="133">
        <v>2.7978999999999998</v>
      </c>
      <c r="AK86" s="133">
        <f>AI86</f>
        <v>2370.009</v>
      </c>
      <c r="AL86" s="133">
        <v>1.3776999999999999</v>
      </c>
      <c r="AM86" s="133">
        <f>AK86</f>
        <v>2370.009</v>
      </c>
      <c r="AN86" s="133">
        <v>0.6784</v>
      </c>
      <c r="AO86" s="133">
        <f>AM86</f>
        <v>2370.009</v>
      </c>
      <c r="AP86" s="133">
        <v>0.33410000000000001</v>
      </c>
      <c r="AQ86" s="133">
        <f>AO86</f>
        <v>2370.009</v>
      </c>
      <c r="AR86" s="133">
        <v>0.16450000000000001</v>
      </c>
      <c r="AS86" s="133">
        <f>AQ86</f>
        <v>2370.009</v>
      </c>
      <c r="AT86" s="133">
        <v>8.1000000000000003E-2</v>
      </c>
      <c r="AU86" s="133">
        <f>AS86</f>
        <v>2370.009</v>
      </c>
      <c r="AV86" s="133">
        <v>3.9899999999999998E-2</v>
      </c>
      <c r="AW86" s="133">
        <f>PRODUCT(F86,AV86)+AU86</f>
        <v>2370.0099210865833</v>
      </c>
      <c r="AX86" s="133">
        <v>2.1399999999999999E-2</v>
      </c>
      <c r="AY86" s="133">
        <f>PRODUCT(F86,AX86)+AW86</f>
        <v>2370.0104151029464</v>
      </c>
      <c r="AZ86" s="133">
        <v>1.14E-2</v>
      </c>
      <c r="BA86" s="133">
        <f>PRODUCT(F86,AZ86)+AY86</f>
        <v>2370.0106782705416</v>
      </c>
      <c r="BB86" s="133">
        <v>6.1000000000000004E-3</v>
      </c>
      <c r="BC86" s="133">
        <f>PRODUCT(F86,BB86)+BA86</f>
        <v>2370.0108190882897</v>
      </c>
      <c r="BD86" s="133">
        <v>3.3E-3</v>
      </c>
      <c r="BE86" s="133">
        <f>PRODUCT(F86,BD86)+BC86</f>
        <v>2370.0108952683831</v>
      </c>
    </row>
    <row r="87" spans="1:57" ht="15" customHeight="1" x14ac:dyDescent="0.25">
      <c r="A87" s="45" t="s">
        <v>50</v>
      </c>
      <c r="B87" s="101">
        <v>6085</v>
      </c>
      <c r="C87" s="107" t="s">
        <v>51</v>
      </c>
      <c r="D87" s="109">
        <f>(LARGE('Annual Heat Inputs'!D87:K87,1)+LARGE('Annual Heat Inputs'!D87:K87,2)+LARGE('Annual Heat Inputs'!D87:K87,3))/3</f>
        <v>257211.27599999998</v>
      </c>
      <c r="E87" s="110">
        <v>1221855434</v>
      </c>
      <c r="F87" s="111">
        <f t="shared" si="98"/>
        <v>2.1050876301950463E-4</v>
      </c>
      <c r="G87" s="127">
        <v>105171</v>
      </c>
      <c r="H87" s="127">
        <f t="shared" si="119"/>
        <v>22.139417115524321</v>
      </c>
      <c r="I87" s="127">
        <f>MIN(H87,'NOx Annual Emissions'!L87,'Annual NOx Consent Decree Caps '!D87,' Retirement Adjustments'!D87)</f>
        <v>22.139417115524321</v>
      </c>
      <c r="J87" s="133">
        <v>25128.051299999999</v>
      </c>
      <c r="K87" s="132">
        <f>PRODUCT(F87,J87)+H87</f>
        <v>27.429092111777976</v>
      </c>
      <c r="L87" s="133">
        <v>11887.4403</v>
      </c>
      <c r="M87" s="132">
        <f t="shared" si="125"/>
        <v>29.931502464799184</v>
      </c>
      <c r="N87" s="133">
        <v>5853.5460999999996</v>
      </c>
      <c r="O87" s="132">
        <f t="shared" si="126"/>
        <v>31.163725213587831</v>
      </c>
      <c r="P87" s="189">
        <v>2882.37</v>
      </c>
      <c r="Q87" s="132">
        <f t="shared" ref="Q87:Q94" si="130">PRODUCT(F87,P87)+O87</f>
        <v>31.770489356852362</v>
      </c>
      <c r="R87" s="133">
        <v>1419.3203000000001</v>
      </c>
      <c r="S87" s="132">
        <f t="shared" si="129"/>
        <v>32.069268717533838</v>
      </c>
      <c r="T87" s="117">
        <v>700.0204</v>
      </c>
      <c r="U87" s="189">
        <f t="shared" ref="U87:U93" si="131">PRODUCT(F87,T87)+S87</f>
        <v>32.216629146026257</v>
      </c>
      <c r="V87" s="117">
        <v>398.57990000000001</v>
      </c>
      <c r="W87" s="132">
        <f t="shared" si="127"/>
        <v>32.300533707739696</v>
      </c>
      <c r="X87" s="115">
        <v>196.26650000000001</v>
      </c>
      <c r="Y87" s="132">
        <f t="shared" si="128"/>
        <v>32.34184952587686</v>
      </c>
      <c r="Z87" s="115">
        <v>96.644400000000005</v>
      </c>
      <c r="AA87" s="132">
        <f>PRODUCT(F87,Z87)+Y87</f>
        <v>32.362194018973625</v>
      </c>
      <c r="AB87" s="133">
        <v>47.589100000000002</v>
      </c>
      <c r="AC87" s="132">
        <f>PRODUCT(F87,AB87)+AA87</f>
        <v>32.372211941547839</v>
      </c>
      <c r="AD87" s="115">
        <v>23.433499999999999</v>
      </c>
      <c r="AE87" s="132">
        <f>PRODUCT(F87,AD87)+AC87</f>
        <v>32.377144898646058</v>
      </c>
      <c r="AF87" s="115">
        <v>11.539</v>
      </c>
      <c r="AG87" s="132">
        <f>PRODUCT(F87,AF87)+AE87</f>
        <v>32.379573959262544</v>
      </c>
      <c r="AH87" s="115">
        <v>5.6820000000000004</v>
      </c>
      <c r="AI87" s="132">
        <f>PRODUCT(F87,AH87)+AG87</f>
        <v>32.38077007005402</v>
      </c>
      <c r="AJ87" s="133">
        <v>2.7978999999999998</v>
      </c>
      <c r="AK87" s="132">
        <f>PRODUCT(F87,AJ87)+AI87</f>
        <v>32.381359052522072</v>
      </c>
      <c r="AL87" s="133">
        <v>1.3776999999999999</v>
      </c>
      <c r="AM87" s="132">
        <f>PRODUCT(F87,AL87)+AK87</f>
        <v>32.381649070444887</v>
      </c>
      <c r="AN87" s="133">
        <v>0.6784</v>
      </c>
      <c r="AO87" s="132">
        <f>PRODUCT(F87,AN87)+AM87</f>
        <v>32.38179187958972</v>
      </c>
      <c r="AP87" s="133">
        <v>0.33410000000000001</v>
      </c>
      <c r="AQ87" s="132">
        <f>PRODUCT(F87,AP87)+AO87</f>
        <v>32.381862210567448</v>
      </c>
      <c r="AR87" s="133">
        <v>0.16450000000000001</v>
      </c>
      <c r="AS87" s="132">
        <f>PRODUCT(F87,AR87)+AQ87</f>
        <v>32.381896839258964</v>
      </c>
      <c r="AT87" s="133">
        <v>8.1000000000000003E-2</v>
      </c>
      <c r="AU87" s="133">
        <f>PRODUCT(F87,AT87)+AS87</f>
        <v>32.381913890468766</v>
      </c>
      <c r="AV87" s="133">
        <v>3.9899999999999998E-2</v>
      </c>
      <c r="AW87" s="133">
        <f t="shared" ref="AW87:AW92" si="132">AU87</f>
        <v>32.381913890468766</v>
      </c>
      <c r="AX87" s="133">
        <v>2.1399999999999999E-2</v>
      </c>
      <c r="AY87" s="133">
        <f t="shared" ref="AY87:AY92" si="133">AW87</f>
        <v>32.381913890468766</v>
      </c>
      <c r="AZ87" s="133">
        <v>1.14E-2</v>
      </c>
      <c r="BA87" s="133">
        <f t="shared" ref="BA87:BA92" si="134">AY87</f>
        <v>32.381913890468766</v>
      </c>
      <c r="BB87" s="133">
        <v>6.1000000000000004E-3</v>
      </c>
      <c r="BC87" s="133">
        <f t="shared" ref="BC87:BC92" si="135">BA87</f>
        <v>32.381913890468766</v>
      </c>
      <c r="BD87" s="133">
        <v>3.3E-3</v>
      </c>
      <c r="BE87" s="133">
        <f t="shared" ref="BE87:BE92" si="136">BC87</f>
        <v>32.381913890468766</v>
      </c>
    </row>
    <row r="88" spans="1:57" ht="15" customHeight="1" x14ac:dyDescent="0.25">
      <c r="A88" s="45" t="s">
        <v>50</v>
      </c>
      <c r="B88" s="101">
        <v>6085</v>
      </c>
      <c r="C88" s="107" t="s">
        <v>52</v>
      </c>
      <c r="D88" s="109">
        <f>(LARGE('Annual Heat Inputs'!D88:K88,1)+LARGE('Annual Heat Inputs'!D88:K88,2)+LARGE('Annual Heat Inputs'!D88:K88,3))/3</f>
        <v>233226.7766666667</v>
      </c>
      <c r="E88" s="110">
        <v>1221855434</v>
      </c>
      <c r="F88" s="111">
        <f t="shared" si="98"/>
        <v>1.9087919092289826E-4</v>
      </c>
      <c r="G88" s="127">
        <v>105171</v>
      </c>
      <c r="H88" s="127">
        <f t="shared" si="119"/>
        <v>20.074955388552134</v>
      </c>
      <c r="I88" s="127">
        <f>MIN(H88,'NOx Annual Emissions'!L88,'Annual NOx Consent Decree Caps '!D88,' Retirement Adjustments'!D88)</f>
        <v>20.074955388552134</v>
      </c>
      <c r="J88" s="133">
        <v>25128.051299999999</v>
      </c>
      <c r="K88" s="132">
        <f>PRODUCT(F88,J88)+H88</f>
        <v>24.871377490165216</v>
      </c>
      <c r="L88" s="133">
        <v>11887.4403</v>
      </c>
      <c r="M88" s="132">
        <f t="shared" si="125"/>
        <v>27.140442476773472</v>
      </c>
      <c r="N88" s="133">
        <v>5853.5460999999996</v>
      </c>
      <c r="O88" s="132">
        <f t="shared" si="126"/>
        <v>28.257762620371359</v>
      </c>
      <c r="P88" s="189">
        <v>2882.37</v>
      </c>
      <c r="Q88" s="132">
        <f t="shared" si="130"/>
        <v>28.807947073911794</v>
      </c>
      <c r="R88" s="133">
        <v>1419.3203000000001</v>
      </c>
      <c r="S88" s="132">
        <f t="shared" si="129"/>
        <v>29.078865784436239</v>
      </c>
      <c r="T88" s="117">
        <v>700.0204</v>
      </c>
      <c r="U88" s="189">
        <f t="shared" si="131"/>
        <v>29.212485112017763</v>
      </c>
      <c r="V88" s="117">
        <v>398.57990000000001</v>
      </c>
      <c r="W88" s="132">
        <f t="shared" si="127"/>
        <v>29.288565720847892</v>
      </c>
      <c r="X88" s="115">
        <v>196.26650000000001</v>
      </c>
      <c r="Y88" s="132">
        <f t="shared" si="128"/>
        <v>29.326028911573161</v>
      </c>
      <c r="Z88" s="115">
        <v>96.644400000000005</v>
      </c>
      <c r="AA88" s="132">
        <f>PRODUCT(F88,Z88)+Y88</f>
        <v>29.34447631645239</v>
      </c>
      <c r="AB88" s="133">
        <v>47.589100000000002</v>
      </c>
      <c r="AC88" s="132">
        <f>PRODUCT(F88,AB88)+AA88</f>
        <v>29.353560085357138</v>
      </c>
      <c r="AD88" s="115">
        <v>23.433499999999999</v>
      </c>
      <c r="AE88" s="132">
        <f>PRODUCT(F88,AD88)+AC88</f>
        <v>29.35803305287763</v>
      </c>
      <c r="AF88" s="115">
        <v>11.539</v>
      </c>
      <c r="AG88" s="132">
        <f>PRODUCT(F88,AF88)+AE88</f>
        <v>29.360235607861689</v>
      </c>
      <c r="AH88" s="115">
        <v>5.6820000000000004</v>
      </c>
      <c r="AI88" s="132">
        <f>PRODUCT(F88,AH88)+AG88</f>
        <v>29.361320183424514</v>
      </c>
      <c r="AJ88" s="133">
        <v>2.7978999999999998</v>
      </c>
      <c r="AK88" s="132">
        <f>PRODUCT(F88,AJ88)+AI88</f>
        <v>29.361854244312799</v>
      </c>
      <c r="AL88" s="133">
        <v>1.3776999999999999</v>
      </c>
      <c r="AM88" s="132">
        <f>PRODUCT(F88,AL88)+AK88</f>
        <v>29.362117218574134</v>
      </c>
      <c r="AN88" s="133">
        <v>0.6784</v>
      </c>
      <c r="AO88" s="132">
        <f>PRODUCT(F88,AN88)+AM88</f>
        <v>29.362246711017256</v>
      </c>
      <c r="AP88" s="133">
        <v>0.33410000000000001</v>
      </c>
      <c r="AQ88" s="132">
        <f>PRODUCT(F88,AP88)+AO88</f>
        <v>29.362310483754943</v>
      </c>
      <c r="AR88" s="133">
        <v>0.16450000000000001</v>
      </c>
      <c r="AS88" s="132">
        <f>PRODUCT(F88,AR88)+AQ88</f>
        <v>29.362341883381848</v>
      </c>
      <c r="AT88" s="133">
        <v>8.1000000000000003E-2</v>
      </c>
      <c r="AU88" s="133">
        <f>PRODUCT(F88,AT88)+AS88</f>
        <v>29.362357344596312</v>
      </c>
      <c r="AV88" s="133">
        <v>3.9899999999999998E-2</v>
      </c>
      <c r="AW88" s="133">
        <f t="shared" si="132"/>
        <v>29.362357344596312</v>
      </c>
      <c r="AX88" s="133">
        <v>2.1399999999999999E-2</v>
      </c>
      <c r="AY88" s="133">
        <f t="shared" si="133"/>
        <v>29.362357344596312</v>
      </c>
      <c r="AZ88" s="133">
        <v>1.14E-2</v>
      </c>
      <c r="BA88" s="133">
        <f t="shared" si="134"/>
        <v>29.362357344596312</v>
      </c>
      <c r="BB88" s="133">
        <v>6.1000000000000004E-3</v>
      </c>
      <c r="BC88" s="133">
        <f t="shared" si="135"/>
        <v>29.362357344596312</v>
      </c>
      <c r="BD88" s="133">
        <v>3.3E-3</v>
      </c>
      <c r="BE88" s="133">
        <f t="shared" si="136"/>
        <v>29.362357344596312</v>
      </c>
    </row>
    <row r="89" spans="1:57" ht="15" customHeight="1" x14ac:dyDescent="0.25">
      <c r="A89" s="45" t="s">
        <v>50</v>
      </c>
      <c r="B89" s="101">
        <v>6085</v>
      </c>
      <c r="C89" s="101">
        <v>17</v>
      </c>
      <c r="D89" s="109">
        <f>(LARGE('Annual Heat Inputs'!D89:K89,1)+LARGE('Annual Heat Inputs'!D89:K89,2)+LARGE('Annual Heat Inputs'!D89:K89,3))/3</f>
        <v>23016899.562333334</v>
      </c>
      <c r="E89" s="110">
        <v>1221855434</v>
      </c>
      <c r="F89" s="111">
        <f t="shared" si="98"/>
        <v>1.8837661904880749E-2</v>
      </c>
      <c r="G89" s="127">
        <v>105171</v>
      </c>
      <c r="H89" s="127">
        <f t="shared" si="119"/>
        <v>1981.1757401982131</v>
      </c>
      <c r="I89" s="127">
        <f>MIN(H89,'NOx Annual Emissions'!L89,'Annual NOx Consent Decree Caps '!D89,' Retirement Adjustments'!D89)</f>
        <v>1981.1757401982131</v>
      </c>
      <c r="J89" s="133">
        <v>25128.051299999999</v>
      </c>
      <c r="K89" s="133">
        <f>PRODUCT(F89,J89)+H89</f>
        <v>2454.5294749161121</v>
      </c>
      <c r="L89" s="133">
        <v>11887.4403</v>
      </c>
      <c r="M89" s="133">
        <f t="shared" si="125"/>
        <v>2678.4610562019661</v>
      </c>
      <c r="N89" s="133">
        <v>5853.5460999999996</v>
      </c>
      <c r="O89" s="133">
        <f t="shared" si="126"/>
        <v>2788.7281785783994</v>
      </c>
      <c r="P89" s="189">
        <v>2882.37</v>
      </c>
      <c r="Q89" s="133">
        <f t="shared" si="130"/>
        <v>2843.0252901231706</v>
      </c>
      <c r="R89" s="133">
        <v>1419.3203000000001</v>
      </c>
      <c r="S89" s="133">
        <f t="shared" si="129"/>
        <v>2869.7619660693044</v>
      </c>
      <c r="T89" s="117">
        <v>700.0204</v>
      </c>
      <c r="U89" s="189">
        <f t="shared" si="131"/>
        <v>2882.9487136910238</v>
      </c>
      <c r="V89" s="117">
        <v>398.57990000000001</v>
      </c>
      <c r="W89" s="133">
        <f t="shared" si="127"/>
        <v>2890.457027089305</v>
      </c>
      <c r="X89" s="115">
        <v>196.26650000000001</v>
      </c>
      <c r="Y89" s="133">
        <f t="shared" si="128"/>
        <v>2894.1542290595594</v>
      </c>
      <c r="Z89" s="115">
        <v>96.644400000000005</v>
      </c>
      <c r="AA89" s="133">
        <f>PRODUCT(F89,Z89)+Y89</f>
        <v>2895.9747835917597</v>
      </c>
      <c r="AB89" s="133">
        <v>47.589100000000002</v>
      </c>
      <c r="AC89" s="133">
        <f>PRODUCT(F89,AB89)+AA89</f>
        <v>2896.8712509679171</v>
      </c>
      <c r="AD89" s="115">
        <v>23.433499999999999</v>
      </c>
      <c r="AE89" s="133">
        <f>PRODUCT(F89,AD89)+AC89</f>
        <v>2897.312683318165</v>
      </c>
      <c r="AF89" s="115">
        <v>11.539</v>
      </c>
      <c r="AG89" s="133">
        <f>PRODUCT(F89,AF89)+AE89</f>
        <v>2897.5300510988855</v>
      </c>
      <c r="AH89" s="115">
        <v>5.6820000000000004</v>
      </c>
      <c r="AI89" s="133">
        <f>PRODUCT(F89,AH89)+AG89</f>
        <v>2897.6370866938291</v>
      </c>
      <c r="AJ89" s="133">
        <v>2.7978999999999998</v>
      </c>
      <c r="AK89" s="133">
        <f>PRODUCT(F89,AJ89)+AI89</f>
        <v>2897.6897925880726</v>
      </c>
      <c r="AL89" s="133">
        <v>1.3776999999999999</v>
      </c>
      <c r="AM89" s="133">
        <f>PRODUCT(F89,AL89)+AK89</f>
        <v>2897.7157452348788</v>
      </c>
      <c r="AN89" s="133">
        <v>0.6784</v>
      </c>
      <c r="AO89" s="133">
        <f>PRODUCT(F89,AN89)+AM89</f>
        <v>2897.7285247047153</v>
      </c>
      <c r="AP89" s="133">
        <v>0.33410000000000001</v>
      </c>
      <c r="AQ89" s="133">
        <f>PRODUCT(F89,AP89)+AO89</f>
        <v>2897.7348183675576</v>
      </c>
      <c r="AR89" s="133">
        <v>0.16450000000000001</v>
      </c>
      <c r="AS89" s="133">
        <f>PRODUCT(F89,AR89)+AQ89</f>
        <v>2897.7379171629409</v>
      </c>
      <c r="AT89" s="133">
        <v>8.1000000000000003E-2</v>
      </c>
      <c r="AU89" s="133">
        <f>PRODUCT(F89,AT89)+AS89</f>
        <v>2897.739443013555</v>
      </c>
      <c r="AV89" s="133">
        <v>3.9899999999999998E-2</v>
      </c>
      <c r="AW89" s="133">
        <f t="shared" si="132"/>
        <v>2897.739443013555</v>
      </c>
      <c r="AX89" s="133">
        <v>2.1399999999999999E-2</v>
      </c>
      <c r="AY89" s="133">
        <f t="shared" si="133"/>
        <v>2897.739443013555</v>
      </c>
      <c r="AZ89" s="133">
        <v>1.14E-2</v>
      </c>
      <c r="BA89" s="133">
        <f t="shared" si="134"/>
        <v>2897.739443013555</v>
      </c>
      <c r="BB89" s="133">
        <v>6.1000000000000004E-3</v>
      </c>
      <c r="BC89" s="133">
        <f t="shared" si="135"/>
        <v>2897.739443013555</v>
      </c>
      <c r="BD89" s="133">
        <v>3.3E-3</v>
      </c>
      <c r="BE89" s="133">
        <f t="shared" si="136"/>
        <v>2897.739443013555</v>
      </c>
    </row>
    <row r="90" spans="1:57" ht="15" customHeight="1" x14ac:dyDescent="0.25">
      <c r="A90" s="45" t="s">
        <v>50</v>
      </c>
      <c r="B90" s="101">
        <v>6085</v>
      </c>
      <c r="C90" s="101">
        <v>18</v>
      </c>
      <c r="D90" s="109">
        <f>(LARGE('Annual Heat Inputs'!D90:K90,1)+LARGE('Annual Heat Inputs'!D90:K90,2)+LARGE('Annual Heat Inputs'!D90:K90,3))/3</f>
        <v>26059177.621000003</v>
      </c>
      <c r="E90" s="110">
        <v>1221855434</v>
      </c>
      <c r="F90" s="111">
        <f t="shared" si="98"/>
        <v>2.1327545711107426E-2</v>
      </c>
      <c r="G90" s="127">
        <v>105171</v>
      </c>
      <c r="H90" s="127">
        <f t="shared" si="119"/>
        <v>2243.0393099828793</v>
      </c>
      <c r="I90" s="127">
        <f>MIN(H90,'NOx Annual Emissions'!L90,'Annual NOx Consent Decree Caps '!D90,' Retirement Adjustments'!D90)</f>
        <v>2037</v>
      </c>
      <c r="J90" s="133">
        <v>25128.051299999999</v>
      </c>
      <c r="K90" s="127">
        <f>I90</f>
        <v>2037</v>
      </c>
      <c r="L90" s="133">
        <v>11887.4403</v>
      </c>
      <c r="M90" s="127">
        <f>K90</f>
        <v>2037</v>
      </c>
      <c r="N90" s="133">
        <v>5853.5460999999996</v>
      </c>
      <c r="O90" s="127">
        <f>M90</f>
        <v>2037</v>
      </c>
      <c r="P90" s="189">
        <v>2882.37</v>
      </c>
      <c r="Q90" s="127">
        <f>O90</f>
        <v>2037</v>
      </c>
      <c r="R90" s="133">
        <v>1419.3203000000001</v>
      </c>
      <c r="S90" s="127">
        <f>Q90</f>
        <v>2037</v>
      </c>
      <c r="T90" s="117">
        <v>700.0204</v>
      </c>
      <c r="U90" s="127">
        <f>S90</f>
        <v>2037</v>
      </c>
      <c r="V90" s="117">
        <v>398.57990000000001</v>
      </c>
      <c r="W90" s="127">
        <f>U90</f>
        <v>2037</v>
      </c>
      <c r="X90" s="115">
        <v>196.26650000000001</v>
      </c>
      <c r="Y90" s="127">
        <f>W90</f>
        <v>2037</v>
      </c>
      <c r="Z90" s="115">
        <v>96.644400000000005</v>
      </c>
      <c r="AA90" s="127">
        <f>Y90</f>
        <v>2037</v>
      </c>
      <c r="AB90" s="133">
        <v>47.589100000000002</v>
      </c>
      <c r="AC90" s="127">
        <f>AA90</f>
        <v>2037</v>
      </c>
      <c r="AD90" s="115">
        <v>23.433499999999999</v>
      </c>
      <c r="AE90" s="127">
        <f>Y90</f>
        <v>2037</v>
      </c>
      <c r="AF90" s="115">
        <v>11.539</v>
      </c>
      <c r="AG90" s="127">
        <f>AE90</f>
        <v>2037</v>
      </c>
      <c r="AH90" s="115">
        <v>5.6820000000000004</v>
      </c>
      <c r="AI90" s="133">
        <f>AG90</f>
        <v>2037</v>
      </c>
      <c r="AJ90" s="133">
        <v>2.7978999999999998</v>
      </c>
      <c r="AK90" s="133">
        <f>AI90</f>
        <v>2037</v>
      </c>
      <c r="AL90" s="133">
        <v>1.3776999999999999</v>
      </c>
      <c r="AM90" s="133">
        <f>AK90</f>
        <v>2037</v>
      </c>
      <c r="AN90" s="133">
        <v>0.6784</v>
      </c>
      <c r="AO90" s="133">
        <f>AM90</f>
        <v>2037</v>
      </c>
      <c r="AP90" s="133">
        <v>0.33410000000000001</v>
      </c>
      <c r="AQ90" s="133">
        <f>AO90</f>
        <v>2037</v>
      </c>
      <c r="AR90" s="133">
        <v>0.16450000000000001</v>
      </c>
      <c r="AS90" s="133">
        <f>AQ90</f>
        <v>2037</v>
      </c>
      <c r="AT90" s="133">
        <v>8.1000000000000003E-2</v>
      </c>
      <c r="AU90" s="133">
        <f>AS90</f>
        <v>2037</v>
      </c>
      <c r="AV90" s="133">
        <v>3.9899999999999998E-2</v>
      </c>
      <c r="AW90" s="133">
        <f t="shared" si="132"/>
        <v>2037</v>
      </c>
      <c r="AX90" s="133">
        <v>2.1399999999999999E-2</v>
      </c>
      <c r="AY90" s="133">
        <f t="shared" si="133"/>
        <v>2037</v>
      </c>
      <c r="AZ90" s="133">
        <v>1.14E-2</v>
      </c>
      <c r="BA90" s="133">
        <f t="shared" si="134"/>
        <v>2037</v>
      </c>
      <c r="BB90" s="133">
        <v>6.1000000000000004E-3</v>
      </c>
      <c r="BC90" s="133">
        <f t="shared" si="135"/>
        <v>2037</v>
      </c>
      <c r="BD90" s="133">
        <v>3.3E-3</v>
      </c>
      <c r="BE90" s="133">
        <f t="shared" si="136"/>
        <v>2037</v>
      </c>
    </row>
    <row r="91" spans="1:57" ht="15" customHeight="1" x14ac:dyDescent="0.25">
      <c r="A91" s="45" t="s">
        <v>53</v>
      </c>
      <c r="B91" s="101">
        <v>7335</v>
      </c>
      <c r="C91" s="107" t="s">
        <v>54</v>
      </c>
      <c r="D91" s="109">
        <f>(LARGE('Annual Heat Inputs'!D91:K91,1)+LARGE('Annual Heat Inputs'!D91:K91,2)+LARGE('Annual Heat Inputs'!D91:K91,3))/3</f>
        <v>63455.224999999999</v>
      </c>
      <c r="E91" s="110">
        <v>1221855434</v>
      </c>
      <c r="F91" s="111">
        <f t="shared" si="98"/>
        <v>5.1933496577631946E-5</v>
      </c>
      <c r="G91" s="127">
        <v>105171</v>
      </c>
      <c r="H91" s="127">
        <f t="shared" si="119"/>
        <v>5.4618977685661294</v>
      </c>
      <c r="I91" s="127">
        <f>MIN(H91,'NOx Annual Emissions'!L91,'Annual NOx Consent Decree Caps '!D91,' Retirement Adjustments'!D91)</f>
        <v>5.4618977685661294</v>
      </c>
      <c r="J91" s="133">
        <v>25128.051299999999</v>
      </c>
      <c r="K91" s="133">
        <f>PRODUCT(F91,J91)+H91</f>
        <v>6.7668853347572391</v>
      </c>
      <c r="L91" s="133">
        <v>11887.4403</v>
      </c>
      <c r="M91" s="133">
        <f>PRODUCT(F91,L91)+K91</f>
        <v>7.3842416748940929</v>
      </c>
      <c r="N91" s="133">
        <v>5853.5460999999996</v>
      </c>
      <c r="O91" s="133">
        <f>PRODUCT(F91,N91)+M91</f>
        <v>7.6882367912454539</v>
      </c>
      <c r="P91" s="189">
        <v>2882.37</v>
      </c>
      <c r="Q91" s="133">
        <f>PRODUCT(F91,P91)+O91</f>
        <v>7.8379283437759231</v>
      </c>
      <c r="R91" s="133">
        <v>1419.3203000000001</v>
      </c>
      <c r="S91" s="133">
        <f>PRODUCT(F91,R91)+Q91</f>
        <v>7.9116386097185369</v>
      </c>
      <c r="T91" s="117">
        <v>700.0204</v>
      </c>
      <c r="U91" s="189">
        <f>PRODUCT(F91,T91)+S91</f>
        <v>7.9479931167662095</v>
      </c>
      <c r="V91" s="117">
        <v>398.57990000000001</v>
      </c>
      <c r="W91" s="133">
        <f>PRODUCT(F91,V91)+U91</f>
        <v>7.9686927646387726</v>
      </c>
      <c r="X91" s="115">
        <v>196.26650000000001</v>
      </c>
      <c r="Y91" s="133">
        <f>PRODUCT(F91,X91)+W91</f>
        <v>7.9788855702448265</v>
      </c>
      <c r="Z91" s="115">
        <v>96.644400000000005</v>
      </c>
      <c r="AA91" s="133">
        <f>PRODUCT(F91,Z91)+Y91</f>
        <v>7.983904651861474</v>
      </c>
      <c r="AB91" s="133">
        <v>47.589100000000002</v>
      </c>
      <c r="AC91" s="133">
        <f>PRODUCT(F91,AB91)+AA91</f>
        <v>7.9863761202234569</v>
      </c>
      <c r="AD91" s="115">
        <v>23.433499999999999</v>
      </c>
      <c r="AE91" s="133">
        <f>PRODUCT(F91,AD91)+AC91</f>
        <v>7.9875931038155086</v>
      </c>
      <c r="AF91" s="115">
        <v>11.539</v>
      </c>
      <c r="AG91" s="133">
        <f>PRODUCT(F91,AF91)+AE91</f>
        <v>7.9881923644325177</v>
      </c>
      <c r="AH91" s="115">
        <v>5.6820000000000004</v>
      </c>
      <c r="AI91" s="133">
        <f>PRODUCT(F91,AH91)+AG91</f>
        <v>7.988487450560072</v>
      </c>
      <c r="AJ91" s="133">
        <v>2.7978999999999998</v>
      </c>
      <c r="AK91" s="133">
        <f>PRODUCT(F91,AJ91)+AI91</f>
        <v>7.9886327552901468</v>
      </c>
      <c r="AL91" s="133">
        <v>1.3776999999999999</v>
      </c>
      <c r="AM91" s="133">
        <f>PRODUCT(F91,AL91)+AK91</f>
        <v>7.9887043040683814</v>
      </c>
      <c r="AN91" s="133">
        <v>0.6784</v>
      </c>
      <c r="AO91" s="133">
        <f>PRODUCT(F91,AN91)+AM91</f>
        <v>7.98873953575246</v>
      </c>
      <c r="AP91" s="133">
        <v>0.33410000000000001</v>
      </c>
      <c r="AQ91" s="133">
        <f>PRODUCT(F91,AP91)+AO91</f>
        <v>7.9887568867336665</v>
      </c>
      <c r="AR91" s="133">
        <v>0.16450000000000001</v>
      </c>
      <c r="AS91" s="133">
        <f>PRODUCT(F91,AR91)+AQ91</f>
        <v>7.9887654297938537</v>
      </c>
      <c r="AT91" s="133">
        <v>8.1000000000000003E-2</v>
      </c>
      <c r="AU91" s="133">
        <f>PRODUCT(F91,AT91)+AS91</f>
        <v>7.9887696364070768</v>
      </c>
      <c r="AV91" s="133">
        <v>3.9899999999999998E-2</v>
      </c>
      <c r="AW91" s="133">
        <f t="shared" si="132"/>
        <v>7.9887696364070768</v>
      </c>
      <c r="AX91" s="133">
        <v>2.1399999999999999E-2</v>
      </c>
      <c r="AY91" s="133">
        <f t="shared" si="133"/>
        <v>7.9887696364070768</v>
      </c>
      <c r="AZ91" s="133">
        <v>1.14E-2</v>
      </c>
      <c r="BA91" s="133">
        <f t="shared" si="134"/>
        <v>7.9887696364070768</v>
      </c>
      <c r="BB91" s="133">
        <v>6.1000000000000004E-3</v>
      </c>
      <c r="BC91" s="133">
        <f t="shared" si="135"/>
        <v>7.9887696364070768</v>
      </c>
      <c r="BD91" s="133">
        <v>3.3E-3</v>
      </c>
      <c r="BE91" s="133">
        <f t="shared" si="136"/>
        <v>7.9887696364070768</v>
      </c>
    </row>
    <row r="92" spans="1:57" ht="15" customHeight="1" x14ac:dyDescent="0.25">
      <c r="A92" s="45" t="s">
        <v>53</v>
      </c>
      <c r="B92" s="101">
        <v>7335</v>
      </c>
      <c r="C92" s="107" t="s">
        <v>55</v>
      </c>
      <c r="D92" s="109">
        <f>(LARGE('Annual Heat Inputs'!D92:K92,1)+LARGE('Annual Heat Inputs'!D92:K92,2)+LARGE('Annual Heat Inputs'!D92:K92,3))/3</f>
        <v>60739.833333333336</v>
      </c>
      <c r="E92" s="110">
        <v>1221855434</v>
      </c>
      <c r="F92" s="111">
        <f t="shared" si="98"/>
        <v>4.9711145560394778E-5</v>
      </c>
      <c r="G92" s="127">
        <v>105171</v>
      </c>
      <c r="H92" s="127">
        <f t="shared" si="119"/>
        <v>5.2281708897322794</v>
      </c>
      <c r="I92" s="127">
        <f>MIN(H92,'NOx Annual Emissions'!L92,'Annual NOx Consent Decree Caps '!D92,' Retirement Adjustments'!D92)</f>
        <v>5.2281708897322794</v>
      </c>
      <c r="J92" s="133">
        <v>25128.051299999999</v>
      </c>
      <c r="K92" s="133">
        <f>PRODUCT(F92,J92)+H92</f>
        <v>6.4773151055556468</v>
      </c>
      <c r="L92" s="133">
        <v>11887.4403</v>
      </c>
      <c r="M92" s="133">
        <f>PRODUCT(F92,L92)+K92</f>
        <v>7.0682533806494501</v>
      </c>
      <c r="N92" s="133">
        <v>5853.5460999999996</v>
      </c>
      <c r="O92" s="133">
        <f>PRODUCT(F92,N92)+M92</f>
        <v>7.3592398628710312</v>
      </c>
      <c r="P92" s="189">
        <v>2882.37</v>
      </c>
      <c r="Q92" s="133">
        <f>PRODUCT(F92,P92)+O92</f>
        <v>7.5025257774999465</v>
      </c>
      <c r="R92" s="133">
        <v>1419.3203000000001</v>
      </c>
      <c r="S92" s="133">
        <f>PRODUCT(F92,R92)+Q92</f>
        <v>7.5730818155300694</v>
      </c>
      <c r="T92" s="117">
        <v>700.0204</v>
      </c>
      <c r="U92" s="189">
        <f>PRODUCT(F92,T92)+S92</f>
        <v>7.6078806315297154</v>
      </c>
      <c r="V92" s="117">
        <v>398.57990000000001</v>
      </c>
      <c r="W92" s="133">
        <f>PRODUCT(F92,V92)+U92</f>
        <v>7.6276944949560628</v>
      </c>
      <c r="X92" s="115">
        <v>196.26650000000001</v>
      </c>
      <c r="Y92" s="133">
        <f>PRODUCT(F92,X92)+W92</f>
        <v>7.6374511275061918</v>
      </c>
      <c r="Z92" s="115">
        <v>96.644400000000005</v>
      </c>
      <c r="AA92" s="133">
        <f>PRODUCT(F92,Z92)+Y92</f>
        <v>7.6422554313421891</v>
      </c>
      <c r="AB92" s="133">
        <v>47.589100000000002</v>
      </c>
      <c r="AC92" s="133">
        <f>PRODUCT(F92,AB92)+AA92</f>
        <v>7.6446211400193773</v>
      </c>
      <c r="AD92" s="115">
        <v>23.433499999999999</v>
      </c>
      <c r="AE92" s="133">
        <f>PRODUCT(F92,AD92)+AC92</f>
        <v>7.6457860461488671</v>
      </c>
      <c r="AF92" s="115">
        <v>11.539</v>
      </c>
      <c r="AG92" s="133">
        <f>PRODUCT(F92,AF92)+AE92</f>
        <v>7.6463596630574884</v>
      </c>
      <c r="AH92" s="115">
        <v>5.6820000000000004</v>
      </c>
      <c r="AI92" s="133">
        <f>PRODUCT(F92,AH92)+AG92</f>
        <v>7.6466421217865621</v>
      </c>
      <c r="AJ92" s="133">
        <v>2.7978999999999998</v>
      </c>
      <c r="AK92" s="133">
        <f>PRODUCT(F92,AJ92)+AI92</f>
        <v>7.6467812086007259</v>
      </c>
      <c r="AL92" s="133">
        <v>1.3776999999999999</v>
      </c>
      <c r="AM92" s="133">
        <f>PRODUCT(F92,AL92)+AK92</f>
        <v>7.6468496956459644</v>
      </c>
      <c r="AN92" s="133">
        <v>0.6784</v>
      </c>
      <c r="AO92" s="133">
        <f>PRODUCT(F92,AN92)+AM92</f>
        <v>7.6468834196871125</v>
      </c>
      <c r="AP92" s="133">
        <v>0.33410000000000001</v>
      </c>
      <c r="AQ92" s="133">
        <f>PRODUCT(F92,AP92)+AO92</f>
        <v>7.6469000281808439</v>
      </c>
      <c r="AR92" s="133">
        <v>0.16450000000000001</v>
      </c>
      <c r="AS92" s="133">
        <f>PRODUCT(F92,AR92)+AQ92</f>
        <v>7.646908205664289</v>
      </c>
      <c r="AT92" s="133">
        <v>8.1000000000000003E-2</v>
      </c>
      <c r="AU92" s="133">
        <f>PRODUCT(F92,AT92)+AS92</f>
        <v>7.6469122322670797</v>
      </c>
      <c r="AV92" s="133">
        <v>3.9899999999999998E-2</v>
      </c>
      <c r="AW92" s="133">
        <f t="shared" si="132"/>
        <v>7.6469122322670797</v>
      </c>
      <c r="AX92" s="133">
        <v>2.1399999999999999E-2</v>
      </c>
      <c r="AY92" s="133">
        <f t="shared" si="133"/>
        <v>7.6469122322670797</v>
      </c>
      <c r="AZ92" s="133">
        <v>1.14E-2</v>
      </c>
      <c r="BA92" s="133">
        <f t="shared" si="134"/>
        <v>7.6469122322670797</v>
      </c>
      <c r="BB92" s="133">
        <v>6.1000000000000004E-3</v>
      </c>
      <c r="BC92" s="133">
        <f t="shared" si="135"/>
        <v>7.6469122322670797</v>
      </c>
      <c r="BD92" s="133">
        <v>3.3E-3</v>
      </c>
      <c r="BE92" s="133">
        <f t="shared" si="136"/>
        <v>7.6469122322670797</v>
      </c>
    </row>
    <row r="93" spans="1:57" ht="15" customHeight="1" x14ac:dyDescent="0.25">
      <c r="A93" s="45" t="s">
        <v>56</v>
      </c>
      <c r="B93" s="101">
        <v>6166</v>
      </c>
      <c r="C93" s="107" t="s">
        <v>57</v>
      </c>
      <c r="D93" s="109">
        <f>(LARGE('Annual Heat Inputs'!D93:K93,1)+LARGE('Annual Heat Inputs'!D93:K93,2)+LARGE('Annual Heat Inputs'!D93:K93,3))/3</f>
        <v>91349885.405333325</v>
      </c>
      <c r="E93" s="110">
        <v>1221855434</v>
      </c>
      <c r="F93" s="111">
        <f t="shared" si="98"/>
        <v>7.4763251742704387E-2</v>
      </c>
      <c r="G93" s="127">
        <v>105171</v>
      </c>
      <c r="H93" s="127">
        <f t="shared" si="119"/>
        <v>7862.9259490319628</v>
      </c>
      <c r="I93" s="127">
        <f>MIN(H93,'NOx Annual Emissions'!L93,'Annual NOx Consent Decree Caps '!D93,' Retirement Adjustments'!D93)</f>
        <v>7862.9259490319628</v>
      </c>
      <c r="J93" s="133">
        <v>25128.051299999999</v>
      </c>
      <c r="K93" s="132">
        <f>PRODUCT(F93,J93)+H93</f>
        <v>9741.5807741774533</v>
      </c>
      <c r="L93" s="133">
        <v>11887.4403</v>
      </c>
      <c r="M93" s="132">
        <f t="shared" si="125"/>
        <v>10630.324465902722</v>
      </c>
      <c r="N93" s="133">
        <v>5853.5460999999996</v>
      </c>
      <c r="O93" s="132">
        <f t="shared" si="126"/>
        <v>11067.954606564548</v>
      </c>
      <c r="P93" s="189">
        <v>2882.37</v>
      </c>
      <c r="Q93" s="132">
        <f t="shared" si="130"/>
        <v>11283.449960490167</v>
      </c>
      <c r="R93" s="133">
        <v>1419.3203000000001</v>
      </c>
      <c r="S93" s="132">
        <f t="shared" si="129"/>
        <v>11389.562961382597</v>
      </c>
      <c r="T93" s="117">
        <v>700.0204</v>
      </c>
      <c r="U93" s="189">
        <f t="shared" si="131"/>
        <v>11441.898762772826</v>
      </c>
      <c r="V93" s="117">
        <v>398.57990000000001</v>
      </c>
      <c r="W93" s="132">
        <f t="shared" si="127"/>
        <v>11471.697892176107</v>
      </c>
      <c r="X93" s="115">
        <v>196.26650000000001</v>
      </c>
      <c r="Y93" s="132">
        <f t="shared" si="128"/>
        <v>11486.371413924267</v>
      </c>
      <c r="Z93" s="115">
        <v>96.644400000000005</v>
      </c>
      <c r="AA93" s="132">
        <f>PRODUCT(F93,Z93)+Y93</f>
        <v>11493.596863530991</v>
      </c>
      <c r="AB93" s="133">
        <v>47.589100000000002</v>
      </c>
      <c r="AC93" s="132">
        <f>PRODUCT(F93,AB93)+AA93</f>
        <v>11497.154779394499</v>
      </c>
      <c r="AD93" s="115">
        <v>23.433499999999999</v>
      </c>
      <c r="AE93" s="132">
        <f>PRODUCT(F93,AD93)+AC93</f>
        <v>11498.906744054211</v>
      </c>
      <c r="AF93" s="115">
        <v>11.539</v>
      </c>
      <c r="AG93" s="132">
        <f>PRODUCT(F93,AF93)+AE93</f>
        <v>11499.769437216069</v>
      </c>
      <c r="AH93" s="115">
        <v>5.6820000000000004</v>
      </c>
      <c r="AI93" s="132">
        <f>PRODUCT(F93,AH93)+AG93</f>
        <v>11500.194242012472</v>
      </c>
      <c r="AJ93" s="133">
        <v>2.7978999999999998</v>
      </c>
      <c r="AK93" s="132">
        <f>PRODUCT(F93,AJ93)+AI93</f>
        <v>11500.403422114523</v>
      </c>
      <c r="AL93" s="133">
        <v>1.3776999999999999</v>
      </c>
      <c r="AM93" s="132">
        <f>PRODUCT(F93,AL93)+AK93</f>
        <v>11500.506423446448</v>
      </c>
      <c r="AN93" s="133">
        <v>0.6784</v>
      </c>
      <c r="AO93" s="132">
        <f>PRODUCT(F93,AN93)+AM93</f>
        <v>11500.557142836431</v>
      </c>
      <c r="AP93" s="133">
        <v>0.33410000000000001</v>
      </c>
      <c r="AQ93" s="132">
        <f>PRODUCT(F93,AP93)+AO93</f>
        <v>11500.582121238838</v>
      </c>
      <c r="AR93" s="133">
        <v>0.16450000000000001</v>
      </c>
      <c r="AS93" s="132">
        <f>PRODUCT(F93,AR93)+AQ93</f>
        <v>11500.59441979375</v>
      </c>
      <c r="AT93" s="133">
        <v>8.1000000000000003E-2</v>
      </c>
      <c r="AU93" s="133">
        <f>PRODUCT(F93,AT93)+AS93</f>
        <v>11500.600475617141</v>
      </c>
      <c r="AV93" s="133">
        <v>3.9899999999999998E-2</v>
      </c>
      <c r="AW93" s="133">
        <f>PRODUCT(F93,AV93)+AU93</f>
        <v>11500.603458670885</v>
      </c>
      <c r="AX93" s="133">
        <v>2.1399999999999999E-2</v>
      </c>
      <c r="AY93" s="133">
        <f>PRODUCT(F93,AX93)+AW93</f>
        <v>11500.605058604471</v>
      </c>
      <c r="AZ93" s="133">
        <v>1.14E-2</v>
      </c>
      <c r="BA93" s="133">
        <f>PRODUCT(F93,AZ93)+AY93</f>
        <v>11500.60591090554</v>
      </c>
      <c r="BB93" s="133">
        <v>6.1000000000000004E-3</v>
      </c>
      <c r="BC93" s="133">
        <f>PRODUCT(F93,BB93)+BA93</f>
        <v>11500.606366961376</v>
      </c>
      <c r="BD93" s="133">
        <v>3.3E-3</v>
      </c>
      <c r="BE93" s="133">
        <f>PRODUCT(F93,BD93)+BC93</f>
        <v>11500.606613680107</v>
      </c>
    </row>
    <row r="94" spans="1:57" ht="15" customHeight="1" x14ac:dyDescent="0.25">
      <c r="A94" s="45" t="s">
        <v>56</v>
      </c>
      <c r="B94" s="101">
        <v>6166</v>
      </c>
      <c r="C94" s="107" t="s">
        <v>58</v>
      </c>
      <c r="D94" s="109">
        <f>(LARGE('Annual Heat Inputs'!D94:K94,1)+LARGE('Annual Heat Inputs'!D94:K94,2)+LARGE('Annual Heat Inputs'!D94:K94,3))/3</f>
        <v>89753610.01533334</v>
      </c>
      <c r="E94" s="110">
        <v>1221855434</v>
      </c>
      <c r="F94" s="111">
        <f t="shared" si="98"/>
        <v>7.34568161811959E-2</v>
      </c>
      <c r="G94" s="127">
        <v>105171</v>
      </c>
      <c r="H94" s="127">
        <f t="shared" si="119"/>
        <v>7725.5268145925538</v>
      </c>
      <c r="I94" s="127">
        <f>MIN(H94,'NOx Annual Emissions'!L94,'Annual NOx Consent Decree Caps '!D94,' Retirement Adjustments'!D94)</f>
        <v>7725.5268145925538</v>
      </c>
      <c r="J94" s="133">
        <v>25128.051299999999</v>
      </c>
      <c r="K94" s="132">
        <f>PRODUCT(F94,J94)+H94</f>
        <v>9571.3534599283139</v>
      </c>
      <c r="L94" s="133">
        <v>11887.4403</v>
      </c>
      <c r="M94" s="132">
        <f t="shared" si="125"/>
        <v>10444.566976910353</v>
      </c>
      <c r="N94" s="133">
        <v>5853.5460999999996</v>
      </c>
      <c r="O94" s="132">
        <f t="shared" si="126"/>
        <v>10874.549836786209</v>
      </c>
      <c r="P94" s="189">
        <v>2882.37</v>
      </c>
      <c r="Q94" s="132">
        <f t="shared" si="130"/>
        <v>11086.279560042403</v>
      </c>
      <c r="R94" s="133">
        <v>1419.3203000000001</v>
      </c>
      <c r="S94" s="132">
        <f t="shared" si="129"/>
        <v>11190.538310421744</v>
      </c>
      <c r="T94" s="117">
        <v>700.0204</v>
      </c>
      <c r="U94" s="114">
        <f t="shared" ref="U94:U115" si="137">S94</f>
        <v>11190.538310421744</v>
      </c>
      <c r="V94" s="117">
        <v>398.57990000000001</v>
      </c>
      <c r="W94" s="132">
        <f t="shared" si="127"/>
        <v>11219.816720869563</v>
      </c>
      <c r="X94" s="115">
        <v>196.26650000000001</v>
      </c>
      <c r="Y94" s="132">
        <f t="shared" si="128"/>
        <v>11234.23383308259</v>
      </c>
      <c r="Z94" s="115">
        <v>96.644400000000005</v>
      </c>
      <c r="AA94" s="132">
        <f>PRODUCT(F94,Z94)+Y94</f>
        <v>11241.333023008332</v>
      </c>
      <c r="AB94" s="133">
        <v>47.589100000000002</v>
      </c>
      <c r="AC94" s="132">
        <f>PRODUCT(F94,AB94)+AA94</f>
        <v>11244.828766779261</v>
      </c>
      <c r="AD94" s="115">
        <v>23.433499999999999</v>
      </c>
      <c r="AE94" s="132">
        <f>PRODUCT(F94,AD94)+AC94</f>
        <v>11246.550117081242</v>
      </c>
      <c r="AF94" s="115">
        <v>11.539</v>
      </c>
      <c r="AG94" s="132">
        <f>PRODUCT(F94,AF94)+AE94</f>
        <v>11247.397735283157</v>
      </c>
      <c r="AH94" s="115">
        <v>5.6820000000000004</v>
      </c>
      <c r="AI94" s="132">
        <f>PRODUCT(F94,AH94)+AG94</f>
        <v>11247.8151169127</v>
      </c>
      <c r="AJ94" s="133">
        <v>2.7978999999999998</v>
      </c>
      <c r="AK94" s="132">
        <f>PRODUCT(F94,AJ94)+AI94</f>
        <v>11248.020641738693</v>
      </c>
      <c r="AL94" s="133">
        <v>1.3776999999999999</v>
      </c>
      <c r="AM94" s="132">
        <f>PRODUCT(F94,AL94)+AK94</f>
        <v>11248.121843194345</v>
      </c>
      <c r="AN94" s="133">
        <v>0.6784</v>
      </c>
      <c r="AO94" s="132">
        <f>PRODUCT(F94,AN94)+AM94</f>
        <v>11248.171676298443</v>
      </c>
      <c r="AP94" s="133">
        <v>0.33410000000000001</v>
      </c>
      <c r="AQ94" s="132">
        <f>PRODUCT(F94,AP94)+AO94</f>
        <v>11248.19621822073</v>
      </c>
      <c r="AR94" s="133">
        <v>0.16450000000000001</v>
      </c>
      <c r="AS94" s="132">
        <f>PRODUCT(F94,AR94)+AQ94</f>
        <v>11248.208301866991</v>
      </c>
      <c r="AT94" s="133">
        <v>8.1000000000000003E-2</v>
      </c>
      <c r="AU94" s="133">
        <f>PRODUCT(F94,AT94)+AS94</f>
        <v>11248.214251869102</v>
      </c>
      <c r="AV94" s="133">
        <v>3.9899999999999998E-2</v>
      </c>
      <c r="AW94" s="133">
        <f>PRODUCT(F94,AV94)+AU94</f>
        <v>11248.217182796066</v>
      </c>
      <c r="AX94" s="133">
        <v>2.1399999999999999E-2</v>
      </c>
      <c r="AY94" s="133">
        <f>PRODUCT(F94,AX94)+AW94</f>
        <v>11248.218754771933</v>
      </c>
      <c r="AZ94" s="133">
        <v>1.14E-2</v>
      </c>
      <c r="BA94" s="133">
        <f>PRODUCT(F94,AZ94)+AY94</f>
        <v>11248.219592179637</v>
      </c>
      <c r="BB94" s="133">
        <v>6.1000000000000004E-3</v>
      </c>
      <c r="BC94" s="133">
        <f>PRODUCT(F94,BB94)+BA94</f>
        <v>11248.220040266217</v>
      </c>
      <c r="BD94" s="133">
        <v>3.3E-3</v>
      </c>
      <c r="BE94" s="133">
        <f>PRODUCT(F94,BD94)+BC94</f>
        <v>11248.22028267371</v>
      </c>
    </row>
    <row r="95" spans="1:57" ht="15" customHeight="1" x14ac:dyDescent="0.25">
      <c r="A95" s="45" t="s">
        <v>59</v>
      </c>
      <c r="B95" s="101">
        <v>55364</v>
      </c>
      <c r="C95" s="107" t="s">
        <v>60</v>
      </c>
      <c r="D95" s="109">
        <f>(LARGE('Annual Heat Inputs'!D95:K95,1)+LARGE('Annual Heat Inputs'!D95:K95,2)+LARGE('Annual Heat Inputs'!D95:K95,3))/3</f>
        <v>12916937.755666668</v>
      </c>
      <c r="E95" s="110">
        <v>1221855434</v>
      </c>
      <c r="F95" s="111">
        <f t="shared" si="98"/>
        <v>1.057157614250678E-2</v>
      </c>
      <c r="G95" s="127">
        <v>105171</v>
      </c>
      <c r="H95" s="127">
        <f t="shared" si="119"/>
        <v>1111.8232344835806</v>
      </c>
      <c r="I95" s="127">
        <f>MIN(H95,'NOx Annual Emissions'!L95,'Annual NOx Consent Decree Caps '!D95,' Retirement Adjustments'!D95)</f>
        <v>61.357999999999997</v>
      </c>
      <c r="J95" s="133">
        <v>25128.051299999999</v>
      </c>
      <c r="K95" s="127">
        <f t="shared" ref="K95:K100" si="138">I95</f>
        <v>61.357999999999997</v>
      </c>
      <c r="L95" s="133">
        <v>11887.4403</v>
      </c>
      <c r="M95" s="127">
        <f t="shared" ref="M95:M115" si="139">K95</f>
        <v>61.357999999999997</v>
      </c>
      <c r="N95" s="133">
        <v>5853.5460999999996</v>
      </c>
      <c r="O95" s="127">
        <f t="shared" ref="O95:O115" si="140">M95</f>
        <v>61.357999999999997</v>
      </c>
      <c r="P95" s="189">
        <v>2882.37</v>
      </c>
      <c r="Q95" s="127">
        <f t="shared" ref="Q95:Q115" si="141">O95</f>
        <v>61.357999999999997</v>
      </c>
      <c r="R95" s="133">
        <v>1419.3203000000001</v>
      </c>
      <c r="S95" s="127">
        <f t="shared" ref="S95:S115" si="142">Q95</f>
        <v>61.357999999999997</v>
      </c>
      <c r="T95" s="117">
        <v>700.0204</v>
      </c>
      <c r="U95" s="127">
        <f t="shared" si="137"/>
        <v>61.357999999999997</v>
      </c>
      <c r="V95" s="117">
        <v>398.57990000000001</v>
      </c>
      <c r="W95" s="127">
        <f t="shared" ref="W95:W115" si="143">U95</f>
        <v>61.357999999999997</v>
      </c>
      <c r="X95" s="115">
        <v>196.26650000000001</v>
      </c>
      <c r="Y95" s="127">
        <f t="shared" ref="Y95:Y115" si="144">W95</f>
        <v>61.357999999999997</v>
      </c>
      <c r="Z95" s="115">
        <v>96.644400000000005</v>
      </c>
      <c r="AA95" s="127">
        <f t="shared" ref="AA95:AA115" si="145">Y95</f>
        <v>61.357999999999997</v>
      </c>
      <c r="AB95" s="133">
        <v>47.589100000000002</v>
      </c>
      <c r="AC95" s="127">
        <f t="shared" ref="AC95:AC115" si="146">AA95</f>
        <v>61.357999999999997</v>
      </c>
      <c r="AD95" s="115">
        <v>23.433499999999999</v>
      </c>
      <c r="AE95" s="127">
        <f t="shared" ref="AE95:AE115" si="147">Y95</f>
        <v>61.357999999999997</v>
      </c>
      <c r="AF95" s="115">
        <v>11.539</v>
      </c>
      <c r="AG95" s="127">
        <f t="shared" ref="AG95:AG115" si="148">AE95</f>
        <v>61.357999999999997</v>
      </c>
      <c r="AH95" s="115">
        <v>5.6820000000000004</v>
      </c>
      <c r="AI95" s="133">
        <f t="shared" ref="AI95:AI115" si="149">AG95</f>
        <v>61.357999999999997</v>
      </c>
      <c r="AJ95" s="133">
        <v>2.7978999999999998</v>
      </c>
      <c r="AK95" s="133">
        <f t="shared" ref="AK95:AK115" si="150">AI95</f>
        <v>61.357999999999997</v>
      </c>
      <c r="AL95" s="133">
        <v>1.3776999999999999</v>
      </c>
      <c r="AM95" s="133">
        <f t="shared" ref="AM95:AM115" si="151">AK95</f>
        <v>61.357999999999997</v>
      </c>
      <c r="AN95" s="133">
        <v>0.6784</v>
      </c>
      <c r="AO95" s="133">
        <f t="shared" ref="AO95:AO115" si="152">AM95</f>
        <v>61.357999999999997</v>
      </c>
      <c r="AP95" s="133">
        <v>0.33410000000000001</v>
      </c>
      <c r="AQ95" s="133">
        <f t="shared" ref="AQ95:AQ115" si="153">AO95</f>
        <v>61.357999999999997</v>
      </c>
      <c r="AR95" s="133">
        <v>0.16450000000000001</v>
      </c>
      <c r="AS95" s="133">
        <f t="shared" ref="AS95:AS115" si="154">AQ95</f>
        <v>61.357999999999997</v>
      </c>
      <c r="AT95" s="133">
        <v>8.1000000000000003E-2</v>
      </c>
      <c r="AU95" s="133">
        <f t="shared" ref="AU95:AU115" si="155">AS95</f>
        <v>61.357999999999997</v>
      </c>
      <c r="AV95" s="133">
        <v>3.9899999999999998E-2</v>
      </c>
      <c r="AW95" s="133">
        <f t="shared" ref="AW95:AW118" si="156">AU95</f>
        <v>61.357999999999997</v>
      </c>
      <c r="AX95" s="133">
        <v>2.1399999999999999E-2</v>
      </c>
      <c r="AY95" s="133">
        <f t="shared" ref="AY95:AY118" si="157">AW95</f>
        <v>61.357999999999997</v>
      </c>
      <c r="AZ95" s="133">
        <v>1.14E-2</v>
      </c>
      <c r="BA95" s="133">
        <f t="shared" ref="BA95:BA118" si="158">AY95</f>
        <v>61.357999999999997</v>
      </c>
      <c r="BB95" s="133">
        <v>6.1000000000000004E-3</v>
      </c>
      <c r="BC95" s="133">
        <f t="shared" ref="BC95:BC118" si="159">BA95</f>
        <v>61.357999999999997</v>
      </c>
      <c r="BD95" s="133">
        <v>3.3E-3</v>
      </c>
      <c r="BE95" s="133">
        <f t="shared" ref="BE95:BE118" si="160">BC95</f>
        <v>61.357999999999997</v>
      </c>
    </row>
    <row r="96" spans="1:57" ht="15" customHeight="1" x14ac:dyDescent="0.25">
      <c r="A96" s="45" t="s">
        <v>59</v>
      </c>
      <c r="B96" s="101">
        <v>55364</v>
      </c>
      <c r="C96" s="107" t="s">
        <v>61</v>
      </c>
      <c r="D96" s="109">
        <f>(LARGE('Annual Heat Inputs'!D96:K96,1)+LARGE('Annual Heat Inputs'!D96:K96,2)+LARGE('Annual Heat Inputs'!D96:K96,3))/3</f>
        <v>12854298.943333333</v>
      </c>
      <c r="E96" s="110">
        <v>1221855434</v>
      </c>
      <c r="F96" s="111">
        <f t="shared" si="98"/>
        <v>1.0520310820447956E-2</v>
      </c>
      <c r="G96" s="127">
        <v>105171</v>
      </c>
      <c r="H96" s="127">
        <f t="shared" si="119"/>
        <v>1106.431609297332</v>
      </c>
      <c r="I96" s="127">
        <f>MIN(H96,'NOx Annual Emissions'!L96,'Annual NOx Consent Decree Caps '!D96,' Retirement Adjustments'!D96)</f>
        <v>59.84</v>
      </c>
      <c r="J96" s="133">
        <v>25128.051299999999</v>
      </c>
      <c r="K96" s="127">
        <f t="shared" si="138"/>
        <v>59.84</v>
      </c>
      <c r="L96" s="133">
        <v>11887.4403</v>
      </c>
      <c r="M96" s="127">
        <f t="shared" si="139"/>
        <v>59.84</v>
      </c>
      <c r="N96" s="133">
        <v>5853.5460999999996</v>
      </c>
      <c r="O96" s="127">
        <f t="shared" si="140"/>
        <v>59.84</v>
      </c>
      <c r="P96" s="189">
        <v>2882.37</v>
      </c>
      <c r="Q96" s="127">
        <f t="shared" si="141"/>
        <v>59.84</v>
      </c>
      <c r="R96" s="133">
        <v>1419.3203000000001</v>
      </c>
      <c r="S96" s="127">
        <f t="shared" si="142"/>
        <v>59.84</v>
      </c>
      <c r="T96" s="117">
        <v>700.0204</v>
      </c>
      <c r="U96" s="127">
        <f t="shared" si="137"/>
        <v>59.84</v>
      </c>
      <c r="V96" s="117">
        <v>398.57990000000001</v>
      </c>
      <c r="W96" s="127">
        <f t="shared" si="143"/>
        <v>59.84</v>
      </c>
      <c r="X96" s="115">
        <v>196.26650000000001</v>
      </c>
      <c r="Y96" s="127">
        <f t="shared" si="144"/>
        <v>59.84</v>
      </c>
      <c r="Z96" s="115">
        <v>96.644400000000005</v>
      </c>
      <c r="AA96" s="127">
        <f t="shared" si="145"/>
        <v>59.84</v>
      </c>
      <c r="AB96" s="133">
        <v>47.589100000000002</v>
      </c>
      <c r="AC96" s="127">
        <f t="shared" si="146"/>
        <v>59.84</v>
      </c>
      <c r="AD96" s="115">
        <v>23.433499999999999</v>
      </c>
      <c r="AE96" s="127">
        <f t="shared" si="147"/>
        <v>59.84</v>
      </c>
      <c r="AF96" s="115">
        <v>11.539</v>
      </c>
      <c r="AG96" s="127">
        <f t="shared" si="148"/>
        <v>59.84</v>
      </c>
      <c r="AH96" s="115">
        <v>5.6820000000000004</v>
      </c>
      <c r="AI96" s="133">
        <f t="shared" si="149"/>
        <v>59.84</v>
      </c>
      <c r="AJ96" s="133">
        <v>2.7978999999999998</v>
      </c>
      <c r="AK96" s="133">
        <f t="shared" si="150"/>
        <v>59.84</v>
      </c>
      <c r="AL96" s="133">
        <v>1.3776999999999999</v>
      </c>
      <c r="AM96" s="133">
        <f t="shared" si="151"/>
        <v>59.84</v>
      </c>
      <c r="AN96" s="133">
        <v>0.6784</v>
      </c>
      <c r="AO96" s="133">
        <f t="shared" si="152"/>
        <v>59.84</v>
      </c>
      <c r="AP96" s="133">
        <v>0.33410000000000001</v>
      </c>
      <c r="AQ96" s="133">
        <f t="shared" si="153"/>
        <v>59.84</v>
      </c>
      <c r="AR96" s="133">
        <v>0.16450000000000001</v>
      </c>
      <c r="AS96" s="133">
        <f t="shared" si="154"/>
        <v>59.84</v>
      </c>
      <c r="AT96" s="133">
        <v>8.1000000000000003E-2</v>
      </c>
      <c r="AU96" s="133">
        <f t="shared" si="155"/>
        <v>59.84</v>
      </c>
      <c r="AV96" s="133">
        <v>3.9899999999999998E-2</v>
      </c>
      <c r="AW96" s="133">
        <f t="shared" si="156"/>
        <v>59.84</v>
      </c>
      <c r="AX96" s="133">
        <v>2.1399999999999999E-2</v>
      </c>
      <c r="AY96" s="133">
        <f t="shared" si="157"/>
        <v>59.84</v>
      </c>
      <c r="AZ96" s="133">
        <v>1.14E-2</v>
      </c>
      <c r="BA96" s="133">
        <f t="shared" si="158"/>
        <v>59.84</v>
      </c>
      <c r="BB96" s="133">
        <v>6.1000000000000004E-3</v>
      </c>
      <c r="BC96" s="133">
        <f t="shared" si="159"/>
        <v>59.84</v>
      </c>
      <c r="BD96" s="133">
        <v>3.3E-3</v>
      </c>
      <c r="BE96" s="133">
        <f t="shared" si="160"/>
        <v>59.84</v>
      </c>
    </row>
    <row r="97" spans="1:57" ht="15" customHeight="1" x14ac:dyDescent="0.25">
      <c r="A97" s="45" t="s">
        <v>62</v>
      </c>
      <c r="B97" s="101">
        <v>988</v>
      </c>
      <c r="C97" s="107" t="s">
        <v>63</v>
      </c>
      <c r="D97" s="109">
        <f>(LARGE('Annual Heat Inputs'!D97:K97,1)+LARGE('Annual Heat Inputs'!D97:K97,2)+LARGE('Annual Heat Inputs'!D97:K97,3))/3</f>
        <v>1585911.8796666665</v>
      </c>
      <c r="E97" s="110">
        <v>1221855434</v>
      </c>
      <c r="F97" s="111">
        <f t="shared" si="98"/>
        <v>1.2979537804033423E-3</v>
      </c>
      <c r="G97" s="127">
        <v>105171</v>
      </c>
      <c r="H97" s="127">
        <f t="shared" si="119"/>
        <v>136.50709703879991</v>
      </c>
      <c r="I97" s="127">
        <f>MIN(H97,'NOx Annual Emissions'!L97,'Annual NOx Consent Decree Caps '!D97,' Retirement Adjustments'!D97)</f>
        <v>0</v>
      </c>
      <c r="J97" s="133">
        <v>25128.051299999999</v>
      </c>
      <c r="K97" s="127">
        <f t="shared" si="138"/>
        <v>0</v>
      </c>
      <c r="L97" s="133">
        <v>11887.4403</v>
      </c>
      <c r="M97" s="127">
        <f t="shared" si="139"/>
        <v>0</v>
      </c>
      <c r="N97" s="133">
        <v>5853.5460999999996</v>
      </c>
      <c r="O97" s="127">
        <f t="shared" si="140"/>
        <v>0</v>
      </c>
      <c r="P97" s="189">
        <v>2882.37</v>
      </c>
      <c r="Q97" s="127">
        <f t="shared" si="141"/>
        <v>0</v>
      </c>
      <c r="R97" s="133">
        <v>1419.3203000000001</v>
      </c>
      <c r="S97" s="127">
        <f t="shared" si="142"/>
        <v>0</v>
      </c>
      <c r="T97" s="117">
        <v>700.0204</v>
      </c>
      <c r="U97" s="127">
        <f t="shared" si="137"/>
        <v>0</v>
      </c>
      <c r="V97" s="117">
        <v>398.57990000000001</v>
      </c>
      <c r="W97" s="127">
        <f t="shared" si="143"/>
        <v>0</v>
      </c>
      <c r="X97" s="115">
        <v>196.26650000000001</v>
      </c>
      <c r="Y97" s="127">
        <f t="shared" si="144"/>
        <v>0</v>
      </c>
      <c r="Z97" s="115">
        <v>96.644400000000005</v>
      </c>
      <c r="AA97" s="127">
        <f t="shared" si="145"/>
        <v>0</v>
      </c>
      <c r="AB97" s="133">
        <v>47.589100000000002</v>
      </c>
      <c r="AC97" s="127">
        <f t="shared" si="146"/>
        <v>0</v>
      </c>
      <c r="AD97" s="115">
        <v>23.433499999999999</v>
      </c>
      <c r="AE97" s="127">
        <f t="shared" si="147"/>
        <v>0</v>
      </c>
      <c r="AF97" s="115">
        <v>11.539</v>
      </c>
      <c r="AG97" s="127">
        <f t="shared" si="148"/>
        <v>0</v>
      </c>
      <c r="AH97" s="115">
        <v>5.6820000000000004</v>
      </c>
      <c r="AI97" s="133">
        <f t="shared" si="149"/>
        <v>0</v>
      </c>
      <c r="AJ97" s="133">
        <v>2.7978999999999998</v>
      </c>
      <c r="AK97" s="133">
        <f t="shared" si="150"/>
        <v>0</v>
      </c>
      <c r="AL97" s="133">
        <v>1.3776999999999999</v>
      </c>
      <c r="AM97" s="133">
        <f t="shared" si="151"/>
        <v>0</v>
      </c>
      <c r="AN97" s="133">
        <v>0.6784</v>
      </c>
      <c r="AO97" s="133">
        <f t="shared" si="152"/>
        <v>0</v>
      </c>
      <c r="AP97" s="133">
        <v>0.33410000000000001</v>
      </c>
      <c r="AQ97" s="133">
        <f t="shared" si="153"/>
        <v>0</v>
      </c>
      <c r="AR97" s="133">
        <v>0.16450000000000001</v>
      </c>
      <c r="AS97" s="133">
        <f t="shared" si="154"/>
        <v>0</v>
      </c>
      <c r="AT97" s="133">
        <v>8.1000000000000003E-2</v>
      </c>
      <c r="AU97" s="133">
        <f t="shared" si="155"/>
        <v>0</v>
      </c>
      <c r="AV97" s="133">
        <v>3.9899999999999998E-2</v>
      </c>
      <c r="AW97" s="133">
        <f t="shared" si="156"/>
        <v>0</v>
      </c>
      <c r="AX97" s="133">
        <v>2.1399999999999999E-2</v>
      </c>
      <c r="AY97" s="133">
        <f t="shared" si="157"/>
        <v>0</v>
      </c>
      <c r="AZ97" s="133">
        <v>1.14E-2</v>
      </c>
      <c r="BA97" s="133">
        <f t="shared" si="158"/>
        <v>0</v>
      </c>
      <c r="BB97" s="133">
        <v>6.1000000000000004E-3</v>
      </c>
      <c r="BC97" s="133">
        <f t="shared" si="159"/>
        <v>0</v>
      </c>
      <c r="BD97" s="133">
        <v>3.3E-3</v>
      </c>
      <c r="BE97" s="133">
        <f t="shared" si="160"/>
        <v>0</v>
      </c>
    </row>
    <row r="98" spans="1:57" ht="15" customHeight="1" x14ac:dyDescent="0.25">
      <c r="A98" s="45" t="s">
        <v>62</v>
      </c>
      <c r="B98" s="101">
        <v>988</v>
      </c>
      <c r="C98" s="107" t="s">
        <v>64</v>
      </c>
      <c r="D98" s="109">
        <f>(LARGE('Annual Heat Inputs'!D98:K98,1)+LARGE('Annual Heat Inputs'!D98:K98,2)+LARGE('Annual Heat Inputs'!D98:K98,3))/3</f>
        <v>3702479.943</v>
      </c>
      <c r="E98" s="110">
        <v>1221855434</v>
      </c>
      <c r="F98" s="111">
        <f t="shared" si="98"/>
        <v>3.0302111362546019E-3</v>
      </c>
      <c r="G98" s="127">
        <v>105171</v>
      </c>
      <c r="H98" s="127">
        <f t="shared" si="119"/>
        <v>318.69033541103272</v>
      </c>
      <c r="I98" s="127">
        <f>MIN(H98,'NOx Annual Emissions'!L98,'Annual NOx Consent Decree Caps '!D98,' Retirement Adjustments'!D98)</f>
        <v>0</v>
      </c>
      <c r="J98" s="133">
        <v>25128.051299999999</v>
      </c>
      <c r="K98" s="127">
        <f t="shared" si="138"/>
        <v>0</v>
      </c>
      <c r="L98" s="133">
        <v>11887.4403</v>
      </c>
      <c r="M98" s="127">
        <f t="shared" si="139"/>
        <v>0</v>
      </c>
      <c r="N98" s="133">
        <v>5853.5460999999996</v>
      </c>
      <c r="O98" s="127">
        <f t="shared" si="140"/>
        <v>0</v>
      </c>
      <c r="P98" s="189">
        <v>2882.37</v>
      </c>
      <c r="Q98" s="127">
        <f t="shared" si="141"/>
        <v>0</v>
      </c>
      <c r="R98" s="133">
        <v>1419.3203000000001</v>
      </c>
      <c r="S98" s="127">
        <f t="shared" si="142"/>
        <v>0</v>
      </c>
      <c r="T98" s="117">
        <v>700.0204</v>
      </c>
      <c r="U98" s="127">
        <f t="shared" si="137"/>
        <v>0</v>
      </c>
      <c r="V98" s="117">
        <v>398.57990000000001</v>
      </c>
      <c r="W98" s="127">
        <f t="shared" si="143"/>
        <v>0</v>
      </c>
      <c r="X98" s="115">
        <v>196.26650000000001</v>
      </c>
      <c r="Y98" s="127">
        <f t="shared" si="144"/>
        <v>0</v>
      </c>
      <c r="Z98" s="115">
        <v>96.644400000000005</v>
      </c>
      <c r="AA98" s="127">
        <f t="shared" si="145"/>
        <v>0</v>
      </c>
      <c r="AB98" s="133">
        <v>47.589100000000002</v>
      </c>
      <c r="AC98" s="127">
        <f t="shared" si="146"/>
        <v>0</v>
      </c>
      <c r="AD98" s="115">
        <v>23.433499999999999</v>
      </c>
      <c r="AE98" s="127">
        <f t="shared" si="147"/>
        <v>0</v>
      </c>
      <c r="AF98" s="115">
        <v>11.539</v>
      </c>
      <c r="AG98" s="127">
        <f t="shared" si="148"/>
        <v>0</v>
      </c>
      <c r="AH98" s="115">
        <v>5.6820000000000004</v>
      </c>
      <c r="AI98" s="133">
        <f t="shared" si="149"/>
        <v>0</v>
      </c>
      <c r="AJ98" s="133">
        <v>2.7978999999999998</v>
      </c>
      <c r="AK98" s="133">
        <f t="shared" si="150"/>
        <v>0</v>
      </c>
      <c r="AL98" s="133">
        <v>1.3776999999999999</v>
      </c>
      <c r="AM98" s="133">
        <f t="shared" si="151"/>
        <v>0</v>
      </c>
      <c r="AN98" s="133">
        <v>0.6784</v>
      </c>
      <c r="AO98" s="133">
        <f t="shared" si="152"/>
        <v>0</v>
      </c>
      <c r="AP98" s="133">
        <v>0.33410000000000001</v>
      </c>
      <c r="AQ98" s="133">
        <f t="shared" si="153"/>
        <v>0</v>
      </c>
      <c r="AR98" s="133">
        <v>0.16450000000000001</v>
      </c>
      <c r="AS98" s="133">
        <f t="shared" si="154"/>
        <v>0</v>
      </c>
      <c r="AT98" s="133">
        <v>8.1000000000000003E-2</v>
      </c>
      <c r="AU98" s="133">
        <f t="shared" si="155"/>
        <v>0</v>
      </c>
      <c r="AV98" s="133">
        <v>3.9899999999999998E-2</v>
      </c>
      <c r="AW98" s="133">
        <f t="shared" si="156"/>
        <v>0</v>
      </c>
      <c r="AX98" s="133">
        <v>2.1399999999999999E-2</v>
      </c>
      <c r="AY98" s="133">
        <f t="shared" si="157"/>
        <v>0</v>
      </c>
      <c r="AZ98" s="133">
        <v>1.14E-2</v>
      </c>
      <c r="BA98" s="133">
        <f t="shared" si="158"/>
        <v>0</v>
      </c>
      <c r="BB98" s="133">
        <v>6.1000000000000004E-3</v>
      </c>
      <c r="BC98" s="133">
        <f t="shared" si="159"/>
        <v>0</v>
      </c>
      <c r="BD98" s="133">
        <v>3.3E-3</v>
      </c>
      <c r="BE98" s="133">
        <f t="shared" si="160"/>
        <v>0</v>
      </c>
    </row>
    <row r="99" spans="1:57" ht="15" customHeight="1" x14ac:dyDescent="0.25">
      <c r="A99" s="45" t="s">
        <v>62</v>
      </c>
      <c r="B99" s="101">
        <v>988</v>
      </c>
      <c r="C99" s="107" t="s">
        <v>65</v>
      </c>
      <c r="D99" s="109">
        <f>(LARGE('Annual Heat Inputs'!D99:K99,1)+LARGE('Annual Heat Inputs'!D99:K99,2)+LARGE('Annual Heat Inputs'!D99:K99,3))/3</f>
        <v>6457342.5823333338</v>
      </c>
      <c r="E99" s="110">
        <v>1221855434</v>
      </c>
      <c r="F99" s="111">
        <f t="shared" si="98"/>
        <v>5.2848662801243751E-3</v>
      </c>
      <c r="G99" s="127">
        <v>105171</v>
      </c>
      <c r="H99" s="127">
        <f t="shared" si="119"/>
        <v>555.81467154696065</v>
      </c>
      <c r="I99" s="127">
        <f>MIN(H99,'NOx Annual Emissions'!L99,'Annual NOx Consent Decree Caps '!D99,' Retirement Adjustments'!D99)</f>
        <v>0</v>
      </c>
      <c r="J99" s="133">
        <v>25128.051299999999</v>
      </c>
      <c r="K99" s="127">
        <f t="shared" si="138"/>
        <v>0</v>
      </c>
      <c r="L99" s="133">
        <v>11887.4403</v>
      </c>
      <c r="M99" s="127">
        <f t="shared" si="139"/>
        <v>0</v>
      </c>
      <c r="N99" s="133">
        <v>5853.5460999999996</v>
      </c>
      <c r="O99" s="127">
        <f t="shared" si="140"/>
        <v>0</v>
      </c>
      <c r="P99" s="189">
        <v>2882.37</v>
      </c>
      <c r="Q99" s="127">
        <f t="shared" si="141"/>
        <v>0</v>
      </c>
      <c r="R99" s="133">
        <v>1419.3203000000001</v>
      </c>
      <c r="S99" s="127">
        <f t="shared" si="142"/>
        <v>0</v>
      </c>
      <c r="T99" s="117">
        <v>700.0204</v>
      </c>
      <c r="U99" s="127">
        <f t="shared" si="137"/>
        <v>0</v>
      </c>
      <c r="V99" s="117">
        <v>398.57990000000001</v>
      </c>
      <c r="W99" s="127">
        <f t="shared" si="143"/>
        <v>0</v>
      </c>
      <c r="X99" s="115">
        <v>196.26650000000001</v>
      </c>
      <c r="Y99" s="127">
        <f t="shared" si="144"/>
        <v>0</v>
      </c>
      <c r="Z99" s="115">
        <v>96.644400000000005</v>
      </c>
      <c r="AA99" s="127">
        <f t="shared" si="145"/>
        <v>0</v>
      </c>
      <c r="AB99" s="133">
        <v>47.589100000000002</v>
      </c>
      <c r="AC99" s="127">
        <f t="shared" si="146"/>
        <v>0</v>
      </c>
      <c r="AD99" s="115">
        <v>23.433499999999999</v>
      </c>
      <c r="AE99" s="127">
        <f t="shared" si="147"/>
        <v>0</v>
      </c>
      <c r="AF99" s="115">
        <v>11.539</v>
      </c>
      <c r="AG99" s="127">
        <f t="shared" si="148"/>
        <v>0</v>
      </c>
      <c r="AH99" s="115">
        <v>5.6820000000000004</v>
      </c>
      <c r="AI99" s="133">
        <f t="shared" si="149"/>
        <v>0</v>
      </c>
      <c r="AJ99" s="133">
        <v>2.7978999999999998</v>
      </c>
      <c r="AK99" s="133">
        <f t="shared" si="150"/>
        <v>0</v>
      </c>
      <c r="AL99" s="133">
        <v>1.3776999999999999</v>
      </c>
      <c r="AM99" s="133">
        <f t="shared" si="151"/>
        <v>0</v>
      </c>
      <c r="AN99" s="133">
        <v>0.6784</v>
      </c>
      <c r="AO99" s="133">
        <f t="shared" si="152"/>
        <v>0</v>
      </c>
      <c r="AP99" s="133">
        <v>0.33410000000000001</v>
      </c>
      <c r="AQ99" s="133">
        <f t="shared" si="153"/>
        <v>0</v>
      </c>
      <c r="AR99" s="133">
        <v>0.16450000000000001</v>
      </c>
      <c r="AS99" s="133">
        <f t="shared" si="154"/>
        <v>0</v>
      </c>
      <c r="AT99" s="133">
        <v>8.1000000000000003E-2</v>
      </c>
      <c r="AU99" s="133">
        <f t="shared" si="155"/>
        <v>0</v>
      </c>
      <c r="AV99" s="133">
        <v>3.9899999999999998E-2</v>
      </c>
      <c r="AW99" s="133">
        <f t="shared" si="156"/>
        <v>0</v>
      </c>
      <c r="AX99" s="133">
        <v>2.1399999999999999E-2</v>
      </c>
      <c r="AY99" s="133">
        <f t="shared" si="157"/>
        <v>0</v>
      </c>
      <c r="AZ99" s="133">
        <v>1.14E-2</v>
      </c>
      <c r="BA99" s="133">
        <f t="shared" si="158"/>
        <v>0</v>
      </c>
      <c r="BB99" s="133">
        <v>6.1000000000000004E-3</v>
      </c>
      <c r="BC99" s="133">
        <f t="shared" si="159"/>
        <v>0</v>
      </c>
      <c r="BD99" s="133">
        <v>3.3E-3</v>
      </c>
      <c r="BE99" s="133">
        <f t="shared" si="160"/>
        <v>0</v>
      </c>
    </row>
    <row r="100" spans="1:57" ht="15" customHeight="1" x14ac:dyDescent="0.25">
      <c r="A100" s="45" t="s">
        <v>62</v>
      </c>
      <c r="B100" s="101">
        <v>988</v>
      </c>
      <c r="C100" s="107" t="s">
        <v>66</v>
      </c>
      <c r="D100" s="109">
        <f>(LARGE('Annual Heat Inputs'!D100:K100,1)+LARGE('Annual Heat Inputs'!D100:K100,2)+LARGE('Annual Heat Inputs'!D100:K100,3))/3</f>
        <v>20415373.296333335</v>
      </c>
      <c r="E100" s="110">
        <v>1221855434</v>
      </c>
      <c r="F100" s="111">
        <f t="shared" si="98"/>
        <v>1.6708501454627354E-2</v>
      </c>
      <c r="G100" s="127">
        <v>105171</v>
      </c>
      <c r="H100" s="127">
        <f t="shared" si="119"/>
        <v>1757.2498064846134</v>
      </c>
      <c r="I100" s="127">
        <f>MIN(H100,'NOx Annual Emissions'!L100,'Annual NOx Consent Decree Caps '!D100,' Retirement Adjustments'!D100)</f>
        <v>0</v>
      </c>
      <c r="J100" s="133">
        <v>25128.051299999999</v>
      </c>
      <c r="K100" s="127">
        <f t="shared" si="138"/>
        <v>0</v>
      </c>
      <c r="L100" s="133">
        <v>11887.4403</v>
      </c>
      <c r="M100" s="127">
        <f t="shared" si="139"/>
        <v>0</v>
      </c>
      <c r="N100" s="133">
        <v>5853.5460999999996</v>
      </c>
      <c r="O100" s="127">
        <f t="shared" si="140"/>
        <v>0</v>
      </c>
      <c r="P100" s="189">
        <v>2882.37</v>
      </c>
      <c r="Q100" s="127">
        <f t="shared" si="141"/>
        <v>0</v>
      </c>
      <c r="R100" s="133">
        <v>1419.3203000000001</v>
      </c>
      <c r="S100" s="127">
        <f t="shared" si="142"/>
        <v>0</v>
      </c>
      <c r="T100" s="117">
        <v>700.0204</v>
      </c>
      <c r="U100" s="127">
        <f t="shared" si="137"/>
        <v>0</v>
      </c>
      <c r="V100" s="117">
        <v>398.57990000000001</v>
      </c>
      <c r="W100" s="127">
        <f t="shared" si="143"/>
        <v>0</v>
      </c>
      <c r="X100" s="115">
        <v>196.26650000000001</v>
      </c>
      <c r="Y100" s="127">
        <f t="shared" si="144"/>
        <v>0</v>
      </c>
      <c r="Z100" s="115">
        <v>96.644400000000005</v>
      </c>
      <c r="AA100" s="127">
        <f t="shared" si="145"/>
        <v>0</v>
      </c>
      <c r="AB100" s="133">
        <v>47.589100000000002</v>
      </c>
      <c r="AC100" s="127">
        <f t="shared" si="146"/>
        <v>0</v>
      </c>
      <c r="AD100" s="115">
        <v>23.433499999999999</v>
      </c>
      <c r="AE100" s="127">
        <f t="shared" si="147"/>
        <v>0</v>
      </c>
      <c r="AF100" s="115">
        <v>11.539</v>
      </c>
      <c r="AG100" s="127">
        <f t="shared" si="148"/>
        <v>0</v>
      </c>
      <c r="AH100" s="115">
        <v>5.6820000000000004</v>
      </c>
      <c r="AI100" s="133">
        <f t="shared" si="149"/>
        <v>0</v>
      </c>
      <c r="AJ100" s="133">
        <v>2.7978999999999998</v>
      </c>
      <c r="AK100" s="133">
        <f t="shared" si="150"/>
        <v>0</v>
      </c>
      <c r="AL100" s="133">
        <v>1.3776999999999999</v>
      </c>
      <c r="AM100" s="133">
        <f t="shared" si="151"/>
        <v>0</v>
      </c>
      <c r="AN100" s="133">
        <v>0.6784</v>
      </c>
      <c r="AO100" s="133">
        <f t="shared" si="152"/>
        <v>0</v>
      </c>
      <c r="AP100" s="133">
        <v>0.33410000000000001</v>
      </c>
      <c r="AQ100" s="133">
        <f t="shared" si="153"/>
        <v>0</v>
      </c>
      <c r="AR100" s="133">
        <v>0.16450000000000001</v>
      </c>
      <c r="AS100" s="133">
        <f t="shared" si="154"/>
        <v>0</v>
      </c>
      <c r="AT100" s="133">
        <v>8.1000000000000003E-2</v>
      </c>
      <c r="AU100" s="133">
        <f t="shared" si="155"/>
        <v>0</v>
      </c>
      <c r="AV100" s="133">
        <v>3.9899999999999998E-2</v>
      </c>
      <c r="AW100" s="133">
        <f t="shared" si="156"/>
        <v>0</v>
      </c>
      <c r="AX100" s="133">
        <v>2.1399999999999999E-2</v>
      </c>
      <c r="AY100" s="133">
        <f t="shared" si="157"/>
        <v>0</v>
      </c>
      <c r="AZ100" s="133">
        <v>1.14E-2</v>
      </c>
      <c r="BA100" s="133">
        <f t="shared" si="158"/>
        <v>0</v>
      </c>
      <c r="BB100" s="133">
        <v>6.1000000000000004E-3</v>
      </c>
      <c r="BC100" s="133">
        <f t="shared" si="159"/>
        <v>0</v>
      </c>
      <c r="BD100" s="133">
        <v>3.3E-3</v>
      </c>
      <c r="BE100" s="133">
        <f t="shared" si="160"/>
        <v>0</v>
      </c>
    </row>
    <row r="101" spans="1:57" ht="15" customHeight="1" x14ac:dyDescent="0.25">
      <c r="A101" s="45" t="s">
        <v>192</v>
      </c>
      <c r="B101" s="101">
        <v>55111</v>
      </c>
      <c r="C101" s="101">
        <v>1</v>
      </c>
      <c r="D101" s="109">
        <f>(LARGE('Annual Heat Inputs'!D101:K101,1)+LARGE('Annual Heat Inputs'!D101:K101,2)+LARGE('Annual Heat Inputs'!D101:K101,3))/3</f>
        <v>293710.92100000003</v>
      </c>
      <c r="E101" s="110">
        <v>1221855434</v>
      </c>
      <c r="F101" s="111">
        <f t="shared" ref="F101:F108" si="161">D101/E101</f>
        <v>2.4038107359270462E-4</v>
      </c>
      <c r="G101" s="127">
        <v>105171</v>
      </c>
      <c r="H101" s="127">
        <f t="shared" si="119"/>
        <v>25.281117890818336</v>
      </c>
      <c r="I101" s="127">
        <f>MIN(H101,'NOx Annual Emissions'!L101,'Annual NOx Consent Decree Caps '!D101,' Retirement Adjustments'!D101)</f>
        <v>8.2080000000000002</v>
      </c>
      <c r="J101" s="133">
        <v>25128.051299999999</v>
      </c>
      <c r="K101" s="127">
        <f t="shared" ref="K101:K113" si="162">I101</f>
        <v>8.2080000000000002</v>
      </c>
      <c r="L101" s="133">
        <v>11887.4403</v>
      </c>
      <c r="M101" s="127">
        <f t="shared" si="139"/>
        <v>8.2080000000000002</v>
      </c>
      <c r="N101" s="133">
        <v>5853.5460999999996</v>
      </c>
      <c r="O101" s="127">
        <f t="shared" si="140"/>
        <v>8.2080000000000002</v>
      </c>
      <c r="P101" s="189">
        <v>2882.37</v>
      </c>
      <c r="Q101" s="127">
        <f t="shared" si="141"/>
        <v>8.2080000000000002</v>
      </c>
      <c r="R101" s="133">
        <v>1419.3203000000001</v>
      </c>
      <c r="S101" s="127">
        <f t="shared" si="142"/>
        <v>8.2080000000000002</v>
      </c>
      <c r="T101" s="117">
        <v>700.0204</v>
      </c>
      <c r="U101" s="127">
        <f t="shared" si="137"/>
        <v>8.2080000000000002</v>
      </c>
      <c r="V101" s="117">
        <v>398.57990000000001</v>
      </c>
      <c r="W101" s="127">
        <f t="shared" si="143"/>
        <v>8.2080000000000002</v>
      </c>
      <c r="X101" s="115">
        <v>196.26650000000001</v>
      </c>
      <c r="Y101" s="127">
        <f t="shared" si="144"/>
        <v>8.2080000000000002</v>
      </c>
      <c r="Z101" s="115">
        <v>96.644400000000005</v>
      </c>
      <c r="AA101" s="127">
        <f t="shared" si="145"/>
        <v>8.2080000000000002</v>
      </c>
      <c r="AB101" s="133">
        <v>47.589100000000002</v>
      </c>
      <c r="AC101" s="127">
        <f t="shared" si="146"/>
        <v>8.2080000000000002</v>
      </c>
      <c r="AD101" s="115">
        <v>23.433499999999999</v>
      </c>
      <c r="AE101" s="127">
        <f t="shared" si="147"/>
        <v>8.2080000000000002</v>
      </c>
      <c r="AF101" s="115">
        <v>11.539</v>
      </c>
      <c r="AG101" s="127">
        <f t="shared" si="148"/>
        <v>8.2080000000000002</v>
      </c>
      <c r="AH101" s="115">
        <v>5.6820000000000004</v>
      </c>
      <c r="AI101" s="133">
        <f t="shared" si="149"/>
        <v>8.2080000000000002</v>
      </c>
      <c r="AJ101" s="133">
        <v>2.7978999999999998</v>
      </c>
      <c r="AK101" s="133">
        <f t="shared" si="150"/>
        <v>8.2080000000000002</v>
      </c>
      <c r="AL101" s="133">
        <v>1.3776999999999999</v>
      </c>
      <c r="AM101" s="133">
        <f t="shared" si="151"/>
        <v>8.2080000000000002</v>
      </c>
      <c r="AN101" s="133">
        <v>0.6784</v>
      </c>
      <c r="AO101" s="133">
        <f t="shared" si="152"/>
        <v>8.2080000000000002</v>
      </c>
      <c r="AP101" s="133">
        <v>0.33410000000000001</v>
      </c>
      <c r="AQ101" s="133">
        <f t="shared" si="153"/>
        <v>8.2080000000000002</v>
      </c>
      <c r="AR101" s="133">
        <v>0.16450000000000001</v>
      </c>
      <c r="AS101" s="133">
        <f t="shared" si="154"/>
        <v>8.2080000000000002</v>
      </c>
      <c r="AT101" s="133">
        <v>8.1000000000000003E-2</v>
      </c>
      <c r="AU101" s="133">
        <f t="shared" si="155"/>
        <v>8.2080000000000002</v>
      </c>
      <c r="AV101" s="133">
        <v>3.9899999999999998E-2</v>
      </c>
      <c r="AW101" s="133">
        <f t="shared" si="156"/>
        <v>8.2080000000000002</v>
      </c>
      <c r="AX101" s="133">
        <v>2.1399999999999999E-2</v>
      </c>
      <c r="AY101" s="133">
        <f t="shared" si="157"/>
        <v>8.2080000000000002</v>
      </c>
      <c r="AZ101" s="133">
        <v>1.14E-2</v>
      </c>
      <c r="BA101" s="133">
        <f t="shared" si="158"/>
        <v>8.2080000000000002</v>
      </c>
      <c r="BB101" s="133">
        <v>6.1000000000000004E-3</v>
      </c>
      <c r="BC101" s="133">
        <f t="shared" si="159"/>
        <v>8.2080000000000002</v>
      </c>
      <c r="BD101" s="133">
        <v>3.3E-3</v>
      </c>
      <c r="BE101" s="133">
        <f t="shared" si="160"/>
        <v>8.2080000000000002</v>
      </c>
    </row>
    <row r="102" spans="1:57" ht="15" customHeight="1" x14ac:dyDescent="0.25">
      <c r="A102" s="55" t="s">
        <v>192</v>
      </c>
      <c r="B102" s="101">
        <v>55111</v>
      </c>
      <c r="C102" s="101">
        <v>2</v>
      </c>
      <c r="D102" s="109">
        <f>(LARGE('Annual Heat Inputs'!D102:K102,1)+LARGE('Annual Heat Inputs'!D102:K102,2)+LARGE('Annual Heat Inputs'!D102:K102,3))/3</f>
        <v>307041.58100000001</v>
      </c>
      <c r="E102" s="110">
        <v>1221855434</v>
      </c>
      <c r="F102" s="111">
        <f t="shared" si="161"/>
        <v>2.5129125136746743E-4</v>
      </c>
      <c r="G102" s="127">
        <v>105171</v>
      </c>
      <c r="H102" s="127">
        <f t="shared" si="119"/>
        <v>26.428552197567917</v>
      </c>
      <c r="I102" s="127">
        <f>MIN(H102,'NOx Annual Emissions'!L102,'Annual NOx Consent Decree Caps '!D102,' Retirement Adjustments'!D102)</f>
        <v>7.0049999999999999</v>
      </c>
      <c r="J102" s="133">
        <v>25128.051299999999</v>
      </c>
      <c r="K102" s="127">
        <f t="shared" si="162"/>
        <v>7.0049999999999999</v>
      </c>
      <c r="L102" s="133">
        <v>11887.4403</v>
      </c>
      <c r="M102" s="127">
        <f t="shared" si="139"/>
        <v>7.0049999999999999</v>
      </c>
      <c r="N102" s="133">
        <v>5853.5460999999996</v>
      </c>
      <c r="O102" s="127">
        <f t="shared" si="140"/>
        <v>7.0049999999999999</v>
      </c>
      <c r="P102" s="189">
        <v>2882.37</v>
      </c>
      <c r="Q102" s="127">
        <f t="shared" si="141"/>
        <v>7.0049999999999999</v>
      </c>
      <c r="R102" s="133">
        <v>1419.3203000000001</v>
      </c>
      <c r="S102" s="127">
        <f t="shared" si="142"/>
        <v>7.0049999999999999</v>
      </c>
      <c r="T102" s="117">
        <v>700.0204</v>
      </c>
      <c r="U102" s="127">
        <f t="shared" si="137"/>
        <v>7.0049999999999999</v>
      </c>
      <c r="V102" s="117">
        <v>398.57990000000001</v>
      </c>
      <c r="W102" s="127">
        <f t="shared" si="143"/>
        <v>7.0049999999999999</v>
      </c>
      <c r="X102" s="115">
        <v>196.26650000000001</v>
      </c>
      <c r="Y102" s="127">
        <f t="shared" si="144"/>
        <v>7.0049999999999999</v>
      </c>
      <c r="Z102" s="115">
        <v>96.644400000000005</v>
      </c>
      <c r="AA102" s="127">
        <f t="shared" si="145"/>
        <v>7.0049999999999999</v>
      </c>
      <c r="AB102" s="133">
        <v>47.589100000000002</v>
      </c>
      <c r="AC102" s="127">
        <f t="shared" si="146"/>
        <v>7.0049999999999999</v>
      </c>
      <c r="AD102" s="115">
        <v>23.433499999999999</v>
      </c>
      <c r="AE102" s="127">
        <f t="shared" si="147"/>
        <v>7.0049999999999999</v>
      </c>
      <c r="AF102" s="115">
        <v>11.539</v>
      </c>
      <c r="AG102" s="127">
        <f t="shared" si="148"/>
        <v>7.0049999999999999</v>
      </c>
      <c r="AH102" s="115">
        <v>5.6820000000000004</v>
      </c>
      <c r="AI102" s="133">
        <f t="shared" si="149"/>
        <v>7.0049999999999999</v>
      </c>
      <c r="AJ102" s="133">
        <v>2.7978999999999998</v>
      </c>
      <c r="AK102" s="133">
        <f t="shared" si="150"/>
        <v>7.0049999999999999</v>
      </c>
      <c r="AL102" s="133">
        <v>1.3776999999999999</v>
      </c>
      <c r="AM102" s="133">
        <f t="shared" si="151"/>
        <v>7.0049999999999999</v>
      </c>
      <c r="AN102" s="133">
        <v>0.6784</v>
      </c>
      <c r="AO102" s="133">
        <f t="shared" si="152"/>
        <v>7.0049999999999999</v>
      </c>
      <c r="AP102" s="133">
        <v>0.33410000000000001</v>
      </c>
      <c r="AQ102" s="133">
        <f t="shared" si="153"/>
        <v>7.0049999999999999</v>
      </c>
      <c r="AR102" s="133">
        <v>0.16450000000000001</v>
      </c>
      <c r="AS102" s="133">
        <f t="shared" si="154"/>
        <v>7.0049999999999999</v>
      </c>
      <c r="AT102" s="133">
        <v>8.1000000000000003E-2</v>
      </c>
      <c r="AU102" s="133">
        <f t="shared" si="155"/>
        <v>7.0049999999999999</v>
      </c>
      <c r="AV102" s="133">
        <v>3.9899999999999998E-2</v>
      </c>
      <c r="AW102" s="133">
        <f t="shared" si="156"/>
        <v>7.0049999999999999</v>
      </c>
      <c r="AX102" s="133">
        <v>2.1399999999999999E-2</v>
      </c>
      <c r="AY102" s="133">
        <f t="shared" si="157"/>
        <v>7.0049999999999999</v>
      </c>
      <c r="AZ102" s="133">
        <v>1.14E-2</v>
      </c>
      <c r="BA102" s="133">
        <f t="shared" si="158"/>
        <v>7.0049999999999999</v>
      </c>
      <c r="BB102" s="133">
        <v>6.1000000000000004E-3</v>
      </c>
      <c r="BC102" s="133">
        <f t="shared" si="159"/>
        <v>7.0049999999999999</v>
      </c>
      <c r="BD102" s="133">
        <v>3.3E-3</v>
      </c>
      <c r="BE102" s="133">
        <f t="shared" si="160"/>
        <v>7.0049999999999999</v>
      </c>
    </row>
    <row r="103" spans="1:57" ht="15" customHeight="1" x14ac:dyDescent="0.25">
      <c r="A103" s="55" t="s">
        <v>192</v>
      </c>
      <c r="B103" s="101">
        <v>55111</v>
      </c>
      <c r="C103" s="101">
        <v>3</v>
      </c>
      <c r="D103" s="109">
        <f>(LARGE('Annual Heat Inputs'!D103:K103,1)+LARGE('Annual Heat Inputs'!D103:K103,2)+LARGE('Annual Heat Inputs'!D103:K103,3))/3</f>
        <v>249058.33233333332</v>
      </c>
      <c r="E103" s="110">
        <v>1221855434</v>
      </c>
      <c r="F103" s="111">
        <f t="shared" si="161"/>
        <v>2.0383617030534344E-4</v>
      </c>
      <c r="G103" s="127">
        <v>105171</v>
      </c>
      <c r="H103" s="127">
        <f t="shared" si="119"/>
        <v>21.437653867183275</v>
      </c>
      <c r="I103" s="127">
        <f>MIN(H103,'NOx Annual Emissions'!L103,'Annual NOx Consent Decree Caps '!D103,' Retirement Adjustments'!D103)</f>
        <v>6.5839999999999996</v>
      </c>
      <c r="J103" s="133">
        <v>25128.051299999999</v>
      </c>
      <c r="K103" s="127">
        <f t="shared" si="162"/>
        <v>6.5839999999999996</v>
      </c>
      <c r="L103" s="133">
        <v>11887.4403</v>
      </c>
      <c r="M103" s="127">
        <f t="shared" si="139"/>
        <v>6.5839999999999996</v>
      </c>
      <c r="N103" s="133">
        <v>5853.5460999999996</v>
      </c>
      <c r="O103" s="127">
        <f t="shared" si="140"/>
        <v>6.5839999999999996</v>
      </c>
      <c r="P103" s="189">
        <v>2882.37</v>
      </c>
      <c r="Q103" s="127">
        <f t="shared" si="141"/>
        <v>6.5839999999999996</v>
      </c>
      <c r="R103" s="133">
        <v>1419.3203000000001</v>
      </c>
      <c r="S103" s="127">
        <f t="shared" si="142"/>
        <v>6.5839999999999996</v>
      </c>
      <c r="T103" s="117">
        <v>700.0204</v>
      </c>
      <c r="U103" s="127">
        <f t="shared" si="137"/>
        <v>6.5839999999999996</v>
      </c>
      <c r="V103" s="117">
        <v>398.57990000000001</v>
      </c>
      <c r="W103" s="127">
        <f t="shared" si="143"/>
        <v>6.5839999999999996</v>
      </c>
      <c r="X103" s="115">
        <v>196.26650000000001</v>
      </c>
      <c r="Y103" s="127">
        <f t="shared" si="144"/>
        <v>6.5839999999999996</v>
      </c>
      <c r="Z103" s="115">
        <v>96.644400000000005</v>
      </c>
      <c r="AA103" s="127">
        <f t="shared" si="145"/>
        <v>6.5839999999999996</v>
      </c>
      <c r="AB103" s="133">
        <v>47.589100000000002</v>
      </c>
      <c r="AC103" s="127">
        <f t="shared" si="146"/>
        <v>6.5839999999999996</v>
      </c>
      <c r="AD103" s="115">
        <v>23.433499999999999</v>
      </c>
      <c r="AE103" s="127">
        <f t="shared" si="147"/>
        <v>6.5839999999999996</v>
      </c>
      <c r="AF103" s="115">
        <v>11.539</v>
      </c>
      <c r="AG103" s="127">
        <f t="shared" si="148"/>
        <v>6.5839999999999996</v>
      </c>
      <c r="AH103" s="115">
        <v>5.6820000000000004</v>
      </c>
      <c r="AI103" s="133">
        <f t="shared" si="149"/>
        <v>6.5839999999999996</v>
      </c>
      <c r="AJ103" s="133">
        <v>2.7978999999999998</v>
      </c>
      <c r="AK103" s="133">
        <f t="shared" si="150"/>
        <v>6.5839999999999996</v>
      </c>
      <c r="AL103" s="133">
        <v>1.3776999999999999</v>
      </c>
      <c r="AM103" s="133">
        <f t="shared" si="151"/>
        <v>6.5839999999999996</v>
      </c>
      <c r="AN103" s="133">
        <v>0.6784</v>
      </c>
      <c r="AO103" s="133">
        <f t="shared" si="152"/>
        <v>6.5839999999999996</v>
      </c>
      <c r="AP103" s="133">
        <v>0.33410000000000001</v>
      </c>
      <c r="AQ103" s="133">
        <f t="shared" si="153"/>
        <v>6.5839999999999996</v>
      </c>
      <c r="AR103" s="133">
        <v>0.16450000000000001</v>
      </c>
      <c r="AS103" s="133">
        <f t="shared" si="154"/>
        <v>6.5839999999999996</v>
      </c>
      <c r="AT103" s="133">
        <v>8.1000000000000003E-2</v>
      </c>
      <c r="AU103" s="133">
        <f t="shared" si="155"/>
        <v>6.5839999999999996</v>
      </c>
      <c r="AV103" s="133">
        <v>3.9899999999999998E-2</v>
      </c>
      <c r="AW103" s="133">
        <f t="shared" si="156"/>
        <v>6.5839999999999996</v>
      </c>
      <c r="AX103" s="133">
        <v>2.1399999999999999E-2</v>
      </c>
      <c r="AY103" s="133">
        <f t="shared" si="157"/>
        <v>6.5839999999999996</v>
      </c>
      <c r="AZ103" s="133">
        <v>1.14E-2</v>
      </c>
      <c r="BA103" s="133">
        <f t="shared" si="158"/>
        <v>6.5839999999999996</v>
      </c>
      <c r="BB103" s="133">
        <v>6.1000000000000004E-3</v>
      </c>
      <c r="BC103" s="133">
        <f t="shared" si="159"/>
        <v>6.5839999999999996</v>
      </c>
      <c r="BD103" s="133">
        <v>3.3E-3</v>
      </c>
      <c r="BE103" s="133">
        <f t="shared" si="160"/>
        <v>6.5839999999999996</v>
      </c>
    </row>
    <row r="104" spans="1:57" ht="15" customHeight="1" x14ac:dyDescent="0.25">
      <c r="A104" s="55" t="s">
        <v>192</v>
      </c>
      <c r="B104" s="101">
        <v>55111</v>
      </c>
      <c r="C104" s="101">
        <v>4</v>
      </c>
      <c r="D104" s="109">
        <f>(LARGE('Annual Heat Inputs'!D104:K104,1)+LARGE('Annual Heat Inputs'!D104:K104,2)+LARGE('Annual Heat Inputs'!D104:K104,3))/3</f>
        <v>287217.96933333331</v>
      </c>
      <c r="E104" s="110">
        <v>1221855434</v>
      </c>
      <c r="F104" s="111">
        <f t="shared" si="161"/>
        <v>2.3506706386128271E-4</v>
      </c>
      <c r="G104" s="127">
        <v>105171</v>
      </c>
      <c r="H104" s="127">
        <f t="shared" si="119"/>
        <v>24.722238173354963</v>
      </c>
      <c r="I104" s="127">
        <f>MIN(H104,'NOx Annual Emissions'!L104,'Annual NOx Consent Decree Caps '!D104,' Retirement Adjustments'!D104)</f>
        <v>5.577</v>
      </c>
      <c r="J104" s="133">
        <v>25128.051299999999</v>
      </c>
      <c r="K104" s="127">
        <f t="shared" si="162"/>
        <v>5.577</v>
      </c>
      <c r="L104" s="133">
        <v>11887.4403</v>
      </c>
      <c r="M104" s="127">
        <f t="shared" si="139"/>
        <v>5.577</v>
      </c>
      <c r="N104" s="133">
        <v>5853.5460999999996</v>
      </c>
      <c r="O104" s="127">
        <f t="shared" si="140"/>
        <v>5.577</v>
      </c>
      <c r="P104" s="189">
        <v>2882.37</v>
      </c>
      <c r="Q104" s="127">
        <f t="shared" si="141"/>
        <v>5.577</v>
      </c>
      <c r="R104" s="133">
        <v>1419.3203000000001</v>
      </c>
      <c r="S104" s="127">
        <f t="shared" si="142"/>
        <v>5.577</v>
      </c>
      <c r="T104" s="117">
        <v>700.0204</v>
      </c>
      <c r="U104" s="127">
        <f t="shared" si="137"/>
        <v>5.577</v>
      </c>
      <c r="V104" s="117">
        <v>398.57990000000001</v>
      </c>
      <c r="W104" s="127">
        <f t="shared" si="143"/>
        <v>5.577</v>
      </c>
      <c r="X104" s="115">
        <v>196.26650000000001</v>
      </c>
      <c r="Y104" s="127">
        <f t="shared" si="144"/>
        <v>5.577</v>
      </c>
      <c r="Z104" s="115">
        <v>96.644400000000005</v>
      </c>
      <c r="AA104" s="127">
        <f t="shared" si="145"/>
        <v>5.577</v>
      </c>
      <c r="AB104" s="133">
        <v>47.589100000000002</v>
      </c>
      <c r="AC104" s="127">
        <f t="shared" si="146"/>
        <v>5.577</v>
      </c>
      <c r="AD104" s="115">
        <v>23.433499999999999</v>
      </c>
      <c r="AE104" s="127">
        <f t="shared" si="147"/>
        <v>5.577</v>
      </c>
      <c r="AF104" s="115">
        <v>11.539</v>
      </c>
      <c r="AG104" s="127">
        <f t="shared" si="148"/>
        <v>5.577</v>
      </c>
      <c r="AH104" s="115">
        <v>5.6820000000000004</v>
      </c>
      <c r="AI104" s="133">
        <f t="shared" si="149"/>
        <v>5.577</v>
      </c>
      <c r="AJ104" s="133">
        <v>2.7978999999999998</v>
      </c>
      <c r="AK104" s="133">
        <f t="shared" si="150"/>
        <v>5.577</v>
      </c>
      <c r="AL104" s="133">
        <v>1.3776999999999999</v>
      </c>
      <c r="AM104" s="133">
        <f t="shared" si="151"/>
        <v>5.577</v>
      </c>
      <c r="AN104" s="133">
        <v>0.6784</v>
      </c>
      <c r="AO104" s="133">
        <f t="shared" si="152"/>
        <v>5.577</v>
      </c>
      <c r="AP104" s="133">
        <v>0.33410000000000001</v>
      </c>
      <c r="AQ104" s="133">
        <f t="shared" si="153"/>
        <v>5.577</v>
      </c>
      <c r="AR104" s="133">
        <v>0.16450000000000001</v>
      </c>
      <c r="AS104" s="133">
        <f t="shared" si="154"/>
        <v>5.577</v>
      </c>
      <c r="AT104" s="133">
        <v>8.1000000000000003E-2</v>
      </c>
      <c r="AU104" s="133">
        <f t="shared" si="155"/>
        <v>5.577</v>
      </c>
      <c r="AV104" s="133">
        <v>3.9899999999999998E-2</v>
      </c>
      <c r="AW104" s="133">
        <f t="shared" si="156"/>
        <v>5.577</v>
      </c>
      <c r="AX104" s="133">
        <v>2.1399999999999999E-2</v>
      </c>
      <c r="AY104" s="133">
        <f t="shared" si="157"/>
        <v>5.577</v>
      </c>
      <c r="AZ104" s="133">
        <v>1.14E-2</v>
      </c>
      <c r="BA104" s="133">
        <f t="shared" si="158"/>
        <v>5.577</v>
      </c>
      <c r="BB104" s="133">
        <v>6.1000000000000004E-3</v>
      </c>
      <c r="BC104" s="133">
        <f t="shared" si="159"/>
        <v>5.577</v>
      </c>
      <c r="BD104" s="133">
        <v>3.3E-3</v>
      </c>
      <c r="BE104" s="133">
        <f t="shared" si="160"/>
        <v>5.577</v>
      </c>
    </row>
    <row r="105" spans="1:57" ht="15" customHeight="1" x14ac:dyDescent="0.25">
      <c r="A105" s="55" t="s">
        <v>192</v>
      </c>
      <c r="B105" s="101">
        <v>55111</v>
      </c>
      <c r="C105" s="101">
        <v>5</v>
      </c>
      <c r="D105" s="109">
        <f>(LARGE('Annual Heat Inputs'!D105:K105,1)+LARGE('Annual Heat Inputs'!D105:K105,2)+LARGE('Annual Heat Inputs'!D105:K105,3))/3</f>
        <v>279589.24700000003</v>
      </c>
      <c r="E105" s="110">
        <v>1221855434</v>
      </c>
      <c r="F105" s="111">
        <f t="shared" si="161"/>
        <v>2.2882350826456286E-4</v>
      </c>
      <c r="G105" s="127">
        <v>105171</v>
      </c>
      <c r="H105" s="127">
        <f t="shared" si="119"/>
        <v>24.06559718769234</v>
      </c>
      <c r="I105" s="127">
        <f>MIN(H105,'NOx Annual Emissions'!L105,'Annual NOx Consent Decree Caps '!D105,' Retirement Adjustments'!D105)</f>
        <v>7.4059999999999997</v>
      </c>
      <c r="J105" s="133">
        <v>25128.051299999999</v>
      </c>
      <c r="K105" s="127">
        <f t="shared" si="162"/>
        <v>7.4059999999999997</v>
      </c>
      <c r="L105" s="133">
        <v>11887.4403</v>
      </c>
      <c r="M105" s="127">
        <f t="shared" si="139"/>
        <v>7.4059999999999997</v>
      </c>
      <c r="N105" s="133">
        <v>5853.5460999999996</v>
      </c>
      <c r="O105" s="127">
        <f t="shared" si="140"/>
        <v>7.4059999999999997</v>
      </c>
      <c r="P105" s="189">
        <v>2882.37</v>
      </c>
      <c r="Q105" s="127">
        <f t="shared" si="141"/>
        <v>7.4059999999999997</v>
      </c>
      <c r="R105" s="133">
        <v>1419.3203000000001</v>
      </c>
      <c r="S105" s="127">
        <f t="shared" si="142"/>
        <v>7.4059999999999997</v>
      </c>
      <c r="T105" s="117">
        <v>700.0204</v>
      </c>
      <c r="U105" s="127">
        <f t="shared" si="137"/>
        <v>7.4059999999999997</v>
      </c>
      <c r="V105" s="117">
        <v>398.57990000000001</v>
      </c>
      <c r="W105" s="127">
        <f t="shared" si="143"/>
        <v>7.4059999999999997</v>
      </c>
      <c r="X105" s="115">
        <v>196.26650000000001</v>
      </c>
      <c r="Y105" s="127">
        <f t="shared" si="144"/>
        <v>7.4059999999999997</v>
      </c>
      <c r="Z105" s="115">
        <v>96.644400000000005</v>
      </c>
      <c r="AA105" s="127">
        <f t="shared" si="145"/>
        <v>7.4059999999999997</v>
      </c>
      <c r="AB105" s="133">
        <v>47.589100000000002</v>
      </c>
      <c r="AC105" s="127">
        <f t="shared" si="146"/>
        <v>7.4059999999999997</v>
      </c>
      <c r="AD105" s="115">
        <v>23.433499999999999</v>
      </c>
      <c r="AE105" s="127">
        <f t="shared" si="147"/>
        <v>7.4059999999999997</v>
      </c>
      <c r="AF105" s="115">
        <v>11.539</v>
      </c>
      <c r="AG105" s="127">
        <f t="shared" si="148"/>
        <v>7.4059999999999997</v>
      </c>
      <c r="AH105" s="115">
        <v>5.6820000000000004</v>
      </c>
      <c r="AI105" s="133">
        <f t="shared" si="149"/>
        <v>7.4059999999999997</v>
      </c>
      <c r="AJ105" s="133">
        <v>2.7978999999999998</v>
      </c>
      <c r="AK105" s="133">
        <f t="shared" si="150"/>
        <v>7.4059999999999997</v>
      </c>
      <c r="AL105" s="133">
        <v>1.3776999999999999</v>
      </c>
      <c r="AM105" s="133">
        <f t="shared" si="151"/>
        <v>7.4059999999999997</v>
      </c>
      <c r="AN105" s="133">
        <v>0.6784</v>
      </c>
      <c r="AO105" s="133">
        <f t="shared" si="152"/>
        <v>7.4059999999999997</v>
      </c>
      <c r="AP105" s="133">
        <v>0.33410000000000001</v>
      </c>
      <c r="AQ105" s="133">
        <f t="shared" si="153"/>
        <v>7.4059999999999997</v>
      </c>
      <c r="AR105" s="133">
        <v>0.16450000000000001</v>
      </c>
      <c r="AS105" s="133">
        <f t="shared" si="154"/>
        <v>7.4059999999999997</v>
      </c>
      <c r="AT105" s="133">
        <v>8.1000000000000003E-2</v>
      </c>
      <c r="AU105" s="133">
        <f t="shared" si="155"/>
        <v>7.4059999999999997</v>
      </c>
      <c r="AV105" s="133">
        <v>3.9899999999999998E-2</v>
      </c>
      <c r="AW105" s="133">
        <f t="shared" si="156"/>
        <v>7.4059999999999997</v>
      </c>
      <c r="AX105" s="133">
        <v>2.1399999999999999E-2</v>
      </c>
      <c r="AY105" s="133">
        <f t="shared" si="157"/>
        <v>7.4059999999999997</v>
      </c>
      <c r="AZ105" s="133">
        <v>1.14E-2</v>
      </c>
      <c r="BA105" s="133">
        <f t="shared" si="158"/>
        <v>7.4059999999999997</v>
      </c>
      <c r="BB105" s="133">
        <v>6.1000000000000004E-3</v>
      </c>
      <c r="BC105" s="133">
        <f t="shared" si="159"/>
        <v>7.4059999999999997</v>
      </c>
      <c r="BD105" s="133">
        <v>3.3E-3</v>
      </c>
      <c r="BE105" s="133">
        <f t="shared" si="160"/>
        <v>7.4059999999999997</v>
      </c>
    </row>
    <row r="106" spans="1:57" ht="15" customHeight="1" x14ac:dyDescent="0.25">
      <c r="A106" s="55" t="s">
        <v>192</v>
      </c>
      <c r="B106" s="101">
        <v>55111</v>
      </c>
      <c r="C106" s="101">
        <v>6</v>
      </c>
      <c r="D106" s="109">
        <f>(LARGE('Annual Heat Inputs'!D106:K106,1)+LARGE('Annual Heat Inputs'!D106:K106,2)+LARGE('Annual Heat Inputs'!D106:K106,3))/3</f>
        <v>299705.70500000002</v>
      </c>
      <c r="E106" s="110">
        <v>1221855434</v>
      </c>
      <c r="F106" s="111">
        <f t="shared" si="161"/>
        <v>2.4528736924208007E-4</v>
      </c>
      <c r="G106" s="127">
        <v>105171</v>
      </c>
      <c r="H106" s="127">
        <f t="shared" si="119"/>
        <v>25.797117910558804</v>
      </c>
      <c r="I106" s="127">
        <f>MIN(H106,'NOx Annual Emissions'!L106,'Annual NOx Consent Decree Caps '!D106,' Retirement Adjustments'!D106)</f>
        <v>8.7579999999999991</v>
      </c>
      <c r="J106" s="133">
        <v>25128.051299999999</v>
      </c>
      <c r="K106" s="127">
        <f t="shared" si="162"/>
        <v>8.7579999999999991</v>
      </c>
      <c r="L106" s="133">
        <v>11887.4403</v>
      </c>
      <c r="M106" s="127">
        <f t="shared" si="139"/>
        <v>8.7579999999999991</v>
      </c>
      <c r="N106" s="133">
        <v>5853.5460999999996</v>
      </c>
      <c r="O106" s="127">
        <f t="shared" si="140"/>
        <v>8.7579999999999991</v>
      </c>
      <c r="P106" s="189">
        <v>2882.37</v>
      </c>
      <c r="Q106" s="127">
        <f t="shared" si="141"/>
        <v>8.7579999999999991</v>
      </c>
      <c r="R106" s="133">
        <v>1419.3203000000001</v>
      </c>
      <c r="S106" s="127">
        <f t="shared" si="142"/>
        <v>8.7579999999999991</v>
      </c>
      <c r="T106" s="117">
        <v>700.0204</v>
      </c>
      <c r="U106" s="127">
        <f t="shared" si="137"/>
        <v>8.7579999999999991</v>
      </c>
      <c r="V106" s="117">
        <v>398.57990000000001</v>
      </c>
      <c r="W106" s="127">
        <f t="shared" si="143"/>
        <v>8.7579999999999991</v>
      </c>
      <c r="X106" s="115">
        <v>196.26650000000001</v>
      </c>
      <c r="Y106" s="127">
        <f t="shared" si="144"/>
        <v>8.7579999999999991</v>
      </c>
      <c r="Z106" s="115">
        <v>96.644400000000005</v>
      </c>
      <c r="AA106" s="127">
        <f t="shared" si="145"/>
        <v>8.7579999999999991</v>
      </c>
      <c r="AB106" s="133">
        <v>47.589100000000002</v>
      </c>
      <c r="AC106" s="127">
        <f t="shared" si="146"/>
        <v>8.7579999999999991</v>
      </c>
      <c r="AD106" s="115">
        <v>23.433499999999999</v>
      </c>
      <c r="AE106" s="127">
        <f t="shared" si="147"/>
        <v>8.7579999999999991</v>
      </c>
      <c r="AF106" s="115">
        <v>11.539</v>
      </c>
      <c r="AG106" s="127">
        <f t="shared" si="148"/>
        <v>8.7579999999999991</v>
      </c>
      <c r="AH106" s="115">
        <v>5.6820000000000004</v>
      </c>
      <c r="AI106" s="133">
        <f t="shared" si="149"/>
        <v>8.7579999999999991</v>
      </c>
      <c r="AJ106" s="133">
        <v>2.7978999999999998</v>
      </c>
      <c r="AK106" s="133">
        <f t="shared" si="150"/>
        <v>8.7579999999999991</v>
      </c>
      <c r="AL106" s="133">
        <v>1.3776999999999999</v>
      </c>
      <c r="AM106" s="133">
        <f t="shared" si="151"/>
        <v>8.7579999999999991</v>
      </c>
      <c r="AN106" s="133">
        <v>0.6784</v>
      </c>
      <c r="AO106" s="133">
        <f t="shared" si="152"/>
        <v>8.7579999999999991</v>
      </c>
      <c r="AP106" s="133">
        <v>0.33410000000000001</v>
      </c>
      <c r="AQ106" s="133">
        <f t="shared" si="153"/>
        <v>8.7579999999999991</v>
      </c>
      <c r="AR106" s="133">
        <v>0.16450000000000001</v>
      </c>
      <c r="AS106" s="133">
        <f t="shared" si="154"/>
        <v>8.7579999999999991</v>
      </c>
      <c r="AT106" s="133">
        <v>8.1000000000000003E-2</v>
      </c>
      <c r="AU106" s="133">
        <f t="shared" si="155"/>
        <v>8.7579999999999991</v>
      </c>
      <c r="AV106" s="133">
        <v>3.9899999999999998E-2</v>
      </c>
      <c r="AW106" s="133">
        <f t="shared" si="156"/>
        <v>8.7579999999999991</v>
      </c>
      <c r="AX106" s="133">
        <v>2.1399999999999999E-2</v>
      </c>
      <c r="AY106" s="133">
        <f t="shared" si="157"/>
        <v>8.7579999999999991</v>
      </c>
      <c r="AZ106" s="133">
        <v>1.14E-2</v>
      </c>
      <c r="BA106" s="133">
        <f t="shared" si="158"/>
        <v>8.7579999999999991</v>
      </c>
      <c r="BB106" s="133">
        <v>6.1000000000000004E-3</v>
      </c>
      <c r="BC106" s="133">
        <f t="shared" si="159"/>
        <v>8.7579999999999991</v>
      </c>
      <c r="BD106" s="133">
        <v>3.3E-3</v>
      </c>
      <c r="BE106" s="133">
        <f t="shared" si="160"/>
        <v>8.7579999999999991</v>
      </c>
    </row>
    <row r="107" spans="1:57" ht="15" customHeight="1" x14ac:dyDescent="0.25">
      <c r="A107" s="55" t="s">
        <v>192</v>
      </c>
      <c r="B107" s="101">
        <v>55111</v>
      </c>
      <c r="C107" s="101">
        <v>7</v>
      </c>
      <c r="D107" s="109">
        <f>(LARGE('Annual Heat Inputs'!D107:K107,1)+LARGE('Annual Heat Inputs'!D107:K107,2)+LARGE('Annual Heat Inputs'!D107:K107,3))/3</f>
        <v>285366.23933333333</v>
      </c>
      <c r="E107" s="110">
        <v>1221855434</v>
      </c>
      <c r="F107" s="111">
        <f t="shared" si="161"/>
        <v>2.3355155724039063E-4</v>
      </c>
      <c r="G107" s="127">
        <v>105171</v>
      </c>
      <c r="H107" s="127">
        <f t="shared" si="119"/>
        <v>24.562850826529122</v>
      </c>
      <c r="I107" s="127">
        <f>MIN(H107,'NOx Annual Emissions'!L107,'Annual NOx Consent Decree Caps '!D107,' Retirement Adjustments'!D107)</f>
        <v>6.508</v>
      </c>
      <c r="J107" s="133">
        <v>25128.051299999999</v>
      </c>
      <c r="K107" s="127">
        <f t="shared" si="162"/>
        <v>6.508</v>
      </c>
      <c r="L107" s="133">
        <v>11887.4403</v>
      </c>
      <c r="M107" s="127">
        <f t="shared" si="139"/>
        <v>6.508</v>
      </c>
      <c r="N107" s="133">
        <v>5853.5460999999996</v>
      </c>
      <c r="O107" s="127">
        <f t="shared" si="140"/>
        <v>6.508</v>
      </c>
      <c r="P107" s="189">
        <v>2882.37</v>
      </c>
      <c r="Q107" s="127">
        <f t="shared" si="141"/>
        <v>6.508</v>
      </c>
      <c r="R107" s="133">
        <v>1419.3203000000001</v>
      </c>
      <c r="S107" s="127">
        <f t="shared" si="142"/>
        <v>6.508</v>
      </c>
      <c r="T107" s="117">
        <v>700.0204</v>
      </c>
      <c r="U107" s="127">
        <f t="shared" si="137"/>
        <v>6.508</v>
      </c>
      <c r="V107" s="117">
        <v>398.57990000000001</v>
      </c>
      <c r="W107" s="127">
        <f t="shared" si="143"/>
        <v>6.508</v>
      </c>
      <c r="X107" s="115">
        <v>196.26650000000001</v>
      </c>
      <c r="Y107" s="127">
        <f t="shared" si="144"/>
        <v>6.508</v>
      </c>
      <c r="Z107" s="115">
        <v>96.644400000000005</v>
      </c>
      <c r="AA107" s="127">
        <f t="shared" si="145"/>
        <v>6.508</v>
      </c>
      <c r="AB107" s="133">
        <v>47.589100000000002</v>
      </c>
      <c r="AC107" s="127">
        <f t="shared" si="146"/>
        <v>6.508</v>
      </c>
      <c r="AD107" s="115">
        <v>23.433499999999999</v>
      </c>
      <c r="AE107" s="127">
        <f t="shared" si="147"/>
        <v>6.508</v>
      </c>
      <c r="AF107" s="115">
        <v>11.539</v>
      </c>
      <c r="AG107" s="127">
        <f t="shared" si="148"/>
        <v>6.508</v>
      </c>
      <c r="AH107" s="115">
        <v>5.6820000000000004</v>
      </c>
      <c r="AI107" s="133">
        <f t="shared" si="149"/>
        <v>6.508</v>
      </c>
      <c r="AJ107" s="133">
        <v>2.7978999999999998</v>
      </c>
      <c r="AK107" s="133">
        <f t="shared" si="150"/>
        <v>6.508</v>
      </c>
      <c r="AL107" s="133">
        <v>1.3776999999999999</v>
      </c>
      <c r="AM107" s="133">
        <f t="shared" si="151"/>
        <v>6.508</v>
      </c>
      <c r="AN107" s="133">
        <v>0.6784</v>
      </c>
      <c r="AO107" s="133">
        <f t="shared" si="152"/>
        <v>6.508</v>
      </c>
      <c r="AP107" s="133">
        <v>0.33410000000000001</v>
      </c>
      <c r="AQ107" s="133">
        <f t="shared" si="153"/>
        <v>6.508</v>
      </c>
      <c r="AR107" s="133">
        <v>0.16450000000000001</v>
      </c>
      <c r="AS107" s="133">
        <f t="shared" si="154"/>
        <v>6.508</v>
      </c>
      <c r="AT107" s="133">
        <v>8.1000000000000003E-2</v>
      </c>
      <c r="AU107" s="133">
        <f t="shared" si="155"/>
        <v>6.508</v>
      </c>
      <c r="AV107" s="133">
        <v>3.9899999999999998E-2</v>
      </c>
      <c r="AW107" s="133">
        <f t="shared" si="156"/>
        <v>6.508</v>
      </c>
      <c r="AX107" s="133">
        <v>2.1399999999999999E-2</v>
      </c>
      <c r="AY107" s="133">
        <f t="shared" si="157"/>
        <v>6.508</v>
      </c>
      <c r="AZ107" s="133">
        <v>1.14E-2</v>
      </c>
      <c r="BA107" s="133">
        <f t="shared" si="158"/>
        <v>6.508</v>
      </c>
      <c r="BB107" s="133">
        <v>6.1000000000000004E-3</v>
      </c>
      <c r="BC107" s="133">
        <f t="shared" si="159"/>
        <v>6.508</v>
      </c>
      <c r="BD107" s="133">
        <v>3.3E-3</v>
      </c>
      <c r="BE107" s="133">
        <f t="shared" si="160"/>
        <v>6.508</v>
      </c>
    </row>
    <row r="108" spans="1:57" ht="15" customHeight="1" x14ac:dyDescent="0.25">
      <c r="A108" s="55" t="s">
        <v>192</v>
      </c>
      <c r="B108" s="101">
        <v>55111</v>
      </c>
      <c r="C108" s="101">
        <v>8</v>
      </c>
      <c r="D108" s="109">
        <f>(LARGE('Annual Heat Inputs'!D108:K108,1)+LARGE('Annual Heat Inputs'!D108:K108,2)+LARGE('Annual Heat Inputs'!D108:K108,3))/3</f>
        <v>205546.51</v>
      </c>
      <c r="E108" s="110">
        <v>1221855434</v>
      </c>
      <c r="F108" s="111">
        <f t="shared" si="161"/>
        <v>1.6822490147390057E-4</v>
      </c>
      <c r="G108" s="127">
        <v>105171</v>
      </c>
      <c r="H108" s="127">
        <f t="shared" si="119"/>
        <v>17.692381112911598</v>
      </c>
      <c r="I108" s="127">
        <f>MIN(H108,'NOx Annual Emissions'!L108,'Annual NOx Consent Decree Caps '!D108,' Retirement Adjustments'!D108)</f>
        <v>4.9139999999999997</v>
      </c>
      <c r="J108" s="133">
        <v>25128.051299999999</v>
      </c>
      <c r="K108" s="127">
        <f t="shared" si="162"/>
        <v>4.9139999999999997</v>
      </c>
      <c r="L108" s="133">
        <v>11887.4403</v>
      </c>
      <c r="M108" s="127">
        <f t="shared" si="139"/>
        <v>4.9139999999999997</v>
      </c>
      <c r="N108" s="133">
        <v>5853.5460999999996</v>
      </c>
      <c r="O108" s="127">
        <f t="shared" si="140"/>
        <v>4.9139999999999997</v>
      </c>
      <c r="P108" s="189">
        <v>2882.37</v>
      </c>
      <c r="Q108" s="127">
        <f t="shared" si="141"/>
        <v>4.9139999999999997</v>
      </c>
      <c r="R108" s="133">
        <v>1419.3203000000001</v>
      </c>
      <c r="S108" s="127">
        <f t="shared" si="142"/>
        <v>4.9139999999999997</v>
      </c>
      <c r="T108" s="117">
        <v>700.0204</v>
      </c>
      <c r="U108" s="127">
        <f t="shared" si="137"/>
        <v>4.9139999999999997</v>
      </c>
      <c r="V108" s="117">
        <v>398.57990000000001</v>
      </c>
      <c r="W108" s="127">
        <f t="shared" si="143"/>
        <v>4.9139999999999997</v>
      </c>
      <c r="X108" s="115">
        <v>196.26650000000001</v>
      </c>
      <c r="Y108" s="127">
        <f t="shared" si="144"/>
        <v>4.9139999999999997</v>
      </c>
      <c r="Z108" s="115">
        <v>96.644400000000005</v>
      </c>
      <c r="AA108" s="127">
        <f t="shared" si="145"/>
        <v>4.9139999999999997</v>
      </c>
      <c r="AB108" s="133">
        <v>47.589100000000002</v>
      </c>
      <c r="AC108" s="127">
        <f t="shared" si="146"/>
        <v>4.9139999999999997</v>
      </c>
      <c r="AD108" s="115">
        <v>23.433499999999999</v>
      </c>
      <c r="AE108" s="127">
        <f t="shared" si="147"/>
        <v>4.9139999999999997</v>
      </c>
      <c r="AF108" s="115">
        <v>11.539</v>
      </c>
      <c r="AG108" s="127">
        <f t="shared" si="148"/>
        <v>4.9139999999999997</v>
      </c>
      <c r="AH108" s="115">
        <v>5.6820000000000004</v>
      </c>
      <c r="AI108" s="133">
        <f t="shared" si="149"/>
        <v>4.9139999999999997</v>
      </c>
      <c r="AJ108" s="133">
        <v>2.7978999999999998</v>
      </c>
      <c r="AK108" s="133">
        <f t="shared" si="150"/>
        <v>4.9139999999999997</v>
      </c>
      <c r="AL108" s="133">
        <v>1.3776999999999999</v>
      </c>
      <c r="AM108" s="133">
        <f t="shared" si="151"/>
        <v>4.9139999999999997</v>
      </c>
      <c r="AN108" s="133">
        <v>0.6784</v>
      </c>
      <c r="AO108" s="133">
        <f t="shared" si="152"/>
        <v>4.9139999999999997</v>
      </c>
      <c r="AP108" s="133">
        <v>0.33410000000000001</v>
      </c>
      <c r="AQ108" s="133">
        <f t="shared" si="153"/>
        <v>4.9139999999999997</v>
      </c>
      <c r="AR108" s="133">
        <v>0.16450000000000001</v>
      </c>
      <c r="AS108" s="133">
        <f t="shared" si="154"/>
        <v>4.9139999999999997</v>
      </c>
      <c r="AT108" s="133">
        <v>8.1000000000000003E-2</v>
      </c>
      <c r="AU108" s="133">
        <f t="shared" si="155"/>
        <v>4.9139999999999997</v>
      </c>
      <c r="AV108" s="133">
        <v>3.9899999999999998E-2</v>
      </c>
      <c r="AW108" s="133">
        <f t="shared" si="156"/>
        <v>4.9139999999999997</v>
      </c>
      <c r="AX108" s="133">
        <v>2.1399999999999999E-2</v>
      </c>
      <c r="AY108" s="133">
        <f t="shared" si="157"/>
        <v>4.9139999999999997</v>
      </c>
      <c r="AZ108" s="133">
        <v>1.14E-2</v>
      </c>
      <c r="BA108" s="133">
        <f t="shared" si="158"/>
        <v>4.9139999999999997</v>
      </c>
      <c r="BB108" s="133">
        <v>6.1000000000000004E-3</v>
      </c>
      <c r="BC108" s="133">
        <f t="shared" si="159"/>
        <v>4.9139999999999997</v>
      </c>
      <c r="BD108" s="133">
        <v>3.3E-3</v>
      </c>
      <c r="BE108" s="133">
        <f t="shared" si="160"/>
        <v>4.9139999999999997</v>
      </c>
    </row>
    <row r="109" spans="1:57" ht="15" customHeight="1" x14ac:dyDescent="0.25">
      <c r="A109" s="45" t="s">
        <v>67</v>
      </c>
      <c r="B109" s="104">
        <v>57842</v>
      </c>
      <c r="C109" s="101">
        <v>1</v>
      </c>
      <c r="D109" s="109">
        <f>(LARGE('Annual Heat Inputs'!D109:K109,1)+LARGE('Annual Heat Inputs'!D109:K109,2)+LARGE('Annual Heat Inputs'!D109:K109,3))/3</f>
        <v>10441842.298333332</v>
      </c>
      <c r="E109" s="110">
        <v>1221855434</v>
      </c>
      <c r="F109" s="111">
        <f t="shared" ref="F109:F126" si="163">D109/E109</f>
        <v>8.5458901337859359E-3</v>
      </c>
      <c r="G109" s="127">
        <v>105171</v>
      </c>
      <c r="H109" s="127">
        <f t="shared" si="119"/>
        <v>898.77981126040061</v>
      </c>
      <c r="I109" s="127">
        <f>MIN(H109,'NOx Annual Emissions'!L109,'Annual NOx Consent Decree Caps '!D109,' Retirement Adjustments'!D109)</f>
        <v>431.50799999999998</v>
      </c>
      <c r="J109" s="133">
        <v>25128.051299999999</v>
      </c>
      <c r="K109" s="127">
        <f t="shared" si="162"/>
        <v>431.50799999999998</v>
      </c>
      <c r="L109" s="133">
        <v>11887.4403</v>
      </c>
      <c r="M109" s="127">
        <f t="shared" si="139"/>
        <v>431.50799999999998</v>
      </c>
      <c r="N109" s="133">
        <v>5853.5460999999996</v>
      </c>
      <c r="O109" s="127">
        <f t="shared" si="140"/>
        <v>431.50799999999998</v>
      </c>
      <c r="P109" s="189">
        <v>2882.37</v>
      </c>
      <c r="Q109" s="127">
        <f t="shared" si="141"/>
        <v>431.50799999999998</v>
      </c>
      <c r="R109" s="133">
        <v>1419.3203000000001</v>
      </c>
      <c r="S109" s="127">
        <f t="shared" si="142"/>
        <v>431.50799999999998</v>
      </c>
      <c r="T109" s="117">
        <v>700.0204</v>
      </c>
      <c r="U109" s="127">
        <f t="shared" si="137"/>
        <v>431.50799999999998</v>
      </c>
      <c r="V109" s="117">
        <v>398.57990000000001</v>
      </c>
      <c r="W109" s="127">
        <f t="shared" si="143"/>
        <v>431.50799999999998</v>
      </c>
      <c r="X109" s="115">
        <v>196.26650000000001</v>
      </c>
      <c r="Y109" s="127">
        <f t="shared" si="144"/>
        <v>431.50799999999998</v>
      </c>
      <c r="Z109" s="115">
        <v>96.644400000000005</v>
      </c>
      <c r="AA109" s="127">
        <f t="shared" si="145"/>
        <v>431.50799999999998</v>
      </c>
      <c r="AB109" s="133">
        <v>47.589100000000002</v>
      </c>
      <c r="AC109" s="127">
        <f t="shared" si="146"/>
        <v>431.50799999999998</v>
      </c>
      <c r="AD109" s="115">
        <v>23.433499999999999</v>
      </c>
      <c r="AE109" s="127">
        <f t="shared" si="147"/>
        <v>431.50799999999998</v>
      </c>
      <c r="AF109" s="115">
        <v>11.539</v>
      </c>
      <c r="AG109" s="127">
        <f t="shared" si="148"/>
        <v>431.50799999999998</v>
      </c>
      <c r="AH109" s="115">
        <v>5.6820000000000004</v>
      </c>
      <c r="AI109" s="133">
        <f t="shared" si="149"/>
        <v>431.50799999999998</v>
      </c>
      <c r="AJ109" s="133">
        <v>2.7978999999999998</v>
      </c>
      <c r="AK109" s="133">
        <f t="shared" si="150"/>
        <v>431.50799999999998</v>
      </c>
      <c r="AL109" s="133">
        <v>1.3776999999999999</v>
      </c>
      <c r="AM109" s="133">
        <f t="shared" si="151"/>
        <v>431.50799999999998</v>
      </c>
      <c r="AN109" s="133">
        <v>0.6784</v>
      </c>
      <c r="AO109" s="133">
        <f t="shared" si="152"/>
        <v>431.50799999999998</v>
      </c>
      <c r="AP109" s="133">
        <v>0.33410000000000001</v>
      </c>
      <c r="AQ109" s="133">
        <f t="shared" si="153"/>
        <v>431.50799999999998</v>
      </c>
      <c r="AR109" s="133">
        <v>0.16450000000000001</v>
      </c>
      <c r="AS109" s="133">
        <f t="shared" si="154"/>
        <v>431.50799999999998</v>
      </c>
      <c r="AT109" s="133">
        <v>8.1000000000000003E-2</v>
      </c>
      <c r="AU109" s="133">
        <f t="shared" si="155"/>
        <v>431.50799999999998</v>
      </c>
      <c r="AV109" s="133">
        <v>3.9899999999999998E-2</v>
      </c>
      <c r="AW109" s="133">
        <f t="shared" si="156"/>
        <v>431.50799999999998</v>
      </c>
      <c r="AX109" s="133">
        <v>2.1399999999999999E-2</v>
      </c>
      <c r="AY109" s="133">
        <f t="shared" si="157"/>
        <v>431.50799999999998</v>
      </c>
      <c r="AZ109" s="133">
        <v>1.14E-2</v>
      </c>
      <c r="BA109" s="133">
        <f t="shared" si="158"/>
        <v>431.50799999999998</v>
      </c>
      <c r="BB109" s="133">
        <v>6.1000000000000004E-3</v>
      </c>
      <c r="BC109" s="133">
        <f t="shared" si="159"/>
        <v>431.50799999999998</v>
      </c>
      <c r="BD109" s="133">
        <v>3.3E-3</v>
      </c>
      <c r="BE109" s="133">
        <f t="shared" si="160"/>
        <v>431.50799999999998</v>
      </c>
    </row>
    <row r="110" spans="1:57" ht="15" customHeight="1" x14ac:dyDescent="0.25">
      <c r="A110" s="45" t="s">
        <v>67</v>
      </c>
      <c r="B110" s="101">
        <v>1010</v>
      </c>
      <c r="C110" s="101">
        <v>2</v>
      </c>
      <c r="D110" s="109">
        <f>(LARGE('Annual Heat Inputs'!D110:K110,1)+LARGE('Annual Heat Inputs'!D110:K110,2)+LARGE('Annual Heat Inputs'!D110:K110,3))/3</f>
        <v>2502303.1463333331</v>
      </c>
      <c r="E110" s="110">
        <v>1221855434</v>
      </c>
      <c r="F110" s="111">
        <f t="shared" si="163"/>
        <v>2.0479535276456714E-3</v>
      </c>
      <c r="G110" s="127">
        <v>105171</v>
      </c>
      <c r="H110" s="127">
        <f t="shared" si="119"/>
        <v>215.38532045602292</v>
      </c>
      <c r="I110" s="127">
        <f>MIN(H110,'NOx Annual Emissions'!L110,'Annual NOx Consent Decree Caps '!D110,' Retirement Adjustments'!D110)</f>
        <v>0</v>
      </c>
      <c r="J110" s="133">
        <v>25128.051299999999</v>
      </c>
      <c r="K110" s="127">
        <f t="shared" si="162"/>
        <v>0</v>
      </c>
      <c r="L110" s="133">
        <v>11887.4403</v>
      </c>
      <c r="M110" s="127">
        <f t="shared" si="139"/>
        <v>0</v>
      </c>
      <c r="N110" s="133">
        <v>5853.5460999999996</v>
      </c>
      <c r="O110" s="127">
        <f t="shared" si="140"/>
        <v>0</v>
      </c>
      <c r="P110" s="189">
        <v>2882.37</v>
      </c>
      <c r="Q110" s="127">
        <f t="shared" si="141"/>
        <v>0</v>
      </c>
      <c r="R110" s="133">
        <v>1419.3203000000001</v>
      </c>
      <c r="S110" s="127">
        <f t="shared" si="142"/>
        <v>0</v>
      </c>
      <c r="T110" s="117">
        <v>700.0204</v>
      </c>
      <c r="U110" s="127">
        <f t="shared" si="137"/>
        <v>0</v>
      </c>
      <c r="V110" s="117">
        <v>398.57990000000001</v>
      </c>
      <c r="W110" s="127">
        <f t="shared" si="143"/>
        <v>0</v>
      </c>
      <c r="X110" s="115">
        <v>196.26650000000001</v>
      </c>
      <c r="Y110" s="127">
        <f t="shared" si="144"/>
        <v>0</v>
      </c>
      <c r="Z110" s="115">
        <v>96.644400000000005</v>
      </c>
      <c r="AA110" s="127">
        <f t="shared" si="145"/>
        <v>0</v>
      </c>
      <c r="AB110" s="133">
        <v>47.589100000000002</v>
      </c>
      <c r="AC110" s="127">
        <f t="shared" si="146"/>
        <v>0</v>
      </c>
      <c r="AD110" s="115">
        <v>23.433499999999999</v>
      </c>
      <c r="AE110" s="127">
        <f t="shared" si="147"/>
        <v>0</v>
      </c>
      <c r="AF110" s="115">
        <v>11.539</v>
      </c>
      <c r="AG110" s="127">
        <f t="shared" si="148"/>
        <v>0</v>
      </c>
      <c r="AH110" s="115">
        <v>5.6820000000000004</v>
      </c>
      <c r="AI110" s="133">
        <f t="shared" si="149"/>
        <v>0</v>
      </c>
      <c r="AJ110" s="133">
        <v>2.7978999999999998</v>
      </c>
      <c r="AK110" s="133">
        <f t="shared" si="150"/>
        <v>0</v>
      </c>
      <c r="AL110" s="133">
        <v>1.3776999999999999</v>
      </c>
      <c r="AM110" s="133">
        <f t="shared" si="151"/>
        <v>0</v>
      </c>
      <c r="AN110" s="133">
        <v>0.6784</v>
      </c>
      <c r="AO110" s="133">
        <f t="shared" si="152"/>
        <v>0</v>
      </c>
      <c r="AP110" s="133">
        <v>0.33410000000000001</v>
      </c>
      <c r="AQ110" s="133">
        <f t="shared" si="153"/>
        <v>0</v>
      </c>
      <c r="AR110" s="133">
        <v>0.16450000000000001</v>
      </c>
      <c r="AS110" s="133">
        <f t="shared" si="154"/>
        <v>0</v>
      </c>
      <c r="AT110" s="133">
        <v>8.1000000000000003E-2</v>
      </c>
      <c r="AU110" s="133">
        <f t="shared" si="155"/>
        <v>0</v>
      </c>
      <c r="AV110" s="133">
        <v>3.9899999999999998E-2</v>
      </c>
      <c r="AW110" s="133">
        <f t="shared" si="156"/>
        <v>0</v>
      </c>
      <c r="AX110" s="133">
        <v>2.1399999999999999E-2</v>
      </c>
      <c r="AY110" s="133">
        <f t="shared" si="157"/>
        <v>0</v>
      </c>
      <c r="AZ110" s="133">
        <v>1.14E-2</v>
      </c>
      <c r="BA110" s="133">
        <f t="shared" si="158"/>
        <v>0</v>
      </c>
      <c r="BB110" s="133">
        <v>6.1000000000000004E-3</v>
      </c>
      <c r="BC110" s="133">
        <f t="shared" si="159"/>
        <v>0</v>
      </c>
      <c r="BD110" s="133">
        <v>3.3E-3</v>
      </c>
      <c r="BE110" s="133">
        <f t="shared" si="160"/>
        <v>0</v>
      </c>
    </row>
    <row r="111" spans="1:57" ht="15" customHeight="1" x14ac:dyDescent="0.25">
      <c r="A111" s="45" t="s">
        <v>67</v>
      </c>
      <c r="B111" s="101">
        <v>1010</v>
      </c>
      <c r="C111" s="101">
        <v>3</v>
      </c>
      <c r="D111" s="109">
        <f>(LARGE('Annual Heat Inputs'!D111:K111,1)+LARGE('Annual Heat Inputs'!D111:K111,2)+LARGE('Annual Heat Inputs'!D111:K111,3))/3</f>
        <v>2636474.3063333333</v>
      </c>
      <c r="E111" s="110">
        <v>1221855434</v>
      </c>
      <c r="F111" s="111">
        <f t="shared" si="163"/>
        <v>2.1577628850102844E-3</v>
      </c>
      <c r="G111" s="127">
        <v>105171</v>
      </c>
      <c r="H111" s="127">
        <f t="shared" si="119"/>
        <v>226.93408037941663</v>
      </c>
      <c r="I111" s="127">
        <f>MIN(H111,'NOx Annual Emissions'!L111,'Annual NOx Consent Decree Caps '!D111,' Retirement Adjustments'!D111)</f>
        <v>0</v>
      </c>
      <c r="J111" s="133">
        <v>25128.051299999999</v>
      </c>
      <c r="K111" s="127">
        <f t="shared" si="162"/>
        <v>0</v>
      </c>
      <c r="L111" s="133">
        <v>11887.4403</v>
      </c>
      <c r="M111" s="127">
        <f t="shared" si="139"/>
        <v>0</v>
      </c>
      <c r="N111" s="133">
        <v>5853.5460999999996</v>
      </c>
      <c r="O111" s="127">
        <f t="shared" si="140"/>
        <v>0</v>
      </c>
      <c r="P111" s="189">
        <v>2882.37</v>
      </c>
      <c r="Q111" s="127">
        <f t="shared" si="141"/>
        <v>0</v>
      </c>
      <c r="R111" s="133">
        <v>1419.3203000000001</v>
      </c>
      <c r="S111" s="127">
        <f t="shared" si="142"/>
        <v>0</v>
      </c>
      <c r="T111" s="117">
        <v>700.0204</v>
      </c>
      <c r="U111" s="127">
        <f t="shared" si="137"/>
        <v>0</v>
      </c>
      <c r="V111" s="117">
        <v>398.57990000000001</v>
      </c>
      <c r="W111" s="127">
        <f t="shared" si="143"/>
        <v>0</v>
      </c>
      <c r="X111" s="115">
        <v>196.26650000000001</v>
      </c>
      <c r="Y111" s="127">
        <f t="shared" si="144"/>
        <v>0</v>
      </c>
      <c r="Z111" s="115">
        <v>96.644400000000005</v>
      </c>
      <c r="AA111" s="127">
        <f t="shared" si="145"/>
        <v>0</v>
      </c>
      <c r="AB111" s="133">
        <v>47.589100000000002</v>
      </c>
      <c r="AC111" s="127">
        <f t="shared" si="146"/>
        <v>0</v>
      </c>
      <c r="AD111" s="115">
        <v>23.433499999999999</v>
      </c>
      <c r="AE111" s="127">
        <f t="shared" si="147"/>
        <v>0</v>
      </c>
      <c r="AF111" s="115">
        <v>11.539</v>
      </c>
      <c r="AG111" s="127">
        <f t="shared" si="148"/>
        <v>0</v>
      </c>
      <c r="AH111" s="115">
        <v>5.6820000000000004</v>
      </c>
      <c r="AI111" s="133">
        <f t="shared" si="149"/>
        <v>0</v>
      </c>
      <c r="AJ111" s="133">
        <v>2.7978999999999998</v>
      </c>
      <c r="AK111" s="133">
        <f t="shared" si="150"/>
        <v>0</v>
      </c>
      <c r="AL111" s="133">
        <v>1.3776999999999999</v>
      </c>
      <c r="AM111" s="133">
        <f t="shared" si="151"/>
        <v>0</v>
      </c>
      <c r="AN111" s="133">
        <v>0.6784</v>
      </c>
      <c r="AO111" s="133">
        <f t="shared" si="152"/>
        <v>0</v>
      </c>
      <c r="AP111" s="133">
        <v>0.33410000000000001</v>
      </c>
      <c r="AQ111" s="133">
        <f t="shared" si="153"/>
        <v>0</v>
      </c>
      <c r="AR111" s="133">
        <v>0.16450000000000001</v>
      </c>
      <c r="AS111" s="133">
        <f t="shared" si="154"/>
        <v>0</v>
      </c>
      <c r="AT111" s="133">
        <v>8.1000000000000003E-2</v>
      </c>
      <c r="AU111" s="133">
        <f t="shared" si="155"/>
        <v>0</v>
      </c>
      <c r="AV111" s="133">
        <v>3.9899999999999998E-2</v>
      </c>
      <c r="AW111" s="133">
        <f t="shared" si="156"/>
        <v>0</v>
      </c>
      <c r="AX111" s="133">
        <v>2.1399999999999999E-2</v>
      </c>
      <c r="AY111" s="133">
        <f t="shared" si="157"/>
        <v>0</v>
      </c>
      <c r="AZ111" s="133">
        <v>1.14E-2</v>
      </c>
      <c r="BA111" s="133">
        <f t="shared" si="158"/>
        <v>0</v>
      </c>
      <c r="BB111" s="133">
        <v>6.1000000000000004E-3</v>
      </c>
      <c r="BC111" s="133">
        <f t="shared" si="159"/>
        <v>0</v>
      </c>
      <c r="BD111" s="133">
        <v>3.3E-3</v>
      </c>
      <c r="BE111" s="133">
        <f t="shared" si="160"/>
        <v>0</v>
      </c>
    </row>
    <row r="112" spans="1:57" ht="15" customHeight="1" x14ac:dyDescent="0.25">
      <c r="A112" s="45" t="s">
        <v>67</v>
      </c>
      <c r="B112" s="101">
        <v>1010</v>
      </c>
      <c r="C112" s="101">
        <v>4</v>
      </c>
      <c r="D112" s="109">
        <f>(LARGE('Annual Heat Inputs'!D112:K112,1)+LARGE('Annual Heat Inputs'!D112:K112,2)+LARGE('Annual Heat Inputs'!D112:K112,3))/3</f>
        <v>3493633.6166666667</v>
      </c>
      <c r="E112" s="110">
        <v>1221855434</v>
      </c>
      <c r="F112" s="111">
        <f t="shared" si="163"/>
        <v>2.8592855745867779E-3</v>
      </c>
      <c r="G112" s="127">
        <v>105171</v>
      </c>
      <c r="H112" s="127">
        <f t="shared" si="119"/>
        <v>300.713923164866</v>
      </c>
      <c r="I112" s="127">
        <f>MIN(H112,'NOx Annual Emissions'!L112,'Annual NOx Consent Decree Caps '!D112,' Retirement Adjustments'!D112)</f>
        <v>0</v>
      </c>
      <c r="J112" s="133">
        <v>25128.051299999999</v>
      </c>
      <c r="K112" s="127">
        <f t="shared" si="162"/>
        <v>0</v>
      </c>
      <c r="L112" s="133">
        <v>11887.4403</v>
      </c>
      <c r="M112" s="127">
        <f t="shared" si="139"/>
        <v>0</v>
      </c>
      <c r="N112" s="133">
        <v>5853.5460999999996</v>
      </c>
      <c r="O112" s="127">
        <f t="shared" si="140"/>
        <v>0</v>
      </c>
      <c r="P112" s="189">
        <v>2882.37</v>
      </c>
      <c r="Q112" s="127">
        <f t="shared" si="141"/>
        <v>0</v>
      </c>
      <c r="R112" s="133">
        <v>1419.3203000000001</v>
      </c>
      <c r="S112" s="127">
        <f t="shared" si="142"/>
        <v>0</v>
      </c>
      <c r="T112" s="117">
        <v>700.0204</v>
      </c>
      <c r="U112" s="127">
        <f t="shared" si="137"/>
        <v>0</v>
      </c>
      <c r="V112" s="117">
        <v>398.57990000000001</v>
      </c>
      <c r="W112" s="127">
        <f t="shared" si="143"/>
        <v>0</v>
      </c>
      <c r="X112" s="115">
        <v>196.26650000000001</v>
      </c>
      <c r="Y112" s="127">
        <f t="shared" si="144"/>
        <v>0</v>
      </c>
      <c r="Z112" s="115">
        <v>96.644400000000005</v>
      </c>
      <c r="AA112" s="127">
        <f t="shared" si="145"/>
        <v>0</v>
      </c>
      <c r="AB112" s="133">
        <v>47.589100000000002</v>
      </c>
      <c r="AC112" s="127">
        <f t="shared" si="146"/>
        <v>0</v>
      </c>
      <c r="AD112" s="115">
        <v>23.433499999999999</v>
      </c>
      <c r="AE112" s="127">
        <f t="shared" si="147"/>
        <v>0</v>
      </c>
      <c r="AF112" s="115">
        <v>11.539</v>
      </c>
      <c r="AG112" s="127">
        <f t="shared" si="148"/>
        <v>0</v>
      </c>
      <c r="AH112" s="115">
        <v>5.6820000000000004</v>
      </c>
      <c r="AI112" s="133">
        <f t="shared" si="149"/>
        <v>0</v>
      </c>
      <c r="AJ112" s="133">
        <v>2.7978999999999998</v>
      </c>
      <c r="AK112" s="133">
        <f t="shared" si="150"/>
        <v>0</v>
      </c>
      <c r="AL112" s="133">
        <v>1.3776999999999999</v>
      </c>
      <c r="AM112" s="133">
        <f t="shared" si="151"/>
        <v>0</v>
      </c>
      <c r="AN112" s="133">
        <v>0.6784</v>
      </c>
      <c r="AO112" s="133">
        <f t="shared" si="152"/>
        <v>0</v>
      </c>
      <c r="AP112" s="133">
        <v>0.33410000000000001</v>
      </c>
      <c r="AQ112" s="133">
        <f t="shared" si="153"/>
        <v>0</v>
      </c>
      <c r="AR112" s="133">
        <v>0.16450000000000001</v>
      </c>
      <c r="AS112" s="133">
        <f t="shared" si="154"/>
        <v>0</v>
      </c>
      <c r="AT112" s="133">
        <v>8.1000000000000003E-2</v>
      </c>
      <c r="AU112" s="133">
        <f t="shared" si="155"/>
        <v>0</v>
      </c>
      <c r="AV112" s="133">
        <v>3.9899999999999998E-2</v>
      </c>
      <c r="AW112" s="133">
        <f t="shared" si="156"/>
        <v>0</v>
      </c>
      <c r="AX112" s="133">
        <v>2.1399999999999999E-2</v>
      </c>
      <c r="AY112" s="133">
        <f t="shared" si="157"/>
        <v>0</v>
      </c>
      <c r="AZ112" s="133">
        <v>1.14E-2</v>
      </c>
      <c r="BA112" s="133">
        <f t="shared" si="158"/>
        <v>0</v>
      </c>
      <c r="BB112" s="133">
        <v>6.1000000000000004E-3</v>
      </c>
      <c r="BC112" s="133">
        <f t="shared" si="159"/>
        <v>0</v>
      </c>
      <c r="BD112" s="133">
        <v>3.3E-3</v>
      </c>
      <c r="BE112" s="133">
        <f t="shared" si="160"/>
        <v>0</v>
      </c>
    </row>
    <row r="113" spans="1:57" ht="15" customHeight="1" x14ac:dyDescent="0.25">
      <c r="A113" s="45" t="s">
        <v>67</v>
      </c>
      <c r="B113" s="101">
        <v>1010</v>
      </c>
      <c r="C113" s="101">
        <v>5</v>
      </c>
      <c r="D113" s="109">
        <f>(LARGE('Annual Heat Inputs'!D113:K113,1)+LARGE('Annual Heat Inputs'!D113:K113,2)+LARGE('Annual Heat Inputs'!D113:K113,3))/3</f>
        <v>1465984.9266666665</v>
      </c>
      <c r="E113" s="110">
        <v>1221855434</v>
      </c>
      <c r="F113" s="111">
        <f t="shared" si="163"/>
        <v>1.1998022727348827E-3</v>
      </c>
      <c r="G113" s="127">
        <v>105171</v>
      </c>
      <c r="H113" s="127">
        <f t="shared" si="119"/>
        <v>126.18440482580034</v>
      </c>
      <c r="I113" s="127">
        <f>MIN(H113,'NOx Annual Emissions'!L113,'Annual NOx Consent Decree Caps '!D113,' Retirement Adjustments'!D113)</f>
        <v>0</v>
      </c>
      <c r="J113" s="133">
        <v>25128.051299999999</v>
      </c>
      <c r="K113" s="127">
        <f t="shared" si="162"/>
        <v>0</v>
      </c>
      <c r="L113" s="133">
        <v>11887.4403</v>
      </c>
      <c r="M113" s="127">
        <f t="shared" si="139"/>
        <v>0</v>
      </c>
      <c r="N113" s="133">
        <v>5853.5460999999996</v>
      </c>
      <c r="O113" s="127">
        <f t="shared" si="140"/>
        <v>0</v>
      </c>
      <c r="P113" s="189">
        <v>2882.37</v>
      </c>
      <c r="Q113" s="127">
        <f t="shared" si="141"/>
        <v>0</v>
      </c>
      <c r="R113" s="133">
        <v>1419.3203000000001</v>
      </c>
      <c r="S113" s="127">
        <f t="shared" si="142"/>
        <v>0</v>
      </c>
      <c r="T113" s="117">
        <v>700.0204</v>
      </c>
      <c r="U113" s="127">
        <f t="shared" si="137"/>
        <v>0</v>
      </c>
      <c r="V113" s="117">
        <v>398.57990000000001</v>
      </c>
      <c r="W113" s="127">
        <f t="shared" si="143"/>
        <v>0</v>
      </c>
      <c r="X113" s="115">
        <v>196.26650000000001</v>
      </c>
      <c r="Y113" s="127">
        <f t="shared" si="144"/>
        <v>0</v>
      </c>
      <c r="Z113" s="115">
        <v>96.644400000000005</v>
      </c>
      <c r="AA113" s="127">
        <f t="shared" si="145"/>
        <v>0</v>
      </c>
      <c r="AB113" s="133">
        <v>47.589100000000002</v>
      </c>
      <c r="AC113" s="127">
        <f t="shared" si="146"/>
        <v>0</v>
      </c>
      <c r="AD113" s="115">
        <v>23.433499999999999</v>
      </c>
      <c r="AE113" s="127">
        <f t="shared" si="147"/>
        <v>0</v>
      </c>
      <c r="AF113" s="115">
        <v>11.539</v>
      </c>
      <c r="AG113" s="127">
        <f t="shared" si="148"/>
        <v>0</v>
      </c>
      <c r="AH113" s="115">
        <v>5.6820000000000004</v>
      </c>
      <c r="AI113" s="133">
        <f t="shared" si="149"/>
        <v>0</v>
      </c>
      <c r="AJ113" s="133">
        <v>2.7978999999999998</v>
      </c>
      <c r="AK113" s="133">
        <f t="shared" si="150"/>
        <v>0</v>
      </c>
      <c r="AL113" s="133">
        <v>1.3776999999999999</v>
      </c>
      <c r="AM113" s="133">
        <f t="shared" si="151"/>
        <v>0</v>
      </c>
      <c r="AN113" s="133">
        <v>0.6784</v>
      </c>
      <c r="AO113" s="133">
        <f t="shared" si="152"/>
        <v>0</v>
      </c>
      <c r="AP113" s="133">
        <v>0.33410000000000001</v>
      </c>
      <c r="AQ113" s="133">
        <f t="shared" si="153"/>
        <v>0</v>
      </c>
      <c r="AR113" s="133">
        <v>0.16450000000000001</v>
      </c>
      <c r="AS113" s="133">
        <f t="shared" si="154"/>
        <v>0</v>
      </c>
      <c r="AT113" s="133">
        <v>8.1000000000000003E-2</v>
      </c>
      <c r="AU113" s="133">
        <f t="shared" si="155"/>
        <v>0</v>
      </c>
      <c r="AV113" s="133">
        <v>3.9899999999999998E-2</v>
      </c>
      <c r="AW113" s="133">
        <f t="shared" si="156"/>
        <v>0</v>
      </c>
      <c r="AX113" s="133">
        <v>2.1399999999999999E-2</v>
      </c>
      <c r="AY113" s="133">
        <f t="shared" si="157"/>
        <v>0</v>
      </c>
      <c r="AZ113" s="133">
        <v>1.14E-2</v>
      </c>
      <c r="BA113" s="133">
        <f t="shared" si="158"/>
        <v>0</v>
      </c>
      <c r="BB113" s="133">
        <v>6.1000000000000004E-3</v>
      </c>
      <c r="BC113" s="133">
        <f t="shared" si="159"/>
        <v>0</v>
      </c>
      <c r="BD113" s="133">
        <v>3.3E-3</v>
      </c>
      <c r="BE113" s="133">
        <f t="shared" si="160"/>
        <v>0</v>
      </c>
    </row>
    <row r="114" spans="1:57" ht="15" customHeight="1" x14ac:dyDescent="0.25">
      <c r="A114" s="45" t="s">
        <v>67</v>
      </c>
      <c r="B114" s="101">
        <v>1010</v>
      </c>
      <c r="C114" s="101">
        <v>6</v>
      </c>
      <c r="D114" s="109">
        <f>(LARGE('Annual Heat Inputs'!D114:K114,1)+LARGE('Annual Heat Inputs'!D114:K114,2)+LARGE('Annual Heat Inputs'!D114:K114,3))/3</f>
        <v>16150733.953999998</v>
      </c>
      <c r="E114" s="110">
        <v>1221855434</v>
      </c>
      <c r="F114" s="111">
        <f t="shared" si="163"/>
        <v>1.3218203647159126E-2</v>
      </c>
      <c r="G114" s="127">
        <v>105171</v>
      </c>
      <c r="H114" s="127">
        <f t="shared" si="119"/>
        <v>1390.1716957753724</v>
      </c>
      <c r="I114" s="127">
        <f>MIN(H114,'NOx Annual Emissions'!L114,'Annual NOx Consent Decree Caps '!D114,' Retirement Adjustments'!D114)</f>
        <v>0</v>
      </c>
      <c r="J114" s="133">
        <v>25128.051299999999</v>
      </c>
      <c r="K114" s="127">
        <f>I114</f>
        <v>0</v>
      </c>
      <c r="L114" s="133">
        <v>11887.4403</v>
      </c>
      <c r="M114" s="127">
        <f t="shared" si="139"/>
        <v>0</v>
      </c>
      <c r="N114" s="133">
        <v>5853.5460999999996</v>
      </c>
      <c r="O114" s="127">
        <f t="shared" si="140"/>
        <v>0</v>
      </c>
      <c r="P114" s="189">
        <v>2882.37</v>
      </c>
      <c r="Q114" s="127">
        <f t="shared" si="141"/>
        <v>0</v>
      </c>
      <c r="R114" s="133">
        <v>1419.3203000000001</v>
      </c>
      <c r="S114" s="127">
        <f t="shared" si="142"/>
        <v>0</v>
      </c>
      <c r="T114" s="117">
        <v>700.0204</v>
      </c>
      <c r="U114" s="127">
        <f t="shared" si="137"/>
        <v>0</v>
      </c>
      <c r="V114" s="117">
        <v>398.57990000000001</v>
      </c>
      <c r="W114" s="127">
        <f t="shared" si="143"/>
        <v>0</v>
      </c>
      <c r="X114" s="115">
        <v>196.26650000000001</v>
      </c>
      <c r="Y114" s="127">
        <f t="shared" si="144"/>
        <v>0</v>
      </c>
      <c r="Z114" s="115">
        <v>96.644400000000005</v>
      </c>
      <c r="AA114" s="127">
        <f t="shared" si="145"/>
        <v>0</v>
      </c>
      <c r="AB114" s="133">
        <v>47.589100000000002</v>
      </c>
      <c r="AC114" s="127">
        <f t="shared" si="146"/>
        <v>0</v>
      </c>
      <c r="AD114" s="115">
        <v>23.433499999999999</v>
      </c>
      <c r="AE114" s="127">
        <f t="shared" si="147"/>
        <v>0</v>
      </c>
      <c r="AF114" s="115">
        <v>11.539</v>
      </c>
      <c r="AG114" s="127">
        <f t="shared" si="148"/>
        <v>0</v>
      </c>
      <c r="AH114" s="115">
        <v>5.6820000000000004</v>
      </c>
      <c r="AI114" s="133">
        <f t="shared" si="149"/>
        <v>0</v>
      </c>
      <c r="AJ114" s="133">
        <v>2.7978999999999998</v>
      </c>
      <c r="AK114" s="133">
        <f t="shared" si="150"/>
        <v>0</v>
      </c>
      <c r="AL114" s="133">
        <v>1.3776999999999999</v>
      </c>
      <c r="AM114" s="133">
        <f t="shared" si="151"/>
        <v>0</v>
      </c>
      <c r="AN114" s="133">
        <v>0.6784</v>
      </c>
      <c r="AO114" s="133">
        <f t="shared" si="152"/>
        <v>0</v>
      </c>
      <c r="AP114" s="133">
        <v>0.33410000000000001</v>
      </c>
      <c r="AQ114" s="133">
        <f t="shared" si="153"/>
        <v>0</v>
      </c>
      <c r="AR114" s="133">
        <v>0.16450000000000001</v>
      </c>
      <c r="AS114" s="133">
        <f t="shared" si="154"/>
        <v>0</v>
      </c>
      <c r="AT114" s="133">
        <v>8.1000000000000003E-2</v>
      </c>
      <c r="AU114" s="133">
        <f t="shared" si="155"/>
        <v>0</v>
      </c>
      <c r="AV114" s="133">
        <v>3.9899999999999998E-2</v>
      </c>
      <c r="AW114" s="133">
        <f t="shared" si="156"/>
        <v>0</v>
      </c>
      <c r="AX114" s="133">
        <v>2.1399999999999999E-2</v>
      </c>
      <c r="AY114" s="133">
        <f t="shared" si="157"/>
        <v>0</v>
      </c>
      <c r="AZ114" s="133">
        <v>1.14E-2</v>
      </c>
      <c r="BA114" s="133">
        <f t="shared" si="158"/>
        <v>0</v>
      </c>
      <c r="BB114" s="133">
        <v>6.1000000000000004E-3</v>
      </c>
      <c r="BC114" s="133">
        <f t="shared" si="159"/>
        <v>0</v>
      </c>
      <c r="BD114" s="133">
        <v>3.3E-3</v>
      </c>
      <c r="BE114" s="133">
        <f t="shared" si="160"/>
        <v>0</v>
      </c>
    </row>
    <row r="115" spans="1:57" ht="15" customHeight="1" x14ac:dyDescent="0.25">
      <c r="A115" s="45" t="s">
        <v>68</v>
      </c>
      <c r="B115" s="101">
        <v>55224</v>
      </c>
      <c r="C115" s="107" t="s">
        <v>69</v>
      </c>
      <c r="D115" s="109">
        <f>(LARGE('Annual Heat Inputs'!D115:K115,1)+LARGE('Annual Heat Inputs'!D115:K115,2)+LARGE('Annual Heat Inputs'!D115:K115,3))/3</f>
        <v>611229.78500000003</v>
      </c>
      <c r="E115" s="110">
        <v>1221855434</v>
      </c>
      <c r="F115" s="111">
        <f t="shared" si="163"/>
        <v>5.0024722073626271E-4</v>
      </c>
      <c r="G115" s="127">
        <v>105171</v>
      </c>
      <c r="H115" s="127">
        <f t="shared" si="119"/>
        <v>52.611500452053484</v>
      </c>
      <c r="I115" s="127">
        <f>MIN(H115,'NOx Annual Emissions'!L115,'Annual NOx Consent Decree Caps '!D115,' Retirement Adjustments'!D115)</f>
        <v>52.611500452053484</v>
      </c>
      <c r="J115" s="133">
        <v>25128.051299999999</v>
      </c>
      <c r="K115" s="133">
        <f t="shared" ref="K115:K120" si="164">PRODUCT(F115,J115)+H115</f>
        <v>65.181738277396718</v>
      </c>
      <c r="L115" s="133">
        <v>11887.4403</v>
      </c>
      <c r="M115" s="127">
        <f t="shared" si="139"/>
        <v>65.181738277396718</v>
      </c>
      <c r="N115" s="133">
        <v>5853.5460999999996</v>
      </c>
      <c r="O115" s="127">
        <f t="shared" si="140"/>
        <v>65.181738277396718</v>
      </c>
      <c r="P115" s="189">
        <v>2882.37</v>
      </c>
      <c r="Q115" s="127">
        <f t="shared" si="141"/>
        <v>65.181738277396718</v>
      </c>
      <c r="R115" s="133">
        <v>1419.3203000000001</v>
      </c>
      <c r="S115" s="127">
        <f t="shared" si="142"/>
        <v>65.181738277396718</v>
      </c>
      <c r="T115" s="117">
        <v>700.0204</v>
      </c>
      <c r="U115" s="127">
        <f t="shared" si="137"/>
        <v>65.181738277396718</v>
      </c>
      <c r="V115" s="117">
        <v>398.57990000000001</v>
      </c>
      <c r="W115" s="127">
        <f t="shared" si="143"/>
        <v>65.181738277396718</v>
      </c>
      <c r="X115" s="115">
        <v>196.26650000000001</v>
      </c>
      <c r="Y115" s="127">
        <f t="shared" si="144"/>
        <v>65.181738277396718</v>
      </c>
      <c r="Z115" s="115">
        <v>96.644400000000005</v>
      </c>
      <c r="AA115" s="127">
        <f t="shared" si="145"/>
        <v>65.181738277396718</v>
      </c>
      <c r="AB115" s="133">
        <v>47.589100000000002</v>
      </c>
      <c r="AC115" s="127">
        <f t="shared" si="146"/>
        <v>65.181738277396718</v>
      </c>
      <c r="AD115" s="115">
        <v>23.433499999999999</v>
      </c>
      <c r="AE115" s="127">
        <f t="shared" si="147"/>
        <v>65.181738277396718</v>
      </c>
      <c r="AF115" s="115">
        <v>11.539</v>
      </c>
      <c r="AG115" s="127">
        <f t="shared" si="148"/>
        <v>65.181738277396718</v>
      </c>
      <c r="AH115" s="115">
        <v>5.6820000000000004</v>
      </c>
      <c r="AI115" s="133">
        <f t="shared" si="149"/>
        <v>65.181738277396718</v>
      </c>
      <c r="AJ115" s="133">
        <v>2.7978999999999998</v>
      </c>
      <c r="AK115" s="133">
        <f t="shared" si="150"/>
        <v>65.181738277396718</v>
      </c>
      <c r="AL115" s="133">
        <v>1.3776999999999999</v>
      </c>
      <c r="AM115" s="133">
        <f t="shared" si="151"/>
        <v>65.181738277396718</v>
      </c>
      <c r="AN115" s="133">
        <v>0.6784</v>
      </c>
      <c r="AO115" s="133">
        <f t="shared" si="152"/>
        <v>65.181738277396718</v>
      </c>
      <c r="AP115" s="133">
        <v>0.33410000000000001</v>
      </c>
      <c r="AQ115" s="133">
        <f t="shared" si="153"/>
        <v>65.181738277396718</v>
      </c>
      <c r="AR115" s="133">
        <v>0.16450000000000001</v>
      </c>
      <c r="AS115" s="133">
        <f t="shared" si="154"/>
        <v>65.181738277396718</v>
      </c>
      <c r="AT115" s="133">
        <v>8.1000000000000003E-2</v>
      </c>
      <c r="AU115" s="133">
        <f t="shared" si="155"/>
        <v>65.181738277396718</v>
      </c>
      <c r="AV115" s="133">
        <v>3.9899999999999998E-2</v>
      </c>
      <c r="AW115" s="133">
        <f t="shared" si="156"/>
        <v>65.181738277396718</v>
      </c>
      <c r="AX115" s="133">
        <v>2.1399999999999999E-2</v>
      </c>
      <c r="AY115" s="133">
        <f t="shared" si="157"/>
        <v>65.181738277396718</v>
      </c>
      <c r="AZ115" s="133">
        <v>1.14E-2</v>
      </c>
      <c r="BA115" s="133">
        <f t="shared" si="158"/>
        <v>65.181738277396718</v>
      </c>
      <c r="BB115" s="133">
        <v>6.1000000000000004E-3</v>
      </c>
      <c r="BC115" s="133">
        <f t="shared" si="159"/>
        <v>65.181738277396718</v>
      </c>
      <c r="BD115" s="133">
        <v>3.3E-3</v>
      </c>
      <c r="BE115" s="133">
        <f t="shared" si="160"/>
        <v>65.181738277396718</v>
      </c>
    </row>
    <row r="116" spans="1:57" ht="15" customHeight="1" x14ac:dyDescent="0.25">
      <c r="A116" s="45" t="s">
        <v>68</v>
      </c>
      <c r="B116" s="101">
        <v>55224</v>
      </c>
      <c r="C116" s="107" t="s">
        <v>70</v>
      </c>
      <c r="D116" s="109">
        <f>(LARGE('Annual Heat Inputs'!D116:K116,1)+LARGE('Annual Heat Inputs'!D116:K116,2)+LARGE('Annual Heat Inputs'!D116:K116,3))/3</f>
        <v>555438.79933333339</v>
      </c>
      <c r="E116" s="110">
        <v>1221855434</v>
      </c>
      <c r="F116" s="111">
        <f t="shared" si="163"/>
        <v>4.5458634784230405E-4</v>
      </c>
      <c r="G116" s="127">
        <v>105171</v>
      </c>
      <c r="H116" s="127">
        <f t="shared" si="119"/>
        <v>47.809300788922961</v>
      </c>
      <c r="I116" s="127">
        <f>MIN(H116,'NOx Annual Emissions'!L116,'Annual NOx Consent Decree Caps '!D116,' Retirement Adjustments'!D116)</f>
        <v>44.447000000000003</v>
      </c>
      <c r="J116" s="133">
        <v>25128.051299999999</v>
      </c>
      <c r="K116" s="127">
        <f>I116</f>
        <v>44.447000000000003</v>
      </c>
      <c r="L116" s="133">
        <v>11887.4403</v>
      </c>
      <c r="M116" s="127">
        <f>K116</f>
        <v>44.447000000000003</v>
      </c>
      <c r="N116" s="133">
        <v>5853.5460999999996</v>
      </c>
      <c r="O116" s="127">
        <f>M116</f>
        <v>44.447000000000003</v>
      </c>
      <c r="P116" s="189">
        <v>2882.37</v>
      </c>
      <c r="Q116" s="127">
        <f>O116</f>
        <v>44.447000000000003</v>
      </c>
      <c r="R116" s="133">
        <v>1419.3203000000001</v>
      </c>
      <c r="S116" s="127">
        <f>Q116</f>
        <v>44.447000000000003</v>
      </c>
      <c r="T116" s="117">
        <v>700.0204</v>
      </c>
      <c r="U116" s="127">
        <f>S116</f>
        <v>44.447000000000003</v>
      </c>
      <c r="V116" s="117">
        <v>398.57990000000001</v>
      </c>
      <c r="W116" s="127">
        <f>U116</f>
        <v>44.447000000000003</v>
      </c>
      <c r="X116" s="115">
        <v>196.26650000000001</v>
      </c>
      <c r="Y116" s="127">
        <f>W116</f>
        <v>44.447000000000003</v>
      </c>
      <c r="Z116" s="115">
        <v>96.644400000000005</v>
      </c>
      <c r="AA116" s="127">
        <f>Y116</f>
        <v>44.447000000000003</v>
      </c>
      <c r="AB116" s="133">
        <v>47.589100000000002</v>
      </c>
      <c r="AC116" s="127">
        <f>AA116</f>
        <v>44.447000000000003</v>
      </c>
      <c r="AD116" s="115">
        <v>23.433499999999999</v>
      </c>
      <c r="AE116" s="127">
        <f>Y116</f>
        <v>44.447000000000003</v>
      </c>
      <c r="AF116" s="115">
        <v>11.539</v>
      </c>
      <c r="AG116" s="127">
        <f>AE116</f>
        <v>44.447000000000003</v>
      </c>
      <c r="AH116" s="115">
        <v>5.6820000000000004</v>
      </c>
      <c r="AI116" s="133">
        <f>AG116</f>
        <v>44.447000000000003</v>
      </c>
      <c r="AJ116" s="133">
        <v>2.7978999999999998</v>
      </c>
      <c r="AK116" s="133">
        <f>AI116</f>
        <v>44.447000000000003</v>
      </c>
      <c r="AL116" s="133">
        <v>1.3776999999999999</v>
      </c>
      <c r="AM116" s="133">
        <f>AK116</f>
        <v>44.447000000000003</v>
      </c>
      <c r="AN116" s="133">
        <v>0.6784</v>
      </c>
      <c r="AO116" s="133">
        <f>AM116</f>
        <v>44.447000000000003</v>
      </c>
      <c r="AP116" s="133">
        <v>0.33410000000000001</v>
      </c>
      <c r="AQ116" s="133">
        <f>AO116</f>
        <v>44.447000000000003</v>
      </c>
      <c r="AR116" s="133">
        <v>0.16450000000000001</v>
      </c>
      <c r="AS116" s="133">
        <f>AQ116</f>
        <v>44.447000000000003</v>
      </c>
      <c r="AT116" s="133">
        <v>8.1000000000000003E-2</v>
      </c>
      <c r="AU116" s="133">
        <f>AS116</f>
        <v>44.447000000000003</v>
      </c>
      <c r="AV116" s="133">
        <v>3.9899999999999998E-2</v>
      </c>
      <c r="AW116" s="133">
        <f t="shared" si="156"/>
        <v>44.447000000000003</v>
      </c>
      <c r="AX116" s="133">
        <v>2.1399999999999999E-2</v>
      </c>
      <c r="AY116" s="133">
        <f t="shared" si="157"/>
        <v>44.447000000000003</v>
      </c>
      <c r="AZ116" s="133">
        <v>1.14E-2</v>
      </c>
      <c r="BA116" s="133">
        <f t="shared" si="158"/>
        <v>44.447000000000003</v>
      </c>
      <c r="BB116" s="133">
        <v>6.1000000000000004E-3</v>
      </c>
      <c r="BC116" s="133">
        <f t="shared" si="159"/>
        <v>44.447000000000003</v>
      </c>
      <c r="BD116" s="133">
        <v>3.3E-3</v>
      </c>
      <c r="BE116" s="133">
        <f t="shared" si="160"/>
        <v>44.447000000000003</v>
      </c>
    </row>
    <row r="117" spans="1:57" ht="15" customHeight="1" x14ac:dyDescent="0.25">
      <c r="A117" s="45" t="s">
        <v>68</v>
      </c>
      <c r="B117" s="101">
        <v>55224</v>
      </c>
      <c r="C117" s="107" t="s">
        <v>71</v>
      </c>
      <c r="D117" s="109">
        <f>(LARGE('Annual Heat Inputs'!D117:K117,1)+LARGE('Annual Heat Inputs'!D117:K117,2)+LARGE('Annual Heat Inputs'!D117:K117,3))/3</f>
        <v>439048.8743333334</v>
      </c>
      <c r="E117" s="110">
        <v>1221855434</v>
      </c>
      <c r="F117" s="111">
        <f t="shared" si="163"/>
        <v>3.5932964090196402E-4</v>
      </c>
      <c r="G117" s="127">
        <v>105171</v>
      </c>
      <c r="H117" s="127">
        <f t="shared" si="119"/>
        <v>37.791057663300457</v>
      </c>
      <c r="I117" s="127">
        <f>MIN(H117,'NOx Annual Emissions'!L117,'Annual NOx Consent Decree Caps '!D117,' Retirement Adjustments'!D117)</f>
        <v>37.791057663300457</v>
      </c>
      <c r="J117" s="133">
        <v>25128.051299999999</v>
      </c>
      <c r="K117" s="133">
        <f t="shared" si="164"/>
        <v>46.820311313495587</v>
      </c>
      <c r="L117" s="133">
        <v>11887.4403</v>
      </c>
      <c r="M117" s="133">
        <f>PRODUCT(F117,L117)+K117</f>
        <v>51.091820967738123</v>
      </c>
      <c r="N117" s="133">
        <v>5853.5460999999996</v>
      </c>
      <c r="O117" s="133">
        <f>PRODUCT(F117,N117)+M117</f>
        <v>53.195173585854214</v>
      </c>
      <c r="P117" s="189">
        <v>2882.37</v>
      </c>
      <c r="Q117" s="133">
        <f>PRODUCT(F117,P117)+O117</f>
        <v>54.230894562900808</v>
      </c>
      <c r="R117" s="133">
        <v>1419.3203000000001</v>
      </c>
      <c r="S117" s="133">
        <f>PRODUCT(F117,R117)+Q117</f>
        <v>54.740898416624674</v>
      </c>
      <c r="T117" s="117">
        <v>700.0204</v>
      </c>
      <c r="U117" s="189">
        <f>PRODUCT(F117,T117)+S117</f>
        <v>54.992436495580726</v>
      </c>
      <c r="V117" s="117">
        <v>398.57990000000001</v>
      </c>
      <c r="W117" s="133">
        <f>PRODUCT(F117,V117)+U117</f>
        <v>55.13565806791847</v>
      </c>
      <c r="X117" s="115">
        <v>196.26650000000001</v>
      </c>
      <c r="Y117" s="133">
        <f>PRODUCT(F117,X117)+W117</f>
        <v>55.206182438884554</v>
      </c>
      <c r="Z117" s="115">
        <v>96.644400000000005</v>
      </c>
      <c r="AA117" s="133">
        <f>PRODUCT(F117,Z117)+Y117</f>
        <v>55.240909636431738</v>
      </c>
      <c r="AB117" s="133">
        <v>47.589100000000002</v>
      </c>
      <c r="AC117" s="133">
        <f>PRODUCT(F117,AB117)+AA117</f>
        <v>55.258009810645582</v>
      </c>
      <c r="AD117" s="115">
        <v>23.433499999999999</v>
      </c>
      <c r="AE117" s="133">
        <f>PRODUCT(F117,AD117)+AC117</f>
        <v>55.266430161785657</v>
      </c>
      <c r="AF117" s="115">
        <v>11.539</v>
      </c>
      <c r="AG117" s="133">
        <f>PRODUCT(F117,AF117)+AE117</f>
        <v>55.270576466512026</v>
      </c>
      <c r="AH117" s="115">
        <v>5.6820000000000004</v>
      </c>
      <c r="AI117" s="133">
        <f>PRODUCT(F117,AH117)+AG117</f>
        <v>55.272618177531633</v>
      </c>
      <c r="AJ117" s="133">
        <v>2.7978999999999998</v>
      </c>
      <c r="AK117" s="133">
        <f>PRODUCT(F117,AJ117)+AI117</f>
        <v>55.273623545933916</v>
      </c>
      <c r="AL117" s="133">
        <v>1.3776999999999999</v>
      </c>
      <c r="AM117" s="133">
        <f>PRODUCT(F117,AL117)+AK117</f>
        <v>55.274118594380184</v>
      </c>
      <c r="AN117" s="133">
        <v>0.6784</v>
      </c>
      <c r="AO117" s="133">
        <f>PRODUCT(F117,AN117)+AM117</f>
        <v>55.274362363608574</v>
      </c>
      <c r="AP117" s="133">
        <v>0.33410000000000001</v>
      </c>
      <c r="AQ117" s="133">
        <f>PRODUCT(F117,AP117)+AO117</f>
        <v>55.2744824156416</v>
      </c>
      <c r="AR117" s="133">
        <v>0.16450000000000001</v>
      </c>
      <c r="AS117" s="133">
        <f>PRODUCT(F117,AR117)+AQ117</f>
        <v>55.274541525367532</v>
      </c>
      <c r="AT117" s="133">
        <v>8.1000000000000003E-2</v>
      </c>
      <c r="AU117" s="133">
        <f>PRODUCT(F117,AT117)+AS117</f>
        <v>55.274570631068443</v>
      </c>
      <c r="AV117" s="133">
        <v>3.9899999999999998E-2</v>
      </c>
      <c r="AW117" s="133">
        <f t="shared" si="156"/>
        <v>55.274570631068443</v>
      </c>
      <c r="AX117" s="133">
        <v>2.1399999999999999E-2</v>
      </c>
      <c r="AY117" s="133">
        <f t="shared" si="157"/>
        <v>55.274570631068443</v>
      </c>
      <c r="AZ117" s="133">
        <v>1.14E-2</v>
      </c>
      <c r="BA117" s="133">
        <f t="shared" si="158"/>
        <v>55.274570631068443</v>
      </c>
      <c r="BB117" s="133">
        <v>6.1000000000000004E-3</v>
      </c>
      <c r="BC117" s="133">
        <f t="shared" si="159"/>
        <v>55.274570631068443</v>
      </c>
      <c r="BD117" s="133">
        <v>3.3E-3</v>
      </c>
      <c r="BE117" s="133">
        <f t="shared" si="160"/>
        <v>55.274570631068443</v>
      </c>
    </row>
    <row r="118" spans="1:57" ht="15" customHeight="1" x14ac:dyDescent="0.25">
      <c r="A118" s="45" t="s">
        <v>68</v>
      </c>
      <c r="B118" s="101">
        <v>55224</v>
      </c>
      <c r="C118" s="107" t="s">
        <v>72</v>
      </c>
      <c r="D118" s="109">
        <f>(LARGE('Annual Heat Inputs'!D118:K118,1)+LARGE('Annual Heat Inputs'!D118:K118,2)+LARGE('Annual Heat Inputs'!D118:K118,3))/3</f>
        <v>399558.08633333334</v>
      </c>
      <c r="E118" s="110">
        <v>1221855434</v>
      </c>
      <c r="F118" s="111">
        <f t="shared" si="163"/>
        <v>3.2700929685707263E-4</v>
      </c>
      <c r="G118" s="127">
        <v>105171</v>
      </c>
      <c r="H118" s="127">
        <f t="shared" si="119"/>
        <v>34.391894759755182</v>
      </c>
      <c r="I118" s="127">
        <f>MIN(H118,'NOx Annual Emissions'!L118,'Annual NOx Consent Decree Caps '!D118,' Retirement Adjustments'!D118)</f>
        <v>27.007000000000001</v>
      </c>
      <c r="J118" s="133">
        <v>25128.051299999999</v>
      </c>
      <c r="K118" s="127">
        <f>I118</f>
        <v>27.007000000000001</v>
      </c>
      <c r="L118" s="133">
        <v>11887.4403</v>
      </c>
      <c r="M118" s="127">
        <f>K118</f>
        <v>27.007000000000001</v>
      </c>
      <c r="N118" s="133">
        <v>5853.5460999999996</v>
      </c>
      <c r="O118" s="127">
        <f>M118</f>
        <v>27.007000000000001</v>
      </c>
      <c r="P118" s="189">
        <v>2882.37</v>
      </c>
      <c r="Q118" s="127">
        <f>O118</f>
        <v>27.007000000000001</v>
      </c>
      <c r="R118" s="133">
        <v>1419.3203000000001</v>
      </c>
      <c r="S118" s="127">
        <f>Q118</f>
        <v>27.007000000000001</v>
      </c>
      <c r="T118" s="117">
        <v>700.0204</v>
      </c>
      <c r="U118" s="127">
        <f>S118</f>
        <v>27.007000000000001</v>
      </c>
      <c r="V118" s="117">
        <v>398.57990000000001</v>
      </c>
      <c r="W118" s="127">
        <f>U118</f>
        <v>27.007000000000001</v>
      </c>
      <c r="X118" s="115">
        <v>196.26650000000001</v>
      </c>
      <c r="Y118" s="127">
        <f>W118</f>
        <v>27.007000000000001</v>
      </c>
      <c r="Z118" s="115">
        <v>96.644400000000005</v>
      </c>
      <c r="AA118" s="127">
        <f>Y118</f>
        <v>27.007000000000001</v>
      </c>
      <c r="AB118" s="133">
        <v>47.589100000000002</v>
      </c>
      <c r="AC118" s="127">
        <f>AA118</f>
        <v>27.007000000000001</v>
      </c>
      <c r="AD118" s="115">
        <v>23.433499999999999</v>
      </c>
      <c r="AE118" s="127">
        <f>Y118</f>
        <v>27.007000000000001</v>
      </c>
      <c r="AF118" s="115">
        <v>11.539</v>
      </c>
      <c r="AG118" s="127">
        <f>AE118</f>
        <v>27.007000000000001</v>
      </c>
      <c r="AH118" s="115">
        <v>5.6820000000000004</v>
      </c>
      <c r="AI118" s="133">
        <f>AG118</f>
        <v>27.007000000000001</v>
      </c>
      <c r="AJ118" s="133">
        <v>2.7978999999999998</v>
      </c>
      <c r="AK118" s="133">
        <f>AI118</f>
        <v>27.007000000000001</v>
      </c>
      <c r="AL118" s="133">
        <v>1.3776999999999999</v>
      </c>
      <c r="AM118" s="133">
        <f>AK118</f>
        <v>27.007000000000001</v>
      </c>
      <c r="AN118" s="133">
        <v>0.6784</v>
      </c>
      <c r="AO118" s="133">
        <f>AM118</f>
        <v>27.007000000000001</v>
      </c>
      <c r="AP118" s="133">
        <v>0.33410000000000001</v>
      </c>
      <c r="AQ118" s="133">
        <f>AO118</f>
        <v>27.007000000000001</v>
      </c>
      <c r="AR118" s="133">
        <v>0.16450000000000001</v>
      </c>
      <c r="AS118" s="133">
        <f>AQ118</f>
        <v>27.007000000000001</v>
      </c>
      <c r="AT118" s="133">
        <v>8.1000000000000003E-2</v>
      </c>
      <c r="AU118" s="133">
        <f>AS118</f>
        <v>27.007000000000001</v>
      </c>
      <c r="AV118" s="133">
        <v>3.9899999999999998E-2</v>
      </c>
      <c r="AW118" s="133">
        <f t="shared" si="156"/>
        <v>27.007000000000001</v>
      </c>
      <c r="AX118" s="133">
        <v>2.1399999999999999E-2</v>
      </c>
      <c r="AY118" s="133">
        <f t="shared" si="157"/>
        <v>27.007000000000001</v>
      </c>
      <c r="AZ118" s="133">
        <v>1.14E-2</v>
      </c>
      <c r="BA118" s="133">
        <f t="shared" si="158"/>
        <v>27.007000000000001</v>
      </c>
      <c r="BB118" s="133">
        <v>6.1000000000000004E-3</v>
      </c>
      <c r="BC118" s="133">
        <f t="shared" si="159"/>
        <v>27.007000000000001</v>
      </c>
      <c r="BD118" s="133">
        <v>3.3E-3</v>
      </c>
      <c r="BE118" s="133">
        <f t="shared" si="160"/>
        <v>27.007000000000001</v>
      </c>
    </row>
    <row r="119" spans="1:57" ht="15" customHeight="1" x14ac:dyDescent="0.25">
      <c r="A119" s="45" t="s">
        <v>73</v>
      </c>
      <c r="B119" s="101">
        <v>1040</v>
      </c>
      <c r="C119" s="101">
        <v>1</v>
      </c>
      <c r="D119" s="109">
        <f>(LARGE('Annual Heat Inputs'!D119:K119,1)+LARGE('Annual Heat Inputs'!D119:K119,2)+LARGE('Annual Heat Inputs'!D119:K119,3))/3</f>
        <v>536161.89600000007</v>
      </c>
      <c r="E119" s="110">
        <v>1221855434</v>
      </c>
      <c r="F119" s="111">
        <f t="shared" si="163"/>
        <v>4.3880960143112974E-4</v>
      </c>
      <c r="G119" s="127">
        <v>105171</v>
      </c>
      <c r="H119" s="127">
        <f t="shared" si="119"/>
        <v>46.150044592113346</v>
      </c>
      <c r="I119" s="127">
        <f>MIN(H119,'NOx Annual Emissions'!L119,'Annual NOx Consent Decree Caps '!D119,' Retirement Adjustments'!D119)</f>
        <v>46.150044592113346</v>
      </c>
      <c r="J119" s="133">
        <v>25128.051299999999</v>
      </c>
      <c r="K119" s="132">
        <f t="shared" si="164"/>
        <v>57.176474767807328</v>
      </c>
      <c r="L119" s="133">
        <v>11887.4403</v>
      </c>
      <c r="M119" s="132">
        <f>PRODUCT(F119,L119)+K119</f>
        <v>62.392797707886679</v>
      </c>
      <c r="N119" s="133">
        <v>5853.5460999999996</v>
      </c>
      <c r="O119" s="132">
        <f>PRODUCT(F119,N119)+M119</f>
        <v>64.961389938986429</v>
      </c>
      <c r="P119" s="189">
        <v>2882.37</v>
      </c>
      <c r="Q119" s="132">
        <f>PRODUCT(F119,P119)+O119</f>
        <v>66.226201569863477</v>
      </c>
      <c r="R119" s="133">
        <v>1419.3203000000001</v>
      </c>
      <c r="S119" s="132">
        <f>PRODUCT(F119,R119)+Q119</f>
        <v>66.849012945009591</v>
      </c>
      <c r="T119" s="117">
        <v>700.0204</v>
      </c>
      <c r="U119" s="189">
        <f>PRODUCT(F119,T119)+S119</f>
        <v>67.156188617727253</v>
      </c>
      <c r="V119" s="117">
        <v>398.57990000000001</v>
      </c>
      <c r="W119" s="132">
        <f>PRODUCT(F119,V119)+U119</f>
        <v>67.331089304784712</v>
      </c>
      <c r="X119" s="115">
        <v>196.26650000000001</v>
      </c>
      <c r="Y119" s="132">
        <f>PRODUCT(F119,X119)+W119</f>
        <v>67.417212929423997</v>
      </c>
      <c r="Z119" s="115">
        <v>96.644400000000005</v>
      </c>
      <c r="AA119" s="132">
        <f>PRODUCT(F119,Z119)+Y119</f>
        <v>67.459621420068544</v>
      </c>
      <c r="AB119" s="133">
        <v>47.589100000000002</v>
      </c>
      <c r="AC119" s="132">
        <f>PRODUCT(F119,AB119)+AA119</f>
        <v>67.480503974072008</v>
      </c>
      <c r="AD119" s="115">
        <v>23.433499999999999</v>
      </c>
      <c r="AE119" s="132">
        <f>PRODUCT(F119,AD119)+AC119</f>
        <v>67.49078681886715</v>
      </c>
      <c r="AF119" s="115">
        <v>11.539</v>
      </c>
      <c r="AG119" s="132">
        <f>PRODUCT(F119,AF119)+AE119</f>
        <v>67.495850242858069</v>
      </c>
      <c r="AH119" s="115">
        <v>5.6820000000000004</v>
      </c>
      <c r="AI119" s="132">
        <f>PRODUCT(F119,AH119)+AG119</f>
        <v>67.498343559013406</v>
      </c>
      <c r="AJ119" s="133">
        <v>2.7978999999999998</v>
      </c>
      <c r="AK119" s="132">
        <f>PRODUCT(F119,AJ119)+AI119</f>
        <v>67.49957130439725</v>
      </c>
      <c r="AL119" s="133">
        <v>1.3776999999999999</v>
      </c>
      <c r="AM119" s="132">
        <f>PRODUCT(F119,AL119)+AK119</f>
        <v>67.500175852385141</v>
      </c>
      <c r="AN119" s="133">
        <v>0.6784</v>
      </c>
      <c r="AO119" s="132">
        <f>PRODUCT(F119,AN119)+AM119</f>
        <v>67.500473540818746</v>
      </c>
      <c r="AP119" s="133">
        <v>0.33410000000000001</v>
      </c>
      <c r="AQ119" s="132">
        <f>PRODUCT(F119,AP119)+AO119</f>
        <v>67.500620147106588</v>
      </c>
      <c r="AR119" s="133">
        <v>0.16450000000000001</v>
      </c>
      <c r="AS119" s="132">
        <f>PRODUCT(F119,AR119)+AQ119</f>
        <v>67.500692331286018</v>
      </c>
      <c r="AT119" s="133">
        <v>8.1000000000000003E-2</v>
      </c>
      <c r="AU119" s="133">
        <f>PRODUCT(F119,AT119)+AS119</f>
        <v>67.500727874863728</v>
      </c>
      <c r="AV119" s="133">
        <v>3.9899999999999998E-2</v>
      </c>
      <c r="AW119" s="133">
        <f>PRODUCT(F119,AV119)+AU119</f>
        <v>67.500745383366819</v>
      </c>
      <c r="AX119" s="133">
        <v>2.1399999999999999E-2</v>
      </c>
      <c r="AY119" s="133">
        <f>PRODUCT(F119,AX119)+AW119</f>
        <v>67.500754773892297</v>
      </c>
      <c r="AZ119" s="133">
        <v>1.14E-2</v>
      </c>
      <c r="BA119" s="133">
        <f>PRODUCT(F119,AZ119)+AY119</f>
        <v>67.500759776321757</v>
      </c>
      <c r="BB119" s="133">
        <v>6.1000000000000004E-3</v>
      </c>
      <c r="BC119" s="133">
        <f>PRODUCT(F119,BB119)+BA119</f>
        <v>67.500762453060332</v>
      </c>
      <c r="BD119" s="133">
        <v>3.3E-3</v>
      </c>
      <c r="BE119" s="133">
        <f>PRODUCT(F119,BD119)+BC119</f>
        <v>67.500763901132018</v>
      </c>
    </row>
    <row r="120" spans="1:57" ht="15" customHeight="1" x14ac:dyDescent="0.25">
      <c r="A120" s="45" t="s">
        <v>73</v>
      </c>
      <c r="B120" s="101">
        <v>1040</v>
      </c>
      <c r="C120" s="101">
        <v>2</v>
      </c>
      <c r="D120" s="109">
        <f>(LARGE('Annual Heat Inputs'!D120:K120,1)+LARGE('Annual Heat Inputs'!D120:K120,2)+LARGE('Annual Heat Inputs'!D120:K120,3))/3</f>
        <v>969993.96633333329</v>
      </c>
      <c r="E120" s="110">
        <v>1221855434</v>
      </c>
      <c r="F120" s="111">
        <f t="shared" si="163"/>
        <v>7.9386966685400301E-4</v>
      </c>
      <c r="G120" s="127">
        <v>105171</v>
      </c>
      <c r="H120" s="127">
        <f t="shared" si="119"/>
        <v>83.492066732702355</v>
      </c>
      <c r="I120" s="127">
        <f>MIN(H120,'NOx Annual Emissions'!L120,'Annual NOx Consent Decree Caps '!D120,' Retirement Adjustments'!D120)</f>
        <v>83.492066732702355</v>
      </c>
      <c r="J120" s="133">
        <v>25128.051299999999</v>
      </c>
      <c r="K120" s="132">
        <f t="shared" si="164"/>
        <v>103.44046444692366</v>
      </c>
      <c r="L120" s="133">
        <v>11887.4403</v>
      </c>
      <c r="M120" s="132">
        <f>PRODUCT(F120,L120)+K120</f>
        <v>112.87754271763151</v>
      </c>
      <c r="N120" s="133">
        <v>5853.5460999999996</v>
      </c>
      <c r="O120" s="132">
        <f>PRODUCT(F120,N120)+M120</f>
        <v>117.52449540995306</v>
      </c>
      <c r="P120" s="189">
        <v>2882.37</v>
      </c>
      <c r="Q120" s="132">
        <f>PRODUCT(F120,P120)+O120</f>
        <v>119.81272152160304</v>
      </c>
      <c r="R120" s="133">
        <v>1419.3203000000001</v>
      </c>
      <c r="S120" s="132">
        <f t="shared" ref="S120:S126" si="165">Q120</f>
        <v>119.81272152160304</v>
      </c>
      <c r="T120" s="117">
        <v>700.0204</v>
      </c>
      <c r="U120" s="114">
        <f t="shared" ref="U120:U126" si="166">S120</f>
        <v>119.81272152160304</v>
      </c>
      <c r="V120" s="117">
        <v>398.57990000000001</v>
      </c>
      <c r="W120" s="132">
        <f>PRODUCT(F120,V120)+U120</f>
        <v>120.12914201403073</v>
      </c>
      <c r="X120" s="115">
        <v>196.26650000000001</v>
      </c>
      <c r="Y120" s="132">
        <f>PRODUCT(F120,X120)+W120</f>
        <v>120.28495203500033</v>
      </c>
      <c r="Z120" s="115">
        <v>96.644400000000005</v>
      </c>
      <c r="AA120" s="132">
        <f>PRODUCT(F120,Z120)+Y120</f>
        <v>120.36167509263163</v>
      </c>
      <c r="AB120" s="133">
        <v>47.589100000000002</v>
      </c>
      <c r="AC120" s="132">
        <f>PRODUCT(F120,AB120)+AA120</f>
        <v>120.39945463559451</v>
      </c>
      <c r="AD120" s="115">
        <v>23.433499999999999</v>
      </c>
      <c r="AE120" s="132">
        <f>PRODUCT(F120,AD120)+AC120</f>
        <v>120.41805778043273</v>
      </c>
      <c r="AF120" s="115">
        <v>11.539</v>
      </c>
      <c r="AG120" s="132">
        <f>PRODUCT(F120,AF120)+AE120</f>
        <v>120.42721824251856</v>
      </c>
      <c r="AH120" s="115">
        <v>5.6820000000000004</v>
      </c>
      <c r="AI120" s="132">
        <f>PRODUCT(F120,AH120)+AG120</f>
        <v>120.43172900996562</v>
      </c>
      <c r="AJ120" s="133">
        <v>2.7978999999999998</v>
      </c>
      <c r="AK120" s="132">
        <f>PRODUCT(F120,AJ120)+AI120</f>
        <v>120.43395017790651</v>
      </c>
      <c r="AL120" s="133">
        <v>1.3776999999999999</v>
      </c>
      <c r="AM120" s="132">
        <f>PRODUCT(F120,AL120)+AK120</f>
        <v>120.43504389214654</v>
      </c>
      <c r="AN120" s="133">
        <v>0.6784</v>
      </c>
      <c r="AO120" s="132">
        <f>PRODUCT(F120,AN120)+AM120</f>
        <v>120.43558245332854</v>
      </c>
      <c r="AP120" s="133">
        <v>0.33410000000000001</v>
      </c>
      <c r="AQ120" s="132">
        <f>PRODUCT(F120,AP120)+AO120</f>
        <v>120.43584768518423</v>
      </c>
      <c r="AR120" s="133">
        <v>0.16450000000000001</v>
      </c>
      <c r="AS120" s="132">
        <f>PRODUCT(F120,AR120)+AQ120</f>
        <v>120.43597827674442</v>
      </c>
      <c r="AT120" s="133">
        <v>8.1000000000000003E-2</v>
      </c>
      <c r="AU120" s="133">
        <f>PRODUCT(F120,AT120)+AS120</f>
        <v>120.43604258018743</v>
      </c>
      <c r="AV120" s="133">
        <v>3.9899999999999998E-2</v>
      </c>
      <c r="AW120" s="133">
        <f>PRODUCT(F120,AV120)+AU120</f>
        <v>120.43607425558714</v>
      </c>
      <c r="AX120" s="133">
        <v>2.1399999999999999E-2</v>
      </c>
      <c r="AY120" s="133">
        <f>PRODUCT(F120,AX120)+AW120</f>
        <v>120.43609124439801</v>
      </c>
      <c r="AZ120" s="133">
        <v>1.14E-2</v>
      </c>
      <c r="BA120" s="133">
        <f>PRODUCT(F120,AZ120)+AY120</f>
        <v>120.43610029451222</v>
      </c>
      <c r="BB120" s="133">
        <v>6.1000000000000004E-3</v>
      </c>
      <c r="BC120" s="133">
        <f>PRODUCT(F120,BB120)+BA120</f>
        <v>120.43610513711718</v>
      </c>
      <c r="BD120" s="133">
        <v>3.3E-3</v>
      </c>
      <c r="BE120" s="133">
        <f>PRODUCT(F120,BD120)+BC120</f>
        <v>120.43610775688708</v>
      </c>
    </row>
    <row r="121" spans="1:57" ht="15" customHeight="1" x14ac:dyDescent="0.25">
      <c r="A121" s="82" t="s">
        <v>75</v>
      </c>
      <c r="B121" s="102">
        <v>55259</v>
      </c>
      <c r="C121" s="103" t="s">
        <v>76</v>
      </c>
      <c r="D121" s="109">
        <f>(LARGE('Annual Heat Inputs'!D121:K121,1)+LARGE('Annual Heat Inputs'!D121:K121,2)+LARGE('Annual Heat Inputs'!D121:K121,3))/3</f>
        <v>13631005.014</v>
      </c>
      <c r="E121" s="110">
        <v>1221855434</v>
      </c>
      <c r="F121" s="111">
        <f t="shared" si="163"/>
        <v>1.1155988372025361E-2</v>
      </c>
      <c r="G121" s="127">
        <v>105171</v>
      </c>
      <c r="H121" s="127">
        <f t="shared" si="119"/>
        <v>1173.2864530742793</v>
      </c>
      <c r="I121" s="127">
        <f>MIN(H121,'NOx Annual Emissions'!L121,'Annual NOx Consent Decree Caps '!D121,' Retirement Adjustments'!D121)</f>
        <v>65.385000000000005</v>
      </c>
      <c r="J121" s="133">
        <v>25128.051299999999</v>
      </c>
      <c r="K121" s="127">
        <f t="shared" ref="K121:K126" si="167">I121</f>
        <v>65.385000000000005</v>
      </c>
      <c r="L121" s="133">
        <v>11887.4403</v>
      </c>
      <c r="M121" s="127">
        <f t="shared" ref="M121:M126" si="168">K121</f>
        <v>65.385000000000005</v>
      </c>
      <c r="N121" s="133">
        <v>5853.5460999999996</v>
      </c>
      <c r="O121" s="127">
        <f t="shared" ref="O121:O126" si="169">M121</f>
        <v>65.385000000000005</v>
      </c>
      <c r="P121" s="189">
        <v>2882.37</v>
      </c>
      <c r="Q121" s="127">
        <f t="shared" ref="Q121:Q126" si="170">O121</f>
        <v>65.385000000000005</v>
      </c>
      <c r="R121" s="133">
        <v>1419.3203000000001</v>
      </c>
      <c r="S121" s="127">
        <f t="shared" si="165"/>
        <v>65.385000000000005</v>
      </c>
      <c r="T121" s="117">
        <v>700.0204</v>
      </c>
      <c r="U121" s="127">
        <f t="shared" si="166"/>
        <v>65.385000000000005</v>
      </c>
      <c r="V121" s="117">
        <v>398.57990000000001</v>
      </c>
      <c r="W121" s="127">
        <f t="shared" ref="W121:W126" si="171">U121</f>
        <v>65.385000000000005</v>
      </c>
      <c r="X121" s="115">
        <v>196.26650000000001</v>
      </c>
      <c r="Y121" s="127">
        <f t="shared" ref="Y121:Y126" si="172">W121</f>
        <v>65.385000000000005</v>
      </c>
      <c r="Z121" s="115">
        <v>96.644400000000005</v>
      </c>
      <c r="AA121" s="127">
        <f t="shared" ref="AA121:AA126" si="173">Y121</f>
        <v>65.385000000000005</v>
      </c>
      <c r="AB121" s="133">
        <v>47.589100000000002</v>
      </c>
      <c r="AC121" s="127">
        <f t="shared" ref="AC121:AC126" si="174">AA121</f>
        <v>65.385000000000005</v>
      </c>
      <c r="AD121" s="115">
        <v>23.433499999999999</v>
      </c>
      <c r="AE121" s="127">
        <f t="shared" ref="AE121:AE126" si="175">Y121</f>
        <v>65.385000000000005</v>
      </c>
      <c r="AF121" s="115">
        <v>11.539</v>
      </c>
      <c r="AG121" s="127">
        <f t="shared" ref="AG121:AG126" si="176">AE121</f>
        <v>65.385000000000005</v>
      </c>
      <c r="AH121" s="115">
        <v>5.6820000000000004</v>
      </c>
      <c r="AI121" s="133">
        <f t="shared" ref="AI121:AI126" si="177">AG121</f>
        <v>65.385000000000005</v>
      </c>
      <c r="AJ121" s="133">
        <v>2.7978999999999998</v>
      </c>
      <c r="AK121" s="133">
        <f t="shared" ref="AK121:AK126" si="178">AI121</f>
        <v>65.385000000000005</v>
      </c>
      <c r="AL121" s="133">
        <v>1.3776999999999999</v>
      </c>
      <c r="AM121" s="133">
        <f t="shared" ref="AM121:AM126" si="179">AK121</f>
        <v>65.385000000000005</v>
      </c>
      <c r="AN121" s="133">
        <v>0.6784</v>
      </c>
      <c r="AO121" s="133">
        <f t="shared" ref="AO121:AO126" si="180">AM121</f>
        <v>65.385000000000005</v>
      </c>
      <c r="AP121" s="133">
        <v>0.33410000000000001</v>
      </c>
      <c r="AQ121" s="133">
        <f t="shared" ref="AQ121:AQ126" si="181">AO121</f>
        <v>65.385000000000005</v>
      </c>
      <c r="AR121" s="133">
        <v>0.16450000000000001</v>
      </c>
      <c r="AS121" s="133">
        <f t="shared" ref="AS121:AS126" si="182">AQ121</f>
        <v>65.385000000000005</v>
      </c>
      <c r="AT121" s="133">
        <v>8.1000000000000003E-2</v>
      </c>
      <c r="AU121" s="133">
        <f t="shared" ref="AU121:AU126" si="183">AS121</f>
        <v>65.385000000000005</v>
      </c>
      <c r="AV121" s="133">
        <v>3.9899999999999998E-2</v>
      </c>
      <c r="AW121" s="133">
        <f t="shared" ref="AW121:AW126" si="184">AU121</f>
        <v>65.385000000000005</v>
      </c>
      <c r="AX121" s="133">
        <v>2.1399999999999999E-2</v>
      </c>
      <c r="AY121" s="133">
        <f t="shared" ref="AY121:AY126" si="185">AW121</f>
        <v>65.385000000000005</v>
      </c>
      <c r="AZ121" s="133">
        <v>1.14E-2</v>
      </c>
      <c r="BA121" s="133">
        <f t="shared" ref="BA121:BA126" si="186">AY121</f>
        <v>65.385000000000005</v>
      </c>
      <c r="BB121" s="133">
        <v>6.1000000000000004E-3</v>
      </c>
      <c r="BC121" s="133">
        <f t="shared" ref="BC121:BC126" si="187">BA121</f>
        <v>65.385000000000005</v>
      </c>
      <c r="BD121" s="133">
        <v>3.3E-3</v>
      </c>
      <c r="BE121" s="133">
        <f t="shared" ref="BE121:BE126" si="188">BC121</f>
        <v>65.385000000000005</v>
      </c>
    </row>
    <row r="122" spans="1:57" ht="15" customHeight="1" x14ac:dyDescent="0.25">
      <c r="A122" s="82" t="s">
        <v>75</v>
      </c>
      <c r="B122" s="102">
        <v>55259</v>
      </c>
      <c r="C122" s="103" t="s">
        <v>77</v>
      </c>
      <c r="D122" s="109">
        <f>(LARGE('Annual Heat Inputs'!D122:K122,1)+LARGE('Annual Heat Inputs'!D122:K122,2)+LARGE('Annual Heat Inputs'!D122:K122,3))/3</f>
        <v>12457263.258333333</v>
      </c>
      <c r="E122" s="110">
        <v>1221855434</v>
      </c>
      <c r="F122" s="111">
        <f t="shared" si="163"/>
        <v>1.0195365926026019E-2</v>
      </c>
      <c r="G122" s="127">
        <v>105171</v>
      </c>
      <c r="H122" s="127">
        <f t="shared" si="119"/>
        <v>1072.2568298060826</v>
      </c>
      <c r="I122" s="127">
        <f>MIN(H122,'NOx Annual Emissions'!L122,'Annual NOx Consent Decree Caps '!D122,' Retirement Adjustments'!D122)</f>
        <v>55.462000000000003</v>
      </c>
      <c r="J122" s="133">
        <v>25128.051299999999</v>
      </c>
      <c r="K122" s="127">
        <f t="shared" si="167"/>
        <v>55.462000000000003</v>
      </c>
      <c r="L122" s="133">
        <v>11887.4403</v>
      </c>
      <c r="M122" s="127">
        <f t="shared" si="168"/>
        <v>55.462000000000003</v>
      </c>
      <c r="N122" s="133">
        <v>5853.5460999999996</v>
      </c>
      <c r="O122" s="127">
        <f t="shared" si="169"/>
        <v>55.462000000000003</v>
      </c>
      <c r="P122" s="189">
        <v>2882.37</v>
      </c>
      <c r="Q122" s="127">
        <f t="shared" si="170"/>
        <v>55.462000000000003</v>
      </c>
      <c r="R122" s="133">
        <v>1419.3203000000001</v>
      </c>
      <c r="S122" s="127">
        <f t="shared" si="165"/>
        <v>55.462000000000003</v>
      </c>
      <c r="T122" s="117">
        <v>700.0204</v>
      </c>
      <c r="U122" s="127">
        <f t="shared" si="166"/>
        <v>55.462000000000003</v>
      </c>
      <c r="V122" s="117">
        <v>398.57990000000001</v>
      </c>
      <c r="W122" s="127">
        <f t="shared" si="171"/>
        <v>55.462000000000003</v>
      </c>
      <c r="X122" s="115">
        <v>196.26650000000001</v>
      </c>
      <c r="Y122" s="127">
        <f t="shared" si="172"/>
        <v>55.462000000000003</v>
      </c>
      <c r="Z122" s="115">
        <v>96.644400000000005</v>
      </c>
      <c r="AA122" s="127">
        <f t="shared" si="173"/>
        <v>55.462000000000003</v>
      </c>
      <c r="AB122" s="133">
        <v>47.589100000000002</v>
      </c>
      <c r="AC122" s="127">
        <f t="shared" si="174"/>
        <v>55.462000000000003</v>
      </c>
      <c r="AD122" s="115">
        <v>23.433499999999999</v>
      </c>
      <c r="AE122" s="127">
        <f t="shared" si="175"/>
        <v>55.462000000000003</v>
      </c>
      <c r="AF122" s="115">
        <v>11.539</v>
      </c>
      <c r="AG122" s="127">
        <f t="shared" si="176"/>
        <v>55.462000000000003</v>
      </c>
      <c r="AH122" s="115">
        <v>5.6820000000000004</v>
      </c>
      <c r="AI122" s="133">
        <f t="shared" si="177"/>
        <v>55.462000000000003</v>
      </c>
      <c r="AJ122" s="133">
        <v>2.7978999999999998</v>
      </c>
      <c r="AK122" s="133">
        <f t="shared" si="178"/>
        <v>55.462000000000003</v>
      </c>
      <c r="AL122" s="133">
        <v>1.3776999999999999</v>
      </c>
      <c r="AM122" s="133">
        <f t="shared" si="179"/>
        <v>55.462000000000003</v>
      </c>
      <c r="AN122" s="133">
        <v>0.6784</v>
      </c>
      <c r="AO122" s="133">
        <f t="shared" si="180"/>
        <v>55.462000000000003</v>
      </c>
      <c r="AP122" s="133">
        <v>0.33410000000000001</v>
      </c>
      <c r="AQ122" s="133">
        <f t="shared" si="181"/>
        <v>55.462000000000003</v>
      </c>
      <c r="AR122" s="133">
        <v>0.16450000000000001</v>
      </c>
      <c r="AS122" s="133">
        <f t="shared" si="182"/>
        <v>55.462000000000003</v>
      </c>
      <c r="AT122" s="133">
        <v>8.1000000000000003E-2</v>
      </c>
      <c r="AU122" s="133">
        <f t="shared" si="183"/>
        <v>55.462000000000003</v>
      </c>
      <c r="AV122" s="133">
        <v>3.9899999999999998E-2</v>
      </c>
      <c r="AW122" s="133">
        <f t="shared" si="184"/>
        <v>55.462000000000003</v>
      </c>
      <c r="AX122" s="133">
        <v>2.1399999999999999E-2</v>
      </c>
      <c r="AY122" s="133">
        <f t="shared" si="185"/>
        <v>55.462000000000003</v>
      </c>
      <c r="AZ122" s="133">
        <v>1.14E-2</v>
      </c>
      <c r="BA122" s="133">
        <f t="shared" si="186"/>
        <v>55.462000000000003</v>
      </c>
      <c r="BB122" s="133">
        <v>6.1000000000000004E-3</v>
      </c>
      <c r="BC122" s="133">
        <f t="shared" si="187"/>
        <v>55.462000000000003</v>
      </c>
      <c r="BD122" s="133">
        <v>3.3E-3</v>
      </c>
      <c r="BE122" s="133">
        <f t="shared" si="188"/>
        <v>55.462000000000003</v>
      </c>
    </row>
    <row r="123" spans="1:57" ht="15" customHeight="1" x14ac:dyDescent="0.25">
      <c r="A123" s="17" t="s">
        <v>74</v>
      </c>
      <c r="B123" s="98">
        <v>55148</v>
      </c>
      <c r="C123" s="98">
        <v>1</v>
      </c>
      <c r="D123" s="109">
        <f>(LARGE('Annual Heat Inputs'!D123:K123,1)+LARGE('Annual Heat Inputs'!D123:K123,2)+LARGE('Annual Heat Inputs'!D123:K123,3))/3</f>
        <v>243370.46733333333</v>
      </c>
      <c r="E123" s="110">
        <v>1221855434</v>
      </c>
      <c r="F123" s="111">
        <f t="shared" si="163"/>
        <v>1.991810655836829E-4</v>
      </c>
      <c r="G123" s="127">
        <v>105171</v>
      </c>
      <c r="H123" s="127">
        <f t="shared" si="119"/>
        <v>20.948071848501513</v>
      </c>
      <c r="I123" s="127">
        <f>MIN(H123,'NOx Annual Emissions'!L123,'Annual NOx Consent Decree Caps '!D123,' Retirement Adjustments'!D123)</f>
        <v>16.876999999999999</v>
      </c>
      <c r="J123" s="133">
        <v>25128.051299999999</v>
      </c>
      <c r="K123" s="127">
        <f t="shared" si="167"/>
        <v>16.876999999999999</v>
      </c>
      <c r="L123" s="133">
        <v>11887.4403</v>
      </c>
      <c r="M123" s="127">
        <f t="shared" si="168"/>
        <v>16.876999999999999</v>
      </c>
      <c r="N123" s="133">
        <v>5853.5460999999996</v>
      </c>
      <c r="O123" s="127">
        <f t="shared" si="169"/>
        <v>16.876999999999999</v>
      </c>
      <c r="P123" s="189">
        <v>2882.37</v>
      </c>
      <c r="Q123" s="127">
        <f t="shared" si="170"/>
        <v>16.876999999999999</v>
      </c>
      <c r="R123" s="133">
        <v>1419.3203000000001</v>
      </c>
      <c r="S123" s="127">
        <f t="shared" si="165"/>
        <v>16.876999999999999</v>
      </c>
      <c r="T123" s="117">
        <v>700.0204</v>
      </c>
      <c r="U123" s="127">
        <f t="shared" si="166"/>
        <v>16.876999999999999</v>
      </c>
      <c r="V123" s="117">
        <v>398.57990000000001</v>
      </c>
      <c r="W123" s="127">
        <f t="shared" si="171"/>
        <v>16.876999999999999</v>
      </c>
      <c r="X123" s="115">
        <v>196.26650000000001</v>
      </c>
      <c r="Y123" s="127">
        <f t="shared" si="172"/>
        <v>16.876999999999999</v>
      </c>
      <c r="Z123" s="115">
        <v>96.644400000000005</v>
      </c>
      <c r="AA123" s="127">
        <f t="shared" si="173"/>
        <v>16.876999999999999</v>
      </c>
      <c r="AB123" s="133">
        <v>47.589100000000002</v>
      </c>
      <c r="AC123" s="127">
        <f t="shared" si="174"/>
        <v>16.876999999999999</v>
      </c>
      <c r="AD123" s="115">
        <v>23.433499999999999</v>
      </c>
      <c r="AE123" s="127">
        <f t="shared" si="175"/>
        <v>16.876999999999999</v>
      </c>
      <c r="AF123" s="115">
        <v>11.539</v>
      </c>
      <c r="AG123" s="127">
        <f t="shared" si="176"/>
        <v>16.876999999999999</v>
      </c>
      <c r="AH123" s="115">
        <v>5.6820000000000004</v>
      </c>
      <c r="AI123" s="133">
        <f t="shared" si="177"/>
        <v>16.876999999999999</v>
      </c>
      <c r="AJ123" s="133">
        <v>2.7978999999999998</v>
      </c>
      <c r="AK123" s="133">
        <f t="shared" si="178"/>
        <v>16.876999999999999</v>
      </c>
      <c r="AL123" s="133">
        <v>1.3776999999999999</v>
      </c>
      <c r="AM123" s="133">
        <f t="shared" si="179"/>
        <v>16.876999999999999</v>
      </c>
      <c r="AN123" s="133">
        <v>0.6784</v>
      </c>
      <c r="AO123" s="133">
        <f t="shared" si="180"/>
        <v>16.876999999999999</v>
      </c>
      <c r="AP123" s="133">
        <v>0.33410000000000001</v>
      </c>
      <c r="AQ123" s="133">
        <f t="shared" si="181"/>
        <v>16.876999999999999</v>
      </c>
      <c r="AR123" s="133">
        <v>0.16450000000000001</v>
      </c>
      <c r="AS123" s="133">
        <f t="shared" si="182"/>
        <v>16.876999999999999</v>
      </c>
      <c r="AT123" s="133">
        <v>8.1000000000000003E-2</v>
      </c>
      <c r="AU123" s="133">
        <f t="shared" si="183"/>
        <v>16.876999999999999</v>
      </c>
      <c r="AV123" s="133">
        <v>3.9899999999999998E-2</v>
      </c>
      <c r="AW123" s="133">
        <f t="shared" si="184"/>
        <v>16.876999999999999</v>
      </c>
      <c r="AX123" s="133">
        <v>2.1399999999999999E-2</v>
      </c>
      <c r="AY123" s="133">
        <f t="shared" si="185"/>
        <v>16.876999999999999</v>
      </c>
      <c r="AZ123" s="133">
        <v>1.14E-2</v>
      </c>
      <c r="BA123" s="133">
        <f t="shared" si="186"/>
        <v>16.876999999999999</v>
      </c>
      <c r="BB123" s="133">
        <v>6.1000000000000004E-3</v>
      </c>
      <c r="BC123" s="133">
        <f t="shared" si="187"/>
        <v>16.876999999999999</v>
      </c>
      <c r="BD123" s="133">
        <v>3.3E-3</v>
      </c>
      <c r="BE123" s="133">
        <f t="shared" si="188"/>
        <v>16.876999999999999</v>
      </c>
    </row>
    <row r="124" spans="1:57" ht="15" customHeight="1" x14ac:dyDescent="0.25">
      <c r="A124" s="45" t="s">
        <v>74</v>
      </c>
      <c r="B124" s="98">
        <v>55148</v>
      </c>
      <c r="C124" s="98">
        <v>2</v>
      </c>
      <c r="D124" s="109">
        <f>(LARGE('Annual Heat Inputs'!D124:K124,1)+LARGE('Annual Heat Inputs'!D124:K124,2)+LARGE('Annual Heat Inputs'!D124:K124,3))/3</f>
        <v>206785.73366666667</v>
      </c>
      <c r="E124" s="110">
        <v>1221855434</v>
      </c>
      <c r="F124" s="111">
        <f t="shared" si="163"/>
        <v>1.6923911611188748E-4</v>
      </c>
      <c r="G124" s="127">
        <v>105171</v>
      </c>
      <c r="H124" s="127">
        <f t="shared" si="119"/>
        <v>17.799047080603319</v>
      </c>
      <c r="I124" s="127">
        <f>MIN(H124,'NOx Annual Emissions'!L124,'Annual NOx Consent Decree Caps '!D124,' Retirement Adjustments'!D124)</f>
        <v>14.518000000000001</v>
      </c>
      <c r="J124" s="133">
        <v>25128.051299999999</v>
      </c>
      <c r="K124" s="127">
        <f t="shared" si="167"/>
        <v>14.518000000000001</v>
      </c>
      <c r="L124" s="133">
        <v>11887.4403</v>
      </c>
      <c r="M124" s="127">
        <f t="shared" si="168"/>
        <v>14.518000000000001</v>
      </c>
      <c r="N124" s="133">
        <v>5853.5460999999996</v>
      </c>
      <c r="O124" s="127">
        <f t="shared" si="169"/>
        <v>14.518000000000001</v>
      </c>
      <c r="P124" s="189">
        <v>2882.37</v>
      </c>
      <c r="Q124" s="127">
        <f t="shared" si="170"/>
        <v>14.518000000000001</v>
      </c>
      <c r="R124" s="133">
        <v>1419.3203000000001</v>
      </c>
      <c r="S124" s="127">
        <f t="shared" si="165"/>
        <v>14.518000000000001</v>
      </c>
      <c r="T124" s="117">
        <v>700.0204</v>
      </c>
      <c r="U124" s="127">
        <f t="shared" si="166"/>
        <v>14.518000000000001</v>
      </c>
      <c r="V124" s="117">
        <v>398.57990000000001</v>
      </c>
      <c r="W124" s="127">
        <f t="shared" si="171"/>
        <v>14.518000000000001</v>
      </c>
      <c r="X124" s="115">
        <v>196.26650000000001</v>
      </c>
      <c r="Y124" s="127">
        <f t="shared" si="172"/>
        <v>14.518000000000001</v>
      </c>
      <c r="Z124" s="115">
        <v>96.644400000000005</v>
      </c>
      <c r="AA124" s="127">
        <f t="shared" si="173"/>
        <v>14.518000000000001</v>
      </c>
      <c r="AB124" s="133">
        <v>47.589100000000002</v>
      </c>
      <c r="AC124" s="127">
        <f t="shared" si="174"/>
        <v>14.518000000000001</v>
      </c>
      <c r="AD124" s="115">
        <v>23.433499999999999</v>
      </c>
      <c r="AE124" s="127">
        <f t="shared" si="175"/>
        <v>14.518000000000001</v>
      </c>
      <c r="AF124" s="115">
        <v>11.539</v>
      </c>
      <c r="AG124" s="127">
        <f t="shared" si="176"/>
        <v>14.518000000000001</v>
      </c>
      <c r="AH124" s="115">
        <v>5.6820000000000004</v>
      </c>
      <c r="AI124" s="133">
        <f t="shared" si="177"/>
        <v>14.518000000000001</v>
      </c>
      <c r="AJ124" s="133">
        <v>2.7978999999999998</v>
      </c>
      <c r="AK124" s="133">
        <f t="shared" si="178"/>
        <v>14.518000000000001</v>
      </c>
      <c r="AL124" s="133">
        <v>1.3776999999999999</v>
      </c>
      <c r="AM124" s="133">
        <f t="shared" si="179"/>
        <v>14.518000000000001</v>
      </c>
      <c r="AN124" s="133">
        <v>0.6784</v>
      </c>
      <c r="AO124" s="133">
        <f t="shared" si="180"/>
        <v>14.518000000000001</v>
      </c>
      <c r="AP124" s="133">
        <v>0.33410000000000001</v>
      </c>
      <c r="AQ124" s="133">
        <f t="shared" si="181"/>
        <v>14.518000000000001</v>
      </c>
      <c r="AR124" s="133">
        <v>0.16450000000000001</v>
      </c>
      <c r="AS124" s="133">
        <f t="shared" si="182"/>
        <v>14.518000000000001</v>
      </c>
      <c r="AT124" s="133">
        <v>8.1000000000000003E-2</v>
      </c>
      <c r="AU124" s="133">
        <f t="shared" si="183"/>
        <v>14.518000000000001</v>
      </c>
      <c r="AV124" s="133">
        <v>3.9899999999999998E-2</v>
      </c>
      <c r="AW124" s="133">
        <f t="shared" si="184"/>
        <v>14.518000000000001</v>
      </c>
      <c r="AX124" s="133">
        <v>2.1399999999999999E-2</v>
      </c>
      <c r="AY124" s="133">
        <f t="shared" si="185"/>
        <v>14.518000000000001</v>
      </c>
      <c r="AZ124" s="133">
        <v>1.14E-2</v>
      </c>
      <c r="BA124" s="133">
        <f t="shared" si="186"/>
        <v>14.518000000000001</v>
      </c>
      <c r="BB124" s="133">
        <v>6.1000000000000004E-3</v>
      </c>
      <c r="BC124" s="133">
        <f t="shared" si="187"/>
        <v>14.518000000000001</v>
      </c>
      <c r="BD124" s="133">
        <v>3.3E-3</v>
      </c>
      <c r="BE124" s="133">
        <f t="shared" si="188"/>
        <v>14.518000000000001</v>
      </c>
    </row>
    <row r="125" spans="1:57" ht="15" customHeight="1" x14ac:dyDescent="0.25">
      <c r="A125" s="45" t="s">
        <v>74</v>
      </c>
      <c r="B125" s="98">
        <v>55148</v>
      </c>
      <c r="C125" s="98">
        <v>3</v>
      </c>
      <c r="D125" s="109">
        <f>(LARGE('Annual Heat Inputs'!D125:K125,1)+LARGE('Annual Heat Inputs'!D125:K125,2)+LARGE('Annual Heat Inputs'!D125:K125,3))/3</f>
        <v>176796.22233333334</v>
      </c>
      <c r="E125" s="110">
        <v>1221855434</v>
      </c>
      <c r="F125" s="111">
        <f t="shared" si="163"/>
        <v>1.4469487749017395E-4</v>
      </c>
      <c r="G125" s="127">
        <v>105171</v>
      </c>
      <c r="H125" s="127">
        <f t="shared" si="119"/>
        <v>15.217704960519084</v>
      </c>
      <c r="I125" s="127">
        <f>MIN(H125,'NOx Annual Emissions'!L125,'Annual NOx Consent Decree Caps '!D125,' Retirement Adjustments'!D125)</f>
        <v>13.819000000000001</v>
      </c>
      <c r="J125" s="133">
        <v>25128.051299999999</v>
      </c>
      <c r="K125" s="127">
        <f t="shared" si="167"/>
        <v>13.819000000000001</v>
      </c>
      <c r="L125" s="133">
        <v>11887.4403</v>
      </c>
      <c r="M125" s="127">
        <f t="shared" si="168"/>
        <v>13.819000000000001</v>
      </c>
      <c r="N125" s="133">
        <v>5853.5460999999996</v>
      </c>
      <c r="O125" s="127">
        <f t="shared" si="169"/>
        <v>13.819000000000001</v>
      </c>
      <c r="P125" s="189">
        <v>2882.37</v>
      </c>
      <c r="Q125" s="127">
        <f t="shared" si="170"/>
        <v>13.819000000000001</v>
      </c>
      <c r="R125" s="133">
        <v>1419.3203000000001</v>
      </c>
      <c r="S125" s="127">
        <f t="shared" si="165"/>
        <v>13.819000000000001</v>
      </c>
      <c r="T125" s="117">
        <v>700.0204</v>
      </c>
      <c r="U125" s="127">
        <f t="shared" si="166"/>
        <v>13.819000000000001</v>
      </c>
      <c r="V125" s="117">
        <v>398.57990000000001</v>
      </c>
      <c r="W125" s="127">
        <f t="shared" si="171"/>
        <v>13.819000000000001</v>
      </c>
      <c r="X125" s="115">
        <v>196.26650000000001</v>
      </c>
      <c r="Y125" s="127">
        <f t="shared" si="172"/>
        <v>13.819000000000001</v>
      </c>
      <c r="Z125" s="115">
        <v>96.644400000000005</v>
      </c>
      <c r="AA125" s="127">
        <f t="shared" si="173"/>
        <v>13.819000000000001</v>
      </c>
      <c r="AB125" s="133">
        <v>47.589100000000002</v>
      </c>
      <c r="AC125" s="127">
        <f t="shared" si="174"/>
        <v>13.819000000000001</v>
      </c>
      <c r="AD125" s="115">
        <v>23.433499999999999</v>
      </c>
      <c r="AE125" s="127">
        <f t="shared" si="175"/>
        <v>13.819000000000001</v>
      </c>
      <c r="AF125" s="115">
        <v>11.539</v>
      </c>
      <c r="AG125" s="127">
        <f t="shared" si="176"/>
        <v>13.819000000000001</v>
      </c>
      <c r="AH125" s="115">
        <v>5.6820000000000004</v>
      </c>
      <c r="AI125" s="133">
        <f t="shared" si="177"/>
        <v>13.819000000000001</v>
      </c>
      <c r="AJ125" s="133">
        <v>2.7978999999999998</v>
      </c>
      <c r="AK125" s="133">
        <f t="shared" si="178"/>
        <v>13.819000000000001</v>
      </c>
      <c r="AL125" s="133">
        <v>1.3776999999999999</v>
      </c>
      <c r="AM125" s="133">
        <f t="shared" si="179"/>
        <v>13.819000000000001</v>
      </c>
      <c r="AN125" s="133">
        <v>0.6784</v>
      </c>
      <c r="AO125" s="133">
        <f t="shared" si="180"/>
        <v>13.819000000000001</v>
      </c>
      <c r="AP125" s="133">
        <v>0.33410000000000001</v>
      </c>
      <c r="AQ125" s="133">
        <f t="shared" si="181"/>
        <v>13.819000000000001</v>
      </c>
      <c r="AR125" s="133">
        <v>0.16450000000000001</v>
      </c>
      <c r="AS125" s="133">
        <f t="shared" si="182"/>
        <v>13.819000000000001</v>
      </c>
      <c r="AT125" s="133">
        <v>8.1000000000000003E-2</v>
      </c>
      <c r="AU125" s="133">
        <f t="shared" si="183"/>
        <v>13.819000000000001</v>
      </c>
      <c r="AV125" s="133">
        <v>3.9899999999999998E-2</v>
      </c>
      <c r="AW125" s="133">
        <f t="shared" si="184"/>
        <v>13.819000000000001</v>
      </c>
      <c r="AX125" s="133">
        <v>2.1399999999999999E-2</v>
      </c>
      <c r="AY125" s="133">
        <f t="shared" si="185"/>
        <v>13.819000000000001</v>
      </c>
      <c r="AZ125" s="133">
        <v>1.14E-2</v>
      </c>
      <c r="BA125" s="133">
        <f t="shared" si="186"/>
        <v>13.819000000000001</v>
      </c>
      <c r="BB125" s="133">
        <v>6.1000000000000004E-3</v>
      </c>
      <c r="BC125" s="133">
        <f t="shared" si="187"/>
        <v>13.819000000000001</v>
      </c>
      <c r="BD125" s="133">
        <v>3.3E-3</v>
      </c>
      <c r="BE125" s="133">
        <f t="shared" si="188"/>
        <v>13.819000000000001</v>
      </c>
    </row>
    <row r="126" spans="1:57" ht="15" customHeight="1" x14ac:dyDescent="0.25">
      <c r="A126" s="45" t="s">
        <v>74</v>
      </c>
      <c r="B126" s="98">
        <v>55148</v>
      </c>
      <c r="C126" s="98">
        <v>4</v>
      </c>
      <c r="D126" s="109">
        <f>(LARGE('Annual Heat Inputs'!D126:K126,1)+LARGE('Annual Heat Inputs'!D126:K126,2)+LARGE('Annual Heat Inputs'!D126:K126,3))/3</f>
        <v>211076.54366666669</v>
      </c>
      <c r="E126" s="110">
        <v>1221855434</v>
      </c>
      <c r="F126" s="111">
        <f t="shared" si="163"/>
        <v>1.7275083270339387E-4</v>
      </c>
      <c r="G126" s="127">
        <v>105171</v>
      </c>
      <c r="H126" s="127">
        <f>PRODUCT(F126,G126)</f>
        <v>18.168377826248637</v>
      </c>
      <c r="I126" s="127">
        <f>MIN(H126,'NOx Annual Emissions'!L126,'Annual NOx Consent Decree Caps '!D126,' Retirement Adjustments'!D126)</f>
        <v>15.759</v>
      </c>
      <c r="J126" s="132">
        <v>25128.051299999999</v>
      </c>
      <c r="K126" s="127">
        <f t="shared" si="167"/>
        <v>15.759</v>
      </c>
      <c r="L126" s="133">
        <v>11887.4403</v>
      </c>
      <c r="M126" s="127">
        <f t="shared" si="168"/>
        <v>15.759</v>
      </c>
      <c r="N126" s="133">
        <v>5853.5460999999996</v>
      </c>
      <c r="O126" s="127">
        <f t="shared" si="169"/>
        <v>15.759</v>
      </c>
      <c r="P126" s="189">
        <v>2882.37</v>
      </c>
      <c r="Q126" s="127">
        <f t="shared" si="170"/>
        <v>15.759</v>
      </c>
      <c r="R126" s="133">
        <v>1419.3203000000001</v>
      </c>
      <c r="S126" s="127">
        <f t="shared" si="165"/>
        <v>15.759</v>
      </c>
      <c r="T126" s="117">
        <v>700.0204</v>
      </c>
      <c r="U126" s="127">
        <f t="shared" si="166"/>
        <v>15.759</v>
      </c>
      <c r="V126" s="117">
        <v>398.57990000000001</v>
      </c>
      <c r="W126" s="127">
        <f t="shared" si="171"/>
        <v>15.759</v>
      </c>
      <c r="X126" s="115">
        <v>196.26650000000001</v>
      </c>
      <c r="Y126" s="127">
        <f t="shared" si="172"/>
        <v>15.759</v>
      </c>
      <c r="Z126" s="115">
        <v>96.644400000000005</v>
      </c>
      <c r="AA126" s="127">
        <f t="shared" si="173"/>
        <v>15.759</v>
      </c>
      <c r="AB126" s="133">
        <v>47.589100000000002</v>
      </c>
      <c r="AC126" s="127">
        <f t="shared" si="174"/>
        <v>15.759</v>
      </c>
      <c r="AD126" s="115">
        <v>23.433499999999999</v>
      </c>
      <c r="AE126" s="127">
        <f t="shared" si="175"/>
        <v>15.759</v>
      </c>
      <c r="AF126" s="115">
        <v>11.539</v>
      </c>
      <c r="AG126" s="127">
        <f t="shared" si="176"/>
        <v>15.759</v>
      </c>
      <c r="AH126" s="115">
        <v>5.6820000000000004</v>
      </c>
      <c r="AI126" s="133">
        <f t="shared" si="177"/>
        <v>15.759</v>
      </c>
      <c r="AJ126" s="133">
        <v>2.7978999999999998</v>
      </c>
      <c r="AK126" s="133">
        <f t="shared" si="178"/>
        <v>15.759</v>
      </c>
      <c r="AL126" s="133">
        <v>1.3776999999999999</v>
      </c>
      <c r="AM126" s="133">
        <f t="shared" si="179"/>
        <v>15.759</v>
      </c>
      <c r="AN126" s="133">
        <v>0.6784</v>
      </c>
      <c r="AO126" s="133">
        <f t="shared" si="180"/>
        <v>15.759</v>
      </c>
      <c r="AP126" s="133">
        <v>0.33410000000000001</v>
      </c>
      <c r="AQ126" s="133">
        <f t="shared" si="181"/>
        <v>15.759</v>
      </c>
      <c r="AR126" s="133">
        <v>0.16450000000000001</v>
      </c>
      <c r="AS126" s="133">
        <f t="shared" si="182"/>
        <v>15.759</v>
      </c>
      <c r="AT126" s="133">
        <v>8.1000000000000003E-2</v>
      </c>
      <c r="AU126" s="133">
        <f t="shared" si="183"/>
        <v>15.759</v>
      </c>
      <c r="AV126" s="133">
        <v>3.9899999999999998E-2</v>
      </c>
      <c r="AW126" s="133">
        <f t="shared" si="184"/>
        <v>15.759</v>
      </c>
      <c r="AX126" s="133">
        <v>2.1399999999999999E-2</v>
      </c>
      <c r="AY126" s="133">
        <f t="shared" si="185"/>
        <v>15.759</v>
      </c>
      <c r="AZ126" s="133">
        <v>1.14E-2</v>
      </c>
      <c r="BA126" s="133">
        <f t="shared" si="186"/>
        <v>15.759</v>
      </c>
      <c r="BB126" s="133">
        <v>6.1000000000000004E-3</v>
      </c>
      <c r="BC126" s="133">
        <f t="shared" si="187"/>
        <v>15.759</v>
      </c>
      <c r="BD126" s="133">
        <v>3.3E-3</v>
      </c>
      <c r="BE126" s="133">
        <f t="shared" si="188"/>
        <v>15.759</v>
      </c>
    </row>
    <row r="127" spans="1:57" ht="15" customHeight="1" x14ac:dyDescent="0.25">
      <c r="A127" s="27" t="s">
        <v>80</v>
      </c>
      <c r="B127" s="100"/>
      <c r="C127" s="100"/>
      <c r="D127" s="118">
        <f>SUM(D2:D126)</f>
        <v>1221855433.6410003</v>
      </c>
      <c r="E127" s="118"/>
      <c r="F127" s="116">
        <f>SUM(F2:F126)</f>
        <v>0.99999999970618436</v>
      </c>
      <c r="G127" s="119"/>
      <c r="H127" s="119">
        <f>SUM(H2:H126)</f>
        <v>105170.9999690992</v>
      </c>
      <c r="I127" s="119">
        <f>SUM(I2:I126)</f>
        <v>80042.948669332385</v>
      </c>
      <c r="J127" s="113">
        <f>H127-I127</f>
        <v>25128.051299766812</v>
      </c>
      <c r="K127" s="113">
        <f>SUM(K2:K126)</f>
        <v>93283.559642828259</v>
      </c>
      <c r="L127" s="113">
        <f>H127-K127</f>
        <v>11887.440326270938</v>
      </c>
      <c r="M127" s="113">
        <f>SUM(M2:M126)</f>
        <v>99317.453912725672</v>
      </c>
      <c r="N127" s="113">
        <f>H127-M127</f>
        <v>5853.5460563735251</v>
      </c>
      <c r="O127" s="113">
        <f>SUM(O2:O126)</f>
        <v>102288.62999269053</v>
      </c>
      <c r="P127" s="113">
        <f>H127-O127</f>
        <v>2882.3699764086632</v>
      </c>
      <c r="Q127" s="113">
        <f>SUM(Q2:Q126)</f>
        <v>103751.67968108515</v>
      </c>
      <c r="R127" s="113">
        <f>H127-Q127</f>
        <v>1419.3202880140452</v>
      </c>
      <c r="S127" s="113">
        <f>SUM(S2:S126)</f>
        <v>104470.97956169584</v>
      </c>
      <c r="T127" s="113">
        <f>H127-S127</f>
        <v>700.0204074033536</v>
      </c>
      <c r="U127" s="112">
        <f>SUM(U2:U126)</f>
        <v>104772.42006677788</v>
      </c>
      <c r="V127" s="113">
        <f>H127-U127</f>
        <v>398.57990232131851</v>
      </c>
      <c r="W127" s="113">
        <f>SUM(W2:W126)</f>
        <v>104974.73350970694</v>
      </c>
      <c r="X127" s="113">
        <f>H127-W127</f>
        <v>196.26645939225273</v>
      </c>
      <c r="Y127" s="113">
        <f>SUM(Y2:Y126)</f>
        <v>105074.35557129767</v>
      </c>
      <c r="Z127" s="113">
        <f>H127-Y127</f>
        <v>96.644397801530431</v>
      </c>
      <c r="AA127" s="113">
        <f>SUM(AA2:AA126)</f>
        <v>105123.41088317824</v>
      </c>
      <c r="AB127" s="113">
        <f>H127-AA127</f>
        <v>47.589085920961224</v>
      </c>
      <c r="AC127" s="113">
        <f>SUM(AC2:AC126)</f>
        <v>105147.56642806866</v>
      </c>
      <c r="AD127" s="113">
        <f>H127-AC127</f>
        <v>23.433541030535707</v>
      </c>
      <c r="AE127" s="113">
        <f>SUM(AE2:AE126)</f>
        <v>105159.46093671022</v>
      </c>
      <c r="AF127" s="113">
        <f>H127-AE127</f>
        <v>11.539032388973283</v>
      </c>
      <c r="AG127" s="113">
        <f>SUM(AG2:AG126)</f>
        <v>105165.31796767928</v>
      </c>
      <c r="AH127" s="113">
        <f>H127-AG127</f>
        <v>5.6820014199183788</v>
      </c>
      <c r="AI127" s="113">
        <f>SUM(AI2:AI126)</f>
        <v>105168.20206941829</v>
      </c>
      <c r="AJ127" s="113">
        <f>H127-AI127</f>
        <v>2.797899680910632</v>
      </c>
      <c r="AK127" s="113">
        <f>SUM(AK2:AK126)</f>
        <v>105169.62224334574</v>
      </c>
      <c r="AL127" s="113">
        <f>H127-AK127</f>
        <v>1.3777257534529781</v>
      </c>
      <c r="AM127" s="113">
        <f>SUM(AM2:AM126)</f>
        <v>105170.32154411406</v>
      </c>
      <c r="AN127" s="113">
        <f>H127-AM127</f>
        <v>0.67842498513346072</v>
      </c>
      <c r="AO127" s="113">
        <f>SUM(AO2:AO126)</f>
        <v>105170.66589022802</v>
      </c>
      <c r="AP127" s="113">
        <f>H127-AO127</f>
        <v>0.33407887117937207</v>
      </c>
      <c r="AQ127" s="113">
        <f>SUM(AQ2:AQ126)</f>
        <v>105170.83547459815</v>
      </c>
      <c r="AR127" s="113">
        <f>H127-AQ127</f>
        <v>0.16449450104846619</v>
      </c>
      <c r="AS127" s="113">
        <f>SUM(AS2:AS126)</f>
        <v>105170.91897243979</v>
      </c>
      <c r="AT127" s="130">
        <f>H127-AS127</f>
        <v>8.0996659409720451E-2</v>
      </c>
      <c r="AU127" s="130">
        <f>SUM(AU2:AU126)</f>
        <v>105170.96008687853</v>
      </c>
      <c r="AV127" s="130">
        <f>H127-AU127</f>
        <v>3.9882220662548207E-2</v>
      </c>
      <c r="AW127" s="130">
        <f>SUM(AW2:AW126)</f>
        <v>105170.97860520822</v>
      </c>
      <c r="AX127" s="112">
        <f>H127-AW127</f>
        <v>2.1363890977227129E-2</v>
      </c>
      <c r="AY127" s="130">
        <f>SUM(AY2:AY126)</f>
        <v>105170.98853734495</v>
      </c>
      <c r="AZ127" s="112">
        <f>H127-AY127</f>
        <v>1.1431754246586934E-2</v>
      </c>
      <c r="BA127" s="130">
        <f>SUM(BA2:BA126)</f>
        <v>105170.99382829625</v>
      </c>
      <c r="BB127" s="112">
        <f>H127-BA127</f>
        <v>6.1408029432641342E-3</v>
      </c>
      <c r="BC127" s="130">
        <f>SUM(BC2:BC126)</f>
        <v>105170.99665941937</v>
      </c>
      <c r="BD127" s="112">
        <f>H127-BC127</f>
        <v>3.3096798288170248E-3</v>
      </c>
      <c r="BE127" s="130">
        <f>SUM(BE2:BE126)</f>
        <v>105170.99819101056</v>
      </c>
    </row>
    <row r="128" spans="1:57" x14ac:dyDescent="0.25">
      <c r="B128" s="100"/>
      <c r="C128" s="100"/>
      <c r="D128" s="100"/>
      <c r="E128" s="100"/>
      <c r="F128" s="100"/>
      <c r="G128" s="120"/>
      <c r="H128" s="120"/>
      <c r="I128" s="118"/>
      <c r="J128" s="118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20"/>
      <c r="AU128" s="120"/>
      <c r="AV128" s="120"/>
    </row>
    <row r="129" spans="2:48" x14ac:dyDescent="0.25">
      <c r="B129" s="100"/>
      <c r="C129" s="100"/>
      <c r="D129" s="100"/>
      <c r="E129" s="100"/>
      <c r="F129" s="100"/>
      <c r="G129" s="120"/>
      <c r="H129" s="12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20"/>
      <c r="AU129" s="120"/>
      <c r="AV129" s="120"/>
    </row>
  </sheetData>
  <pageMargins left="0.7" right="0.7" top="0.67708333333333337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0"/>
  <sheetViews>
    <sheetView zoomScaleNormal="100" workbookViewId="0"/>
  </sheetViews>
  <sheetFormatPr defaultRowHeight="15" x14ac:dyDescent="0.25"/>
  <cols>
    <col min="1" max="1" width="35.7109375" style="44" customWidth="1"/>
    <col min="2" max="2" width="9.42578125" style="44" customWidth="1"/>
    <col min="3" max="3" width="9.140625" style="44"/>
    <col min="4" max="4" width="15.85546875" style="44" customWidth="1"/>
    <col min="5" max="5" width="16" style="44" customWidth="1"/>
    <col min="6" max="6" width="14.7109375" style="59" customWidth="1"/>
    <col min="7" max="7" width="15.28515625" style="126" customWidth="1"/>
    <col min="8" max="8" width="16.42578125" style="28" customWidth="1"/>
    <col min="9" max="9" width="18.140625" style="65" customWidth="1"/>
    <col min="10" max="10" width="14.28515625" style="46" customWidth="1"/>
    <col min="11" max="11" width="16.5703125" style="46" customWidth="1"/>
    <col min="12" max="12" width="17.140625" style="44" customWidth="1"/>
    <col min="13" max="13" width="16.85546875" style="44" customWidth="1"/>
    <col min="14" max="14" width="16.7109375" style="44" customWidth="1"/>
    <col min="15" max="15" width="16.42578125" style="44" customWidth="1"/>
    <col min="16" max="16" width="16.85546875" style="44" customWidth="1"/>
    <col min="17" max="17" width="16.42578125" style="80" customWidth="1"/>
    <col min="18" max="18" width="16.85546875" style="80" customWidth="1"/>
    <col min="19" max="19" width="16.42578125" style="80" customWidth="1"/>
    <col min="20" max="20" width="16.85546875" style="80" customWidth="1"/>
    <col min="21" max="21" width="16.42578125" style="80" customWidth="1"/>
    <col min="22" max="22" width="16.85546875" style="80" customWidth="1"/>
    <col min="23" max="23" width="16.42578125" style="80" customWidth="1"/>
    <col min="24" max="24" width="16.85546875" style="99" customWidth="1"/>
    <col min="25" max="25" width="16.42578125" style="99" customWidth="1"/>
    <col min="26" max="26" width="16.85546875" style="203" customWidth="1"/>
    <col min="27" max="27" width="16.42578125" style="203" customWidth="1"/>
    <col min="28" max="16384" width="9.140625" style="44"/>
  </cols>
  <sheetData>
    <row r="1" spans="1:27" ht="119.25" customHeight="1" x14ac:dyDescent="0.25">
      <c r="A1" s="66" t="s">
        <v>0</v>
      </c>
      <c r="B1" s="66" t="s">
        <v>1</v>
      </c>
      <c r="C1" s="66" t="s">
        <v>2</v>
      </c>
      <c r="D1" s="66" t="s">
        <v>78</v>
      </c>
      <c r="E1" s="66" t="s">
        <v>79</v>
      </c>
      <c r="F1" s="43" t="s">
        <v>95</v>
      </c>
      <c r="G1" s="129" t="s">
        <v>181</v>
      </c>
      <c r="H1" s="47" t="s">
        <v>180</v>
      </c>
      <c r="I1" s="47" t="s">
        <v>128</v>
      </c>
      <c r="J1" s="86" t="s">
        <v>82</v>
      </c>
      <c r="K1" s="87" t="s">
        <v>83</v>
      </c>
      <c r="L1" s="86" t="s">
        <v>84</v>
      </c>
      <c r="M1" s="87" t="s">
        <v>85</v>
      </c>
      <c r="N1" s="86" t="s">
        <v>86</v>
      </c>
      <c r="O1" s="87" t="s">
        <v>87</v>
      </c>
      <c r="P1" s="86" t="s">
        <v>88</v>
      </c>
      <c r="Q1" s="87" t="s">
        <v>89</v>
      </c>
      <c r="R1" s="86" t="s">
        <v>90</v>
      </c>
      <c r="S1" s="87" t="s">
        <v>91</v>
      </c>
      <c r="T1" s="86" t="s">
        <v>92</v>
      </c>
      <c r="U1" s="87" t="s">
        <v>93</v>
      </c>
      <c r="V1" s="86" t="s">
        <v>94</v>
      </c>
      <c r="W1" s="87" t="s">
        <v>98</v>
      </c>
      <c r="X1" s="86" t="s">
        <v>97</v>
      </c>
      <c r="Y1" s="87" t="s">
        <v>99</v>
      </c>
      <c r="Z1" s="86" t="s">
        <v>100</v>
      </c>
      <c r="AA1" s="64" t="s">
        <v>175</v>
      </c>
    </row>
    <row r="2" spans="1:27" ht="15" customHeight="1" x14ac:dyDescent="0.25">
      <c r="A2" s="45" t="s">
        <v>3</v>
      </c>
      <c r="B2" s="101">
        <v>6137</v>
      </c>
      <c r="C2" s="101">
        <v>1</v>
      </c>
      <c r="D2" s="109">
        <f>(LARGE('NOx OS Heat Inputs'!D2:K2,1)+LARGE('NOx OS Heat Inputs'!D2:K2,2)+LARGE('NOx OS Heat Inputs'!D2:K2,3))/3</f>
        <v>7020291.1713333325</v>
      </c>
      <c r="E2" s="108">
        <v>541682004</v>
      </c>
      <c r="F2" s="121">
        <f t="shared" ref="F2:F65" si="0">D2/E2</f>
        <v>1.2960170578850046E-2</v>
      </c>
      <c r="G2" s="127">
        <v>22835</v>
      </c>
      <c r="H2" s="127">
        <f t="shared" ref="H2:H65" si="1">PRODUCT(F2,G2)</f>
        <v>295.94549516804079</v>
      </c>
      <c r="I2" s="127">
        <f>MIN(H2,'NOx OS Emissions'!L2,'NOx OS Consent Decree Caps'!D2,' Retirement Adjustments'!D2)</f>
        <v>295.94549516804079</v>
      </c>
      <c r="J2" s="133">
        <v>3372.6756999999998</v>
      </c>
      <c r="K2" s="132">
        <f>PRODUCT(F2,J2)+H2</f>
        <v>339.65594754718325</v>
      </c>
      <c r="L2" s="133">
        <v>638.5018</v>
      </c>
      <c r="M2" s="132">
        <f>PRODUCT(F2,L2)+K2</f>
        <v>347.93103979008606</v>
      </c>
      <c r="N2" s="133">
        <v>120.87869999999999</v>
      </c>
      <c r="O2" s="132">
        <f>PRODUCT(F2,N2)+M2</f>
        <v>349.49764836143572</v>
      </c>
      <c r="P2" s="133">
        <v>22.8843</v>
      </c>
      <c r="Q2" s="132">
        <f>PRODUCT(F2,P2)+O2</f>
        <v>349.79423279301329</v>
      </c>
      <c r="R2" s="133">
        <v>4.3323999999999998</v>
      </c>
      <c r="S2" s="132">
        <f>PRODUCT(F2,R2)+Q2</f>
        <v>349.85038143602912</v>
      </c>
      <c r="T2" s="133">
        <v>0.82020000000000004</v>
      </c>
      <c r="U2" s="132">
        <f>PRODUCT(F2,T2)+S2</f>
        <v>349.86101136793792</v>
      </c>
      <c r="V2" s="133">
        <v>0.1552</v>
      </c>
      <c r="W2" s="132">
        <f>PRODUCT(F2,V2)+U2</f>
        <v>349.86302278641176</v>
      </c>
      <c r="X2" s="133">
        <v>2.9399999999999999E-2</v>
      </c>
      <c r="Y2" s="132">
        <f>PRODUCT(F2,X2)+W2</f>
        <v>349.86340381542681</v>
      </c>
      <c r="Z2" s="133">
        <v>5.5999999999999999E-3</v>
      </c>
      <c r="AA2" s="133">
        <f>PRODUCT(F2,Z2)+Y2</f>
        <v>349.86347639238204</v>
      </c>
    </row>
    <row r="3" spans="1:27" ht="15" customHeight="1" x14ac:dyDescent="0.25">
      <c r="A3" s="45" t="s">
        <v>3</v>
      </c>
      <c r="B3" s="101">
        <v>6137</v>
      </c>
      <c r="C3" s="101">
        <v>2</v>
      </c>
      <c r="D3" s="109">
        <f>(LARGE('NOx OS Heat Inputs'!D3:K3,1)+LARGE('NOx OS Heat Inputs'!D3:K3,2)+LARGE('NOx OS Heat Inputs'!D3:K3,3))/3</f>
        <v>7206096.0116666667</v>
      </c>
      <c r="E3" s="108">
        <v>541682004</v>
      </c>
      <c r="F3" s="121">
        <f t="shared" si="0"/>
        <v>1.3303185186980416E-2</v>
      </c>
      <c r="G3" s="127">
        <v>22835</v>
      </c>
      <c r="H3" s="127">
        <f t="shared" si="1"/>
        <v>303.77823374469779</v>
      </c>
      <c r="I3" s="127">
        <f>MIN(H3,'NOx OS Emissions'!L3,'NOx OS Consent Decree Caps'!D3,' Retirement Adjustments'!D3)</f>
        <v>303.77823374469779</v>
      </c>
      <c r="J3" s="133">
        <v>3372.6756999999998</v>
      </c>
      <c r="K3" s="132">
        <f>PRODUCT(F3,J3)+H3</f>
        <v>348.64556315742658</v>
      </c>
      <c r="L3" s="133">
        <v>638.5018</v>
      </c>
      <c r="M3" s="132">
        <f>PRODUCT(F3,L3)+K3</f>
        <v>357.13967084504691</v>
      </c>
      <c r="N3" s="133">
        <v>120.87869999999999</v>
      </c>
      <c r="O3" s="132">
        <f>PRODUCT(F3,N3)+M3</f>
        <v>358.74774257630838</v>
      </c>
      <c r="P3" s="133">
        <v>22.8843</v>
      </c>
      <c r="Q3" s="132">
        <f>PRODUCT(F3,P3)+O3</f>
        <v>359.05217665708278</v>
      </c>
      <c r="R3" s="133">
        <v>4.3323999999999998</v>
      </c>
      <c r="S3" s="132">
        <f>PRODUCT(F3,R3)+Q3</f>
        <v>359.10981137658683</v>
      </c>
      <c r="T3" s="133">
        <v>0.82020000000000004</v>
      </c>
      <c r="U3" s="132">
        <f>PRODUCT(F3,T3)+S3</f>
        <v>359.12072264907721</v>
      </c>
      <c r="V3" s="133">
        <v>0.1552</v>
      </c>
      <c r="W3" s="132">
        <f>PRODUCT(F3,V3)+U3</f>
        <v>359.12278730341825</v>
      </c>
      <c r="X3" s="133">
        <v>2.9399999999999999E-2</v>
      </c>
      <c r="Y3" s="132">
        <f>PRODUCT(F3,X3)+W3</f>
        <v>359.12317841706277</v>
      </c>
      <c r="Z3" s="133">
        <v>5.5999999999999999E-3</v>
      </c>
      <c r="AA3" s="133">
        <f>PRODUCT(F3,Z3)+Y3</f>
        <v>359.12325291489981</v>
      </c>
    </row>
    <row r="4" spans="1:27" ht="15" customHeight="1" x14ac:dyDescent="0.25">
      <c r="A4" s="45" t="s">
        <v>3</v>
      </c>
      <c r="B4" s="101">
        <v>6137</v>
      </c>
      <c r="C4" s="101">
        <v>3</v>
      </c>
      <c r="D4" s="109">
        <f>(LARGE('NOx OS Heat Inputs'!D4:K4,1)+LARGE('NOx OS Heat Inputs'!D4:K4,2)+LARGE('NOx OS Heat Inputs'!D4:K4,3))/3</f>
        <v>153993.234</v>
      </c>
      <c r="E4" s="108">
        <v>541682004</v>
      </c>
      <c r="F4" s="121">
        <f t="shared" si="0"/>
        <v>2.8428715161820289E-4</v>
      </c>
      <c r="G4" s="127">
        <v>22835</v>
      </c>
      <c r="H4" s="127">
        <f t="shared" si="1"/>
        <v>6.4916971072016629</v>
      </c>
      <c r="I4" s="127">
        <f>MIN(H4,'NOx OS Emissions'!L4,'NOx OS Consent Decree Caps'!D4,' Retirement Adjustments'!D4)</f>
        <v>6.4916971072016629</v>
      </c>
      <c r="J4" s="133">
        <v>3372.6756999999998</v>
      </c>
      <c r="K4" s="132">
        <f>PRODUCT(F4,J4)+H4</f>
        <v>7.4505054752865911</v>
      </c>
      <c r="L4" s="133">
        <v>638.5018</v>
      </c>
      <c r="M4" s="132">
        <f>PRODUCT(F4,L4)+K4</f>
        <v>7.6320233333116869</v>
      </c>
      <c r="N4" s="133">
        <v>120.87869999999999</v>
      </c>
      <c r="O4" s="132">
        <f>PRODUCT(F4,N4)+M4</f>
        <v>7.6663875946259985</v>
      </c>
      <c r="P4" s="133">
        <v>22.8843</v>
      </c>
      <c r="Q4" s="132">
        <f>PRODUCT(F4,P4)+O4</f>
        <v>7.6728933070897751</v>
      </c>
      <c r="R4" s="133">
        <v>4.3323999999999998</v>
      </c>
      <c r="S4" s="132">
        <f>PRODUCT(F4,R4)+Q4</f>
        <v>7.674124952745446</v>
      </c>
      <c r="T4" s="133">
        <v>0.82020000000000004</v>
      </c>
      <c r="U4" s="132">
        <f>PRODUCT(F4,T4)+S4</f>
        <v>7.6743581250672035</v>
      </c>
      <c r="V4" s="133">
        <v>0.1552</v>
      </c>
      <c r="W4" s="132">
        <f>PRODUCT(F4,V4)+U4</f>
        <v>7.674402246433135</v>
      </c>
      <c r="X4" s="133">
        <v>2.9399999999999999E-2</v>
      </c>
      <c r="Y4" s="132">
        <f>PRODUCT(F4,X4)+W4</f>
        <v>7.6744106044753924</v>
      </c>
      <c r="Z4" s="133">
        <v>5.5999999999999999E-3</v>
      </c>
      <c r="AA4" s="133">
        <f>PRODUCT(F4,Z4)+Y4</f>
        <v>7.6744121964834413</v>
      </c>
    </row>
    <row r="5" spans="1:27" ht="15" customHeight="1" x14ac:dyDescent="0.25">
      <c r="A5" s="45" t="s">
        <v>3</v>
      </c>
      <c r="B5" s="101">
        <v>6137</v>
      </c>
      <c r="C5" s="101">
        <v>4</v>
      </c>
      <c r="D5" s="109">
        <f>(LARGE('NOx OS Heat Inputs'!D5:K5,1)+LARGE('NOx OS Heat Inputs'!D5:K5,2)+LARGE('NOx OS Heat Inputs'!D5:K5,3))/3</f>
        <v>211537.54466666668</v>
      </c>
      <c r="E5" s="108">
        <v>541682004</v>
      </c>
      <c r="F5" s="121">
        <f t="shared" si="0"/>
        <v>3.9051979409429795E-4</v>
      </c>
      <c r="G5" s="127">
        <v>22835</v>
      </c>
      <c r="H5" s="127">
        <f t="shared" si="1"/>
        <v>8.9175194981432941</v>
      </c>
      <c r="I5" s="127">
        <f>MIN(H5,'NOx OS Emissions'!L5,'NOx OS Consent Decree Caps'!D5,' Retirement Adjustments'!D5)</f>
        <v>3.0510000000000002</v>
      </c>
      <c r="J5" s="133">
        <v>3372.6756999999998</v>
      </c>
      <c r="K5" s="132">
        <f>I5</f>
        <v>3.0510000000000002</v>
      </c>
      <c r="L5" s="133">
        <v>638.5018</v>
      </c>
      <c r="M5" s="127">
        <f>K5</f>
        <v>3.0510000000000002</v>
      </c>
      <c r="N5" s="133">
        <v>120.87869999999999</v>
      </c>
      <c r="O5" s="127">
        <f>M5</f>
        <v>3.0510000000000002</v>
      </c>
      <c r="P5" s="133">
        <v>22.8843</v>
      </c>
      <c r="Q5" s="127">
        <f>O5</f>
        <v>3.0510000000000002</v>
      </c>
      <c r="R5" s="133">
        <v>4.3323999999999998</v>
      </c>
      <c r="S5" s="127">
        <f>Q5</f>
        <v>3.0510000000000002</v>
      </c>
      <c r="T5" s="133">
        <v>0.82020000000000004</v>
      </c>
      <c r="U5" s="127">
        <f>S5</f>
        <v>3.0510000000000002</v>
      </c>
      <c r="V5" s="133">
        <v>0.1552</v>
      </c>
      <c r="W5" s="127">
        <f>U5</f>
        <v>3.0510000000000002</v>
      </c>
      <c r="X5" s="133">
        <v>2.9399999999999999E-2</v>
      </c>
      <c r="Y5" s="127">
        <f>W5</f>
        <v>3.0510000000000002</v>
      </c>
      <c r="Z5" s="133">
        <v>5.5999999999999999E-3</v>
      </c>
      <c r="AA5" s="127">
        <f>Y5</f>
        <v>3.0510000000000002</v>
      </c>
    </row>
    <row r="6" spans="1:27" ht="15" customHeight="1" x14ac:dyDescent="0.25">
      <c r="A6" s="104" t="s">
        <v>4</v>
      </c>
      <c r="B6" s="101">
        <v>6705</v>
      </c>
      <c r="C6" s="101">
        <v>4</v>
      </c>
      <c r="D6" s="109">
        <f>(LARGE('NOx OS Heat Inputs'!D6:K6,1)+LARGE('NOx OS Heat Inputs'!D6:K6,2)+LARGE('NOx OS Heat Inputs'!D6:K6,3))/3</f>
        <v>9901184.0926666651</v>
      </c>
      <c r="E6" s="108">
        <v>541682004</v>
      </c>
      <c r="F6" s="121">
        <f t="shared" si="0"/>
        <v>1.8278591534428502E-2</v>
      </c>
      <c r="G6" s="127">
        <v>22835</v>
      </c>
      <c r="H6" s="127">
        <f t="shared" si="1"/>
        <v>417.39163768867485</v>
      </c>
      <c r="I6" s="127">
        <f>MIN(H6,'NOx OS Emissions'!L6,'NOx OS Consent Decree Caps'!D6,' Retirement Adjustments'!D6)</f>
        <v>417.39163768867485</v>
      </c>
      <c r="J6" s="133">
        <v>3372.6756999999998</v>
      </c>
      <c r="K6" s="132">
        <f>PRODUCT(F6,J6)+H6</f>
        <v>479.03939918706754</v>
      </c>
      <c r="L6" s="133">
        <v>638.5018</v>
      </c>
      <c r="M6" s="132">
        <f>PRODUCT(F6,L6)+K6</f>
        <v>490.7103127832649</v>
      </c>
      <c r="N6" s="133">
        <v>120.87869999999999</v>
      </c>
      <c r="O6" s="132">
        <f>PRODUCT(F6,N6)+M6</f>
        <v>492.91980516577763</v>
      </c>
      <c r="P6" s="133">
        <v>22.8843</v>
      </c>
      <c r="Q6" s="132">
        <f>PRODUCT(F6,P6)+O6</f>
        <v>493.33809793802897</v>
      </c>
      <c r="R6" s="133">
        <v>4.3323999999999998</v>
      </c>
      <c r="S6" s="132">
        <f>PRODUCT(F6,R6)+Q6</f>
        <v>493.4172881079927</v>
      </c>
      <c r="T6" s="133">
        <v>0.82020000000000004</v>
      </c>
      <c r="U6" s="132">
        <f>PRODUCT(F6,T6)+S6</f>
        <v>493.43228020876921</v>
      </c>
      <c r="V6" s="133">
        <v>0.1552</v>
      </c>
      <c r="W6" s="132">
        <f>PRODUCT(F6,V6)+U6</f>
        <v>493.43511704617538</v>
      </c>
      <c r="X6" s="133">
        <v>2.9399999999999999E-2</v>
      </c>
      <c r="Y6" s="132">
        <f>PRODUCT(F6,X6)+W6</f>
        <v>493.43565443676647</v>
      </c>
      <c r="Z6" s="133">
        <v>5.5999999999999999E-3</v>
      </c>
      <c r="AA6" s="133">
        <f>PRODUCT(F6,Z6)+Y6</f>
        <v>493.43575679687905</v>
      </c>
    </row>
    <row r="7" spans="1:27" ht="15" customHeight="1" x14ac:dyDescent="0.25">
      <c r="A7" s="45" t="s">
        <v>5</v>
      </c>
      <c r="B7" s="101">
        <v>7336</v>
      </c>
      <c r="C7" s="107" t="s">
        <v>6</v>
      </c>
      <c r="D7" s="109">
        <f>(LARGE('NOx OS Heat Inputs'!D7:K7,1)+LARGE('NOx OS Heat Inputs'!D7:K7,2)+LARGE('NOx OS Heat Inputs'!D7:K7,3))/3</f>
        <v>36939.058333333327</v>
      </c>
      <c r="E7" s="108">
        <v>541682004</v>
      </c>
      <c r="F7" s="121">
        <f t="shared" si="0"/>
        <v>6.8193253718159942E-5</v>
      </c>
      <c r="G7" s="127">
        <v>22835</v>
      </c>
      <c r="H7" s="127">
        <f t="shared" si="1"/>
        <v>1.5571929486541822</v>
      </c>
      <c r="I7" s="127">
        <f>MIN(H7,'NOx OS Emissions'!L7,'NOx OS Consent Decree Caps'!D7,' Retirement Adjustments'!D7)</f>
        <v>1.5571929486541822</v>
      </c>
      <c r="J7" s="133">
        <v>3372.6756999999998</v>
      </c>
      <c r="K7" s="132">
        <f>PRODUCT(F7,J7)+H7</f>
        <v>1.787186678373355</v>
      </c>
      <c r="L7" s="133">
        <v>638.5018</v>
      </c>
      <c r="M7" s="132">
        <f>PRODUCT(F7,L7)+K7</f>
        <v>1.8307281936202568</v>
      </c>
      <c r="N7" s="133">
        <v>120.87869999999999</v>
      </c>
      <c r="O7" s="132">
        <f>PRODUCT(F7,N7)+M7</f>
        <v>1.8389713054784782</v>
      </c>
      <c r="P7" s="133">
        <v>22.8843</v>
      </c>
      <c r="Q7" s="132">
        <f>PRODUCT(F7,P7)+O7</f>
        <v>1.8405318603545406</v>
      </c>
      <c r="R7" s="133">
        <v>4.3323999999999998</v>
      </c>
      <c r="S7" s="132">
        <f>PRODUCT(F7,R7)+Q7</f>
        <v>1.8408273008069491</v>
      </c>
      <c r="T7" s="133">
        <v>0.82020000000000004</v>
      </c>
      <c r="U7" s="132">
        <f>PRODUCT(F7,T7)+S7</f>
        <v>1.8408832329136489</v>
      </c>
      <c r="V7" s="133">
        <v>0.1552</v>
      </c>
      <c r="W7" s="132">
        <f>PRODUCT(F7,V7)+U7</f>
        <v>1.840893816506626</v>
      </c>
      <c r="X7" s="133">
        <v>2.9399999999999999E-2</v>
      </c>
      <c r="Y7" s="132">
        <f>PRODUCT(F7,X7)+W7</f>
        <v>1.8408958213882853</v>
      </c>
      <c r="Z7" s="133">
        <v>5.5999999999999999E-3</v>
      </c>
      <c r="AA7" s="133">
        <f>PRODUCT(F7,Z7)+Y7</f>
        <v>1.8408962032705061</v>
      </c>
    </row>
    <row r="8" spans="1:27" ht="15" customHeight="1" x14ac:dyDescent="0.25">
      <c r="A8" s="45" t="s">
        <v>5</v>
      </c>
      <c r="B8" s="101">
        <v>7336</v>
      </c>
      <c r="C8" s="107" t="s">
        <v>7</v>
      </c>
      <c r="D8" s="109">
        <f>(LARGE('NOx OS Heat Inputs'!D8:K8,1)+LARGE('NOx OS Heat Inputs'!D8:K8,2)+LARGE('NOx OS Heat Inputs'!D8:K8,3))/3</f>
        <v>41955.908333333333</v>
      </c>
      <c r="E8" s="108">
        <v>541682004</v>
      </c>
      <c r="F8" s="121">
        <f t="shared" si="0"/>
        <v>7.7454868397904781E-5</v>
      </c>
      <c r="G8" s="127">
        <v>22835</v>
      </c>
      <c r="H8" s="127">
        <f t="shared" si="1"/>
        <v>1.7686819198661556</v>
      </c>
      <c r="I8" s="127">
        <f>MIN(H8,'NOx OS Emissions'!L8,'NOx OS Consent Decree Caps'!D8,' Retirement Adjustments'!D8)</f>
        <v>1.7686819198661556</v>
      </c>
      <c r="J8" s="133">
        <v>3372.6756999999998</v>
      </c>
      <c r="K8" s="132">
        <f>PRODUCT(F8,J8)+H8</f>
        <v>2.0299120723584672</v>
      </c>
      <c r="L8" s="133">
        <v>638.5018</v>
      </c>
      <c r="M8" s="132">
        <f>PRODUCT(F8,L8)+K8</f>
        <v>2.0793671452492926</v>
      </c>
      <c r="N8" s="133">
        <v>120.87869999999999</v>
      </c>
      <c r="O8" s="132">
        <f>PRODUCT(F8,N8)+M8</f>
        <v>2.0887297890499026</v>
      </c>
      <c r="P8" s="133">
        <v>22.8843</v>
      </c>
      <c r="Q8" s="132">
        <f>PRODUCT(F8,P8)+O8</f>
        <v>2.0905022894947809</v>
      </c>
      <c r="R8" s="133">
        <v>4.3323999999999998</v>
      </c>
      <c r="S8" s="132">
        <f>PRODUCT(F8,R8)+Q8</f>
        <v>2.0908378549666278</v>
      </c>
      <c r="T8" s="133">
        <v>0.82020000000000004</v>
      </c>
      <c r="U8" s="132">
        <f>PRODUCT(F8,T8)+S8</f>
        <v>2.0909013834496877</v>
      </c>
      <c r="V8" s="133">
        <v>0.1552</v>
      </c>
      <c r="W8" s="132">
        <f>PRODUCT(F8,V8)+U8</f>
        <v>2.0909134044452631</v>
      </c>
      <c r="X8" s="133">
        <v>2.9399999999999999E-2</v>
      </c>
      <c r="Y8" s="132">
        <f>PRODUCT(F8,X8)+W8</f>
        <v>2.090915681618394</v>
      </c>
      <c r="Z8" s="133">
        <v>5.5999999999999999E-3</v>
      </c>
      <c r="AA8" s="133">
        <f>PRODUCT(F8,Z8)+Y8</f>
        <v>2.090916115365657</v>
      </c>
    </row>
    <row r="9" spans="1:27" ht="15" customHeight="1" x14ac:dyDescent="0.25">
      <c r="A9" s="45" t="s">
        <v>5</v>
      </c>
      <c r="B9" s="101">
        <v>7336</v>
      </c>
      <c r="C9" s="107" t="s">
        <v>8</v>
      </c>
      <c r="D9" s="109">
        <f>(LARGE('NOx OS Heat Inputs'!D9:K9,1)+LARGE('NOx OS Heat Inputs'!D9:K9,2)+LARGE('NOx OS Heat Inputs'!D9:K9,3))/3</f>
        <v>102180.96666666667</v>
      </c>
      <c r="E9" s="108">
        <v>541682004</v>
      </c>
      <c r="F9" s="121">
        <f t="shared" si="0"/>
        <v>1.886364433599804E-4</v>
      </c>
      <c r="G9" s="127">
        <v>22835</v>
      </c>
      <c r="H9" s="127">
        <f t="shared" si="1"/>
        <v>4.3075131841251526</v>
      </c>
      <c r="I9" s="127">
        <f>MIN(H9,'NOx OS Emissions'!L9,'NOx OS Consent Decree Caps'!D9,' Retirement Adjustments'!D9)</f>
        <v>2.149</v>
      </c>
      <c r="J9" s="133">
        <v>3372.6756999999998</v>
      </c>
      <c r="K9" s="132">
        <f>I9</f>
        <v>2.149</v>
      </c>
      <c r="L9" s="133">
        <v>638.5018</v>
      </c>
      <c r="M9" s="127">
        <f>K9</f>
        <v>2.149</v>
      </c>
      <c r="N9" s="133">
        <v>120.87869999999999</v>
      </c>
      <c r="O9" s="127">
        <f>M9</f>
        <v>2.149</v>
      </c>
      <c r="P9" s="133">
        <v>22.8843</v>
      </c>
      <c r="Q9" s="127">
        <f>O9</f>
        <v>2.149</v>
      </c>
      <c r="R9" s="133">
        <v>4.3323999999999998</v>
      </c>
      <c r="S9" s="127">
        <f>Q9</f>
        <v>2.149</v>
      </c>
      <c r="T9" s="133">
        <v>0.82020000000000004</v>
      </c>
      <c r="U9" s="127">
        <f>S9</f>
        <v>2.149</v>
      </c>
      <c r="V9" s="133">
        <v>0.1552</v>
      </c>
      <c r="W9" s="127">
        <f>U9</f>
        <v>2.149</v>
      </c>
      <c r="X9" s="133">
        <v>2.9399999999999999E-2</v>
      </c>
      <c r="Y9" s="127">
        <f>W9</f>
        <v>2.149</v>
      </c>
      <c r="Z9" s="133">
        <v>5.5999999999999999E-3</v>
      </c>
      <c r="AA9" s="127">
        <f>Y9</f>
        <v>2.149</v>
      </c>
    </row>
    <row r="10" spans="1:27" ht="15" customHeight="1" x14ac:dyDescent="0.25">
      <c r="A10" s="45" t="s">
        <v>9</v>
      </c>
      <c r="B10" s="101">
        <v>995</v>
      </c>
      <c r="C10" s="101">
        <v>10</v>
      </c>
      <c r="D10" s="109">
        <f>(LARGE('NOx OS Heat Inputs'!D10:K10,1)+LARGE('NOx OS Heat Inputs'!D10:K10,2)+LARGE('NOx OS Heat Inputs'!D10:K10,3))/3</f>
        <v>25280.604666666666</v>
      </c>
      <c r="E10" s="108">
        <v>541682004</v>
      </c>
      <c r="F10" s="121">
        <f t="shared" si="0"/>
        <v>4.6670564057850197E-5</v>
      </c>
      <c r="G10" s="127">
        <v>22835</v>
      </c>
      <c r="H10" s="127">
        <f t="shared" si="1"/>
        <v>1.0657223302610093</v>
      </c>
      <c r="I10" s="127">
        <f>MIN(H10,'NOx OS Emissions'!L10,'NOx OS Consent Decree Caps'!D10,' Retirement Adjustments'!D10)</f>
        <v>1.0657223302610093</v>
      </c>
      <c r="J10" s="133">
        <v>3372.6756999999998</v>
      </c>
      <c r="K10" s="132">
        <f t="shared" ref="K10:K15" si="2">PRODUCT(F10,J10)+H10</f>
        <v>1.223127007564214</v>
      </c>
      <c r="L10" s="133">
        <v>638.5018</v>
      </c>
      <c r="M10" s="132">
        <f t="shared" ref="M10:M15" si="3">PRODUCT(F10,L10)+K10</f>
        <v>1.2529262467221667</v>
      </c>
      <c r="N10" s="133">
        <v>120.87869999999999</v>
      </c>
      <c r="O10" s="132">
        <f t="shared" ref="O10:O15" si="4">PRODUCT(F10,N10)+M10</f>
        <v>1.2585677238337463</v>
      </c>
      <c r="P10" s="133">
        <v>22.8843</v>
      </c>
      <c r="Q10" s="132">
        <f t="shared" ref="Q10:Q15" si="5">PRODUCT(F10,P10)+O10</f>
        <v>1.2596357470228152</v>
      </c>
      <c r="R10" s="133">
        <v>4.3323999999999998</v>
      </c>
      <c r="S10" s="132">
        <f t="shared" ref="S10:S15" si="6">PRODUCT(F10,R10)+Q10</f>
        <v>1.2598379425745394</v>
      </c>
      <c r="T10" s="133">
        <v>0.82020000000000004</v>
      </c>
      <c r="U10" s="132">
        <f t="shared" ref="U10:U15" si="7">PRODUCT(F10,T10)+S10</f>
        <v>1.2598762217711796</v>
      </c>
      <c r="V10" s="133">
        <v>0.1552</v>
      </c>
      <c r="W10" s="132">
        <f t="shared" ref="W10:W15" si="8">PRODUCT(F10,V10)+U10</f>
        <v>1.2598834650427213</v>
      </c>
      <c r="X10" s="133">
        <v>2.9399999999999999E-2</v>
      </c>
      <c r="Y10" s="132">
        <f t="shared" ref="Y10:Y15" si="9">PRODUCT(F10,X10)+W10</f>
        <v>1.2598848371573046</v>
      </c>
      <c r="Z10" s="133">
        <v>5.5999999999999999E-3</v>
      </c>
      <c r="AA10" s="133">
        <f t="shared" ref="AA10:AA15" si="10">PRODUCT(F10,Z10)+Y10</f>
        <v>1.2598850985124632</v>
      </c>
    </row>
    <row r="11" spans="1:27" ht="15" customHeight="1" x14ac:dyDescent="0.25">
      <c r="A11" s="45" t="s">
        <v>9</v>
      </c>
      <c r="B11" s="101">
        <v>995</v>
      </c>
      <c r="C11" s="101">
        <v>7</v>
      </c>
      <c r="D11" s="109">
        <f>(LARGE('NOx OS Heat Inputs'!D11:K11,1)+LARGE('NOx OS Heat Inputs'!D11:K11,2)+LARGE('NOx OS Heat Inputs'!D11:K11,3))/3</f>
        <v>4868170.8816666668</v>
      </c>
      <c r="E11" s="108">
        <v>541682004</v>
      </c>
      <c r="F11" s="121">
        <f t="shared" si="0"/>
        <v>8.9871379254214002E-3</v>
      </c>
      <c r="G11" s="127">
        <v>22835</v>
      </c>
      <c r="H11" s="127">
        <f t="shared" si="1"/>
        <v>205.22129452699767</v>
      </c>
      <c r="I11" s="127">
        <f>MIN(H11,'NOx OS Emissions'!L11,'NOx OS Consent Decree Caps'!D11,' Retirement Adjustments'!D11)</f>
        <v>205.22129452699767</v>
      </c>
      <c r="J11" s="133">
        <v>3372.6756999999998</v>
      </c>
      <c r="K11" s="132">
        <f t="shared" si="2"/>
        <v>235.53199622061484</v>
      </c>
      <c r="L11" s="133">
        <v>638.5018</v>
      </c>
      <c r="M11" s="132">
        <f>PRODUCT(F11,L11)+K11</f>
        <v>241.27029996284466</v>
      </c>
      <c r="N11" s="133">
        <v>120.87869999999999</v>
      </c>
      <c r="O11" s="132">
        <f>PRODUCT(F11,N11)+M11</f>
        <v>242.35665351199029</v>
      </c>
      <c r="P11" s="133">
        <v>22.8843</v>
      </c>
      <c r="Q11" s="132">
        <f>PRODUCT(F11,P11)+O11</f>
        <v>242.562317872417</v>
      </c>
      <c r="R11" s="133">
        <v>4.3323999999999998</v>
      </c>
      <c r="S11" s="132">
        <f>PRODUCT(F11,R11)+Q11</f>
        <v>242.60125374876509</v>
      </c>
      <c r="T11" s="133">
        <v>0.82020000000000004</v>
      </c>
      <c r="U11" s="132">
        <f>PRODUCT(F11,T11)+S11</f>
        <v>242.60862499929152</v>
      </c>
      <c r="V11" s="133">
        <v>0.1552</v>
      </c>
      <c r="W11" s="132">
        <f>PRODUCT(F11,V11)+U11</f>
        <v>242.61001980309754</v>
      </c>
      <c r="X11" s="133">
        <v>2.9399999999999999E-2</v>
      </c>
      <c r="Y11" s="132">
        <f t="shared" si="9"/>
        <v>242.61028402495256</v>
      </c>
      <c r="Z11" s="133">
        <v>5.5999999999999999E-3</v>
      </c>
      <c r="AA11" s="133">
        <f t="shared" si="10"/>
        <v>242.61033435292495</v>
      </c>
    </row>
    <row r="12" spans="1:27" ht="15" customHeight="1" x14ac:dyDescent="0.25">
      <c r="A12" s="45" t="s">
        <v>9</v>
      </c>
      <c r="B12" s="101">
        <v>995</v>
      </c>
      <c r="C12" s="101">
        <v>8</v>
      </c>
      <c r="D12" s="109">
        <f>(LARGE('NOx OS Heat Inputs'!D12:K12,1)+LARGE('NOx OS Heat Inputs'!D12:K12,2)+LARGE('NOx OS Heat Inputs'!D12:K12,3))/3</f>
        <v>9088283.7003333326</v>
      </c>
      <c r="E12" s="108">
        <v>541682004</v>
      </c>
      <c r="F12" s="121">
        <f t="shared" si="0"/>
        <v>1.6777894840924661E-2</v>
      </c>
      <c r="G12" s="127">
        <v>22835</v>
      </c>
      <c r="H12" s="127">
        <f t="shared" si="1"/>
        <v>383.12322869251466</v>
      </c>
      <c r="I12" s="127">
        <f>MIN(H12,'NOx OS Emissions'!L12,'NOx OS Consent Decree Caps'!D12,' Retirement Adjustments'!D12)</f>
        <v>383.12322869251466</v>
      </c>
      <c r="J12" s="133">
        <v>3372.6756999999998</v>
      </c>
      <c r="K12" s="132">
        <f t="shared" si="2"/>
        <v>439.70962691965661</v>
      </c>
      <c r="L12" s="133">
        <v>638.5018</v>
      </c>
      <c r="M12" s="132">
        <f>PRODUCT(F12,L12)+K12</f>
        <v>450.42234297579773</v>
      </c>
      <c r="N12" s="133">
        <v>120.87869999999999</v>
      </c>
      <c r="O12" s="132">
        <f>PRODUCT(F12,N12)+M12</f>
        <v>452.45043309290543</v>
      </c>
      <c r="P12" s="133">
        <v>22.8843</v>
      </c>
      <c r="Q12" s="132">
        <f>PRODUCT(F12,P12)+O12</f>
        <v>452.83438347181362</v>
      </c>
      <c r="R12" s="133">
        <v>4.3323999999999998</v>
      </c>
      <c r="S12" s="132">
        <f>PRODUCT(F12,R12)+Q12</f>
        <v>452.90707202342247</v>
      </c>
      <c r="T12" s="133">
        <v>0.82020000000000004</v>
      </c>
      <c r="U12" s="132">
        <f>PRODUCT(F12,T12)+S12</f>
        <v>452.92083325277099</v>
      </c>
      <c r="V12" s="133">
        <v>0.1552</v>
      </c>
      <c r="W12" s="132">
        <f>PRODUCT(F12,V12)+U12</f>
        <v>452.92343718205029</v>
      </c>
      <c r="X12" s="133">
        <v>2.9399999999999999E-2</v>
      </c>
      <c r="Y12" s="132">
        <f t="shared" si="9"/>
        <v>452.92393045215863</v>
      </c>
      <c r="Z12" s="133">
        <v>5.5999999999999999E-3</v>
      </c>
      <c r="AA12" s="133">
        <f t="shared" si="10"/>
        <v>452.92402440836975</v>
      </c>
    </row>
    <row r="13" spans="1:27" ht="15" customHeight="1" x14ac:dyDescent="0.25">
      <c r="A13" s="45" t="s">
        <v>10</v>
      </c>
      <c r="B13" s="101">
        <v>1011</v>
      </c>
      <c r="C13" s="101">
        <v>2</v>
      </c>
      <c r="D13" s="109">
        <f>(LARGE('NOx OS Heat Inputs'!D13:K13,1)+LARGE('NOx OS Heat Inputs'!D13:K13,2)+LARGE('NOx OS Heat Inputs'!D13:K13,3))/3</f>
        <v>111706.39933333332</v>
      </c>
      <c r="E13" s="108">
        <v>541682004</v>
      </c>
      <c r="F13" s="121">
        <f t="shared" si="0"/>
        <v>2.0622135959557061E-4</v>
      </c>
      <c r="G13" s="127">
        <v>22835</v>
      </c>
      <c r="H13" s="127">
        <f t="shared" si="1"/>
        <v>4.7090647463648549</v>
      </c>
      <c r="I13" s="127">
        <f>MIN(H13,'NOx OS Emissions'!L13,'NOx OS Consent Decree Caps'!D13,' Retirement Adjustments'!D13)</f>
        <v>4.7090647463648549</v>
      </c>
      <c r="J13" s="133">
        <v>3372.6756999999998</v>
      </c>
      <c r="K13" s="132">
        <f t="shared" si="2"/>
        <v>5.4045825146937974</v>
      </c>
      <c r="L13" s="133">
        <v>638.5018</v>
      </c>
      <c r="M13" s="132">
        <f t="shared" si="3"/>
        <v>5.5362552239940168</v>
      </c>
      <c r="N13" s="133">
        <v>120.87869999999999</v>
      </c>
      <c r="O13" s="132">
        <f t="shared" si="4"/>
        <v>5.5611829938541621</v>
      </c>
      <c r="P13" s="133">
        <v>22.8843</v>
      </c>
      <c r="Q13" s="132">
        <f t="shared" si="5"/>
        <v>5.5659022253135548</v>
      </c>
      <c r="R13" s="133">
        <v>4.3323999999999998</v>
      </c>
      <c r="S13" s="132">
        <f t="shared" si="6"/>
        <v>5.5667956587318663</v>
      </c>
      <c r="T13" s="133">
        <v>0.82020000000000004</v>
      </c>
      <c r="U13" s="132">
        <f t="shared" si="7"/>
        <v>5.5669648014910065</v>
      </c>
      <c r="V13" s="133">
        <v>0.1552</v>
      </c>
      <c r="W13" s="132">
        <f t="shared" si="8"/>
        <v>5.5669968070460154</v>
      </c>
      <c r="X13" s="133">
        <v>2.9399999999999999E-2</v>
      </c>
      <c r="Y13" s="132">
        <f t="shared" si="9"/>
        <v>5.5670028699539875</v>
      </c>
      <c r="Z13" s="133">
        <v>5.5999999999999999E-3</v>
      </c>
      <c r="AA13" s="133">
        <f t="shared" si="10"/>
        <v>5.5670040247936017</v>
      </c>
    </row>
    <row r="14" spans="1:27" ht="15" customHeight="1" x14ac:dyDescent="0.25">
      <c r="A14" s="45" t="s">
        <v>11</v>
      </c>
      <c r="B14" s="101">
        <v>1001</v>
      </c>
      <c r="C14" s="101">
        <v>1</v>
      </c>
      <c r="D14" s="109">
        <f>(LARGE('NOx OS Heat Inputs'!D14:K14,1)+LARGE('NOx OS Heat Inputs'!D14:K14,2)+LARGE('NOx OS Heat Inputs'!D14:K14,3))/3</f>
        <v>14205990.417666666</v>
      </c>
      <c r="E14" s="108">
        <v>541682004</v>
      </c>
      <c r="F14" s="121">
        <f t="shared" si="0"/>
        <v>2.6225701265251311E-2</v>
      </c>
      <c r="G14" s="127">
        <v>22835</v>
      </c>
      <c r="H14" s="127">
        <f t="shared" si="1"/>
        <v>598.86388839201368</v>
      </c>
      <c r="I14" s="127">
        <f>MIN(H14,'NOx OS Emissions'!L14,'NOx OS Consent Decree Caps'!D14,' Retirement Adjustments'!D14)</f>
        <v>598.86388839201368</v>
      </c>
      <c r="J14" s="133">
        <v>3372.6756999999998</v>
      </c>
      <c r="K14" s="132">
        <f t="shared" si="2"/>
        <v>687.31467376478599</v>
      </c>
      <c r="L14" s="133">
        <v>638.5018</v>
      </c>
      <c r="M14" s="132">
        <f t="shared" si="3"/>
        <v>704.05983122891121</v>
      </c>
      <c r="N14" s="133">
        <v>120.87869999999999</v>
      </c>
      <c r="O14" s="132">
        <f t="shared" si="4"/>
        <v>707.22995990444315</v>
      </c>
      <c r="P14" s="133">
        <v>22.8843</v>
      </c>
      <c r="Q14" s="132">
        <f t="shared" si="5"/>
        <v>707.83011671990755</v>
      </c>
      <c r="R14" s="133">
        <v>4.3323999999999998</v>
      </c>
      <c r="S14" s="132">
        <f t="shared" si="6"/>
        <v>707.94373694806916</v>
      </c>
      <c r="T14" s="133">
        <v>0.82020000000000004</v>
      </c>
      <c r="U14" s="132">
        <f t="shared" si="7"/>
        <v>707.96524726824691</v>
      </c>
      <c r="V14" s="133">
        <v>0.1552</v>
      </c>
      <c r="W14" s="132">
        <f t="shared" si="8"/>
        <v>707.96931749708324</v>
      </c>
      <c r="X14" s="133">
        <v>2.9399999999999999E-2</v>
      </c>
      <c r="Y14" s="132">
        <f t="shared" si="9"/>
        <v>707.9700885327004</v>
      </c>
      <c r="Z14" s="133">
        <v>5.5999999999999999E-3</v>
      </c>
      <c r="AA14" s="133">
        <f t="shared" si="10"/>
        <v>707.97023539662746</v>
      </c>
    </row>
    <row r="15" spans="1:27" ht="15" customHeight="1" x14ac:dyDescent="0.25">
      <c r="A15" s="45" t="s">
        <v>11</v>
      </c>
      <c r="B15" s="101">
        <v>1001</v>
      </c>
      <c r="C15" s="101">
        <v>2</v>
      </c>
      <c r="D15" s="109">
        <f>(LARGE('NOx OS Heat Inputs'!D15:K15,1)+LARGE('NOx OS Heat Inputs'!D15:K15,2)+LARGE('NOx OS Heat Inputs'!D15:K15,3))/3</f>
        <v>14517961.017666668</v>
      </c>
      <c r="E15" s="108">
        <v>541682004</v>
      </c>
      <c r="F15" s="121">
        <f t="shared" si="0"/>
        <v>2.6801630680842532E-2</v>
      </c>
      <c r="G15" s="127">
        <v>22835</v>
      </c>
      <c r="H15" s="127">
        <f t="shared" si="1"/>
        <v>612.01523659703923</v>
      </c>
      <c r="I15" s="127">
        <f>MIN(H15,'NOx OS Emissions'!L15,'NOx OS Consent Decree Caps'!D15,' Retirement Adjustments'!D15)</f>
        <v>612.01523659703923</v>
      </c>
      <c r="J15" s="133">
        <v>3372.6756999999998</v>
      </c>
      <c r="K15" s="132">
        <f t="shared" si="2"/>
        <v>702.40844511469129</v>
      </c>
      <c r="L15" s="133">
        <v>638.5018</v>
      </c>
      <c r="M15" s="132">
        <f t="shared" si="3"/>
        <v>719.52133454734451</v>
      </c>
      <c r="N15" s="133">
        <v>120.87869999999999</v>
      </c>
      <c r="O15" s="132">
        <f t="shared" si="4"/>
        <v>722.76108082192491</v>
      </c>
      <c r="P15" s="133">
        <v>22.8843</v>
      </c>
      <c r="Q15" s="132">
        <f t="shared" si="5"/>
        <v>723.37441737891447</v>
      </c>
      <c r="R15" s="133">
        <v>4.3323999999999998</v>
      </c>
      <c r="S15" s="132">
        <f t="shared" si="6"/>
        <v>723.49053276367613</v>
      </c>
      <c r="T15" s="133">
        <v>0.82020000000000004</v>
      </c>
      <c r="U15" s="132">
        <f t="shared" si="7"/>
        <v>723.51251546116055</v>
      </c>
      <c r="V15" s="133">
        <v>0.1552</v>
      </c>
      <c r="W15" s="132">
        <f t="shared" si="8"/>
        <v>723.51667507424224</v>
      </c>
      <c r="X15" s="133">
        <v>2.9399999999999999E-2</v>
      </c>
      <c r="Y15" s="132">
        <f t="shared" si="9"/>
        <v>723.5174630421842</v>
      </c>
      <c r="Z15" s="133">
        <v>5.5999999999999999E-3</v>
      </c>
      <c r="AA15" s="133">
        <f t="shared" si="10"/>
        <v>723.51761313131601</v>
      </c>
    </row>
    <row r="16" spans="1:27" ht="15" customHeight="1" x14ac:dyDescent="0.25">
      <c r="A16" s="45" t="s">
        <v>11</v>
      </c>
      <c r="B16" s="101">
        <v>1001</v>
      </c>
      <c r="C16" s="101">
        <v>4</v>
      </c>
      <c r="D16" s="109">
        <f>(LARGE('NOx OS Heat Inputs'!D16:K16,1)+LARGE('NOx OS Heat Inputs'!D16:K16,2)+LARGE('NOx OS Heat Inputs'!D16:K16,3))/3</f>
        <v>244266.62566666666</v>
      </c>
      <c r="E16" s="108">
        <v>541682004</v>
      </c>
      <c r="F16" s="121">
        <f t="shared" si="0"/>
        <v>4.5094100203237812E-4</v>
      </c>
      <c r="G16" s="127">
        <v>22835</v>
      </c>
      <c r="H16" s="127">
        <f t="shared" si="1"/>
        <v>10.297237781409354</v>
      </c>
      <c r="I16" s="127">
        <f>MIN(H16,'NOx OS Emissions'!L16,'NOx OS Consent Decree Caps'!D16,' Retirement Adjustments'!D16)</f>
        <v>7.1849999999999996</v>
      </c>
      <c r="J16" s="133">
        <v>3372.6756999999998</v>
      </c>
      <c r="K16" s="132">
        <f>I16</f>
        <v>7.1849999999999996</v>
      </c>
      <c r="L16" s="133">
        <v>638.5018</v>
      </c>
      <c r="M16" s="127">
        <f>K16</f>
        <v>7.1849999999999996</v>
      </c>
      <c r="N16" s="133">
        <v>120.87869999999999</v>
      </c>
      <c r="O16" s="127">
        <f>M16</f>
        <v>7.1849999999999996</v>
      </c>
      <c r="P16" s="133">
        <v>22.8843</v>
      </c>
      <c r="Q16" s="127">
        <f>O16</f>
        <v>7.1849999999999996</v>
      </c>
      <c r="R16" s="133">
        <v>4.3323999999999998</v>
      </c>
      <c r="S16" s="127">
        <f>Q16</f>
        <v>7.1849999999999996</v>
      </c>
      <c r="T16" s="133">
        <v>0.82020000000000004</v>
      </c>
      <c r="U16" s="127">
        <f>S16</f>
        <v>7.1849999999999996</v>
      </c>
      <c r="V16" s="133">
        <v>0.1552</v>
      </c>
      <c r="W16" s="127">
        <f>U16</f>
        <v>7.1849999999999996</v>
      </c>
      <c r="X16" s="133">
        <v>2.9399999999999999E-2</v>
      </c>
      <c r="Y16" s="127">
        <f>W16</f>
        <v>7.1849999999999996</v>
      </c>
      <c r="Z16" s="133">
        <v>5.5999999999999999E-3</v>
      </c>
      <c r="AA16" s="127">
        <f>Y16</f>
        <v>7.1849999999999996</v>
      </c>
    </row>
    <row r="17" spans="1:27" ht="15" customHeight="1" x14ac:dyDescent="0.25">
      <c r="A17" s="45" t="s">
        <v>12</v>
      </c>
      <c r="B17" s="101">
        <v>983</v>
      </c>
      <c r="C17" s="101">
        <v>1</v>
      </c>
      <c r="D17" s="109">
        <f>(LARGE('NOx OS Heat Inputs'!D17:K17,1)+LARGE('NOx OS Heat Inputs'!D17:K17,2)+LARGE('NOx OS Heat Inputs'!D17:K17,3))/3</f>
        <v>5544685.8856666666</v>
      </c>
      <c r="E17" s="108">
        <v>541682004</v>
      </c>
      <c r="F17" s="121">
        <f t="shared" si="0"/>
        <v>1.0236053338900781E-2</v>
      </c>
      <c r="G17" s="127">
        <v>22835</v>
      </c>
      <c r="H17" s="127">
        <f t="shared" si="1"/>
        <v>233.74027799379934</v>
      </c>
      <c r="I17" s="127">
        <f>MIN(H17,'NOx OS Emissions'!L17,'NOx OS Consent Decree Caps'!D17,' Retirement Adjustments'!D17)</f>
        <v>233.74027799379934</v>
      </c>
      <c r="J17" s="133">
        <v>3372.6756999999998</v>
      </c>
      <c r="K17" s="132">
        <f t="shared" ref="K17:K22" si="11">PRODUCT(F17,J17)+H17</f>
        <v>268.26316635381386</v>
      </c>
      <c r="L17" s="133">
        <v>638.5018</v>
      </c>
      <c r="M17" s="132">
        <f t="shared" ref="M17:M22" si="12">PRODUCT(F17,L17)+K17</f>
        <v>274.79890483559802</v>
      </c>
      <c r="N17" s="133">
        <v>120.87869999999999</v>
      </c>
      <c r="O17" s="132">
        <f t="shared" ref="O17:O22" si="13">PRODUCT(F17,N17)+M17</f>
        <v>276.03622565633503</v>
      </c>
      <c r="P17" s="133">
        <v>22.8843</v>
      </c>
      <c r="Q17" s="132">
        <f t="shared" ref="Q17:Q22" si="14">PRODUCT(F17,P17)+O17</f>
        <v>276.27047057175844</v>
      </c>
      <c r="R17" s="133">
        <v>4.3323999999999998</v>
      </c>
      <c r="S17" s="132">
        <f t="shared" ref="S17:S22" si="15">PRODUCT(F17,R17)+Q17</f>
        <v>276.3148172492439</v>
      </c>
      <c r="T17" s="133">
        <v>0.82020000000000004</v>
      </c>
      <c r="U17" s="132">
        <f t="shared" ref="U17:U22" si="16">PRODUCT(F17,T17)+S17</f>
        <v>276.32321286019248</v>
      </c>
      <c r="V17" s="133">
        <v>0.1552</v>
      </c>
      <c r="W17" s="132">
        <f t="shared" ref="W17:W22" si="17">PRODUCT(F17,V17)+U17</f>
        <v>276.32480149567067</v>
      </c>
      <c r="X17" s="133">
        <v>2.9399999999999999E-2</v>
      </c>
      <c r="Y17" s="132">
        <f t="shared" ref="Y17:Y22" si="18">PRODUCT(F17,X17)+W17</f>
        <v>276.32510243563883</v>
      </c>
      <c r="Z17" s="133">
        <v>5.5999999999999999E-3</v>
      </c>
      <c r="AA17" s="133">
        <f t="shared" ref="AA17:AA22" si="19">PRODUCT(F17,Z17)+Y17</f>
        <v>276.32515975753751</v>
      </c>
    </row>
    <row r="18" spans="1:27" ht="15" customHeight="1" x14ac:dyDescent="0.25">
      <c r="A18" s="45" t="s">
        <v>12</v>
      </c>
      <c r="B18" s="101">
        <v>983</v>
      </c>
      <c r="C18" s="101">
        <v>2</v>
      </c>
      <c r="D18" s="109">
        <f>(LARGE('NOx OS Heat Inputs'!D18:K18,1)+LARGE('NOx OS Heat Inputs'!D18:K18,2)+LARGE('NOx OS Heat Inputs'!D18:K18,3))/3</f>
        <v>5180833.4366666665</v>
      </c>
      <c r="E18" s="108">
        <v>541682004</v>
      </c>
      <c r="F18" s="121">
        <f t="shared" si="0"/>
        <v>9.5643447602270105E-3</v>
      </c>
      <c r="G18" s="127">
        <v>22835</v>
      </c>
      <c r="H18" s="127">
        <f t="shared" si="1"/>
        <v>218.4018125997838</v>
      </c>
      <c r="I18" s="127">
        <f>MIN(H18,'NOx OS Emissions'!L18,'NOx OS Consent Decree Caps'!D18,' Retirement Adjustments'!D18)</f>
        <v>218.4018125997838</v>
      </c>
      <c r="J18" s="133">
        <v>3372.6756999999998</v>
      </c>
      <c r="K18" s="132">
        <f t="shared" si="11"/>
        <v>250.65924575902375</v>
      </c>
      <c r="L18" s="133">
        <v>638.5018</v>
      </c>
      <c r="M18" s="132">
        <f t="shared" si="12"/>
        <v>256.76609710424924</v>
      </c>
      <c r="N18" s="133">
        <v>120.87869999999999</v>
      </c>
      <c r="O18" s="132">
        <f t="shared" si="13"/>
        <v>257.9222226652173</v>
      </c>
      <c r="P18" s="133">
        <v>22.8843</v>
      </c>
      <c r="Q18" s="132">
        <f t="shared" si="14"/>
        <v>258.14109600001376</v>
      </c>
      <c r="R18" s="133">
        <v>4.3323999999999998</v>
      </c>
      <c r="S18" s="132">
        <f t="shared" si="15"/>
        <v>258.18253256725296</v>
      </c>
      <c r="T18" s="133">
        <v>0.82020000000000004</v>
      </c>
      <c r="U18" s="132">
        <f t="shared" si="16"/>
        <v>258.19037724282532</v>
      </c>
      <c r="V18" s="133">
        <v>0.1552</v>
      </c>
      <c r="W18" s="132">
        <f t="shared" si="17"/>
        <v>258.19186162913212</v>
      </c>
      <c r="X18" s="133">
        <v>2.9399999999999999E-2</v>
      </c>
      <c r="Y18" s="132">
        <f t="shared" si="18"/>
        <v>258.19214282086807</v>
      </c>
      <c r="Z18" s="133">
        <v>5.5999999999999999E-3</v>
      </c>
      <c r="AA18" s="133">
        <f t="shared" si="19"/>
        <v>258.19219638119876</v>
      </c>
    </row>
    <row r="19" spans="1:27" ht="15" customHeight="1" x14ac:dyDescent="0.25">
      <c r="A19" s="45" t="s">
        <v>12</v>
      </c>
      <c r="B19" s="101">
        <v>983</v>
      </c>
      <c r="C19" s="101">
        <v>3</v>
      </c>
      <c r="D19" s="109">
        <f>(LARGE('NOx OS Heat Inputs'!D19:K19,1)+LARGE('NOx OS Heat Inputs'!D19:K19,2)+LARGE('NOx OS Heat Inputs'!D19:K19,3))/3</f>
        <v>5657841.4856666671</v>
      </c>
      <c r="E19" s="108">
        <v>541682004</v>
      </c>
      <c r="F19" s="121">
        <f t="shared" si="0"/>
        <v>1.0444950070127615E-2</v>
      </c>
      <c r="G19" s="127">
        <v>22835</v>
      </c>
      <c r="H19" s="127">
        <f t="shared" si="1"/>
        <v>238.5104348513641</v>
      </c>
      <c r="I19" s="127">
        <f>MIN(H19,'NOx OS Emissions'!L19,'NOx OS Consent Decree Caps'!D19,' Retirement Adjustments'!D19)</f>
        <v>238.5104348513641</v>
      </c>
      <c r="J19" s="133">
        <v>3372.6756999999998</v>
      </c>
      <c r="K19" s="132">
        <f t="shared" si="11"/>
        <v>273.7378641405968</v>
      </c>
      <c r="L19" s="133">
        <v>638.5018</v>
      </c>
      <c r="M19" s="132">
        <f t="shared" si="12"/>
        <v>280.40698356128343</v>
      </c>
      <c r="N19" s="133">
        <v>120.87869999999999</v>
      </c>
      <c r="O19" s="132">
        <f t="shared" si="13"/>
        <v>281.66955554732539</v>
      </c>
      <c r="P19" s="133">
        <v>22.8843</v>
      </c>
      <c r="Q19" s="132">
        <f t="shared" si="14"/>
        <v>281.90858091821519</v>
      </c>
      <c r="R19" s="133">
        <v>4.3323999999999998</v>
      </c>
      <c r="S19" s="132">
        <f t="shared" si="15"/>
        <v>281.953832619899</v>
      </c>
      <c r="T19" s="133">
        <v>0.82020000000000004</v>
      </c>
      <c r="U19" s="132">
        <f t="shared" si="16"/>
        <v>281.96239956794653</v>
      </c>
      <c r="V19" s="133">
        <v>0.1552</v>
      </c>
      <c r="W19" s="132">
        <f t="shared" si="17"/>
        <v>281.96402062419742</v>
      </c>
      <c r="X19" s="133">
        <v>2.9399999999999999E-2</v>
      </c>
      <c r="Y19" s="132">
        <f t="shared" si="18"/>
        <v>281.96432770572949</v>
      </c>
      <c r="Z19" s="133">
        <v>5.5999999999999999E-3</v>
      </c>
      <c r="AA19" s="133">
        <f t="shared" si="19"/>
        <v>281.96438619744987</v>
      </c>
    </row>
    <row r="20" spans="1:27" ht="15" customHeight="1" x14ac:dyDescent="0.25">
      <c r="A20" s="45" t="s">
        <v>12</v>
      </c>
      <c r="B20" s="101">
        <v>983</v>
      </c>
      <c r="C20" s="101">
        <v>4</v>
      </c>
      <c r="D20" s="109">
        <f>(LARGE('NOx OS Heat Inputs'!D20:K20,1)+LARGE('NOx OS Heat Inputs'!D20:K20,2)+LARGE('NOx OS Heat Inputs'!D20:K20,3))/3</f>
        <v>5251913.9129999997</v>
      </c>
      <c r="E20" s="108">
        <v>541682004</v>
      </c>
      <c r="F20" s="121">
        <f t="shared" si="0"/>
        <v>9.6955665394414681E-3</v>
      </c>
      <c r="G20" s="127">
        <v>22835</v>
      </c>
      <c r="H20" s="127">
        <f t="shared" si="1"/>
        <v>221.39826192814593</v>
      </c>
      <c r="I20" s="127">
        <f>MIN(H20,'NOx OS Emissions'!L20,'NOx OS Consent Decree Caps'!D20,' Retirement Adjustments'!D20)</f>
        <v>221.39826192814593</v>
      </c>
      <c r="J20" s="133">
        <v>3372.6756999999998</v>
      </c>
      <c r="K20" s="132">
        <f t="shared" si="11"/>
        <v>254.09826359345325</v>
      </c>
      <c r="L20" s="133">
        <v>638.5018</v>
      </c>
      <c r="M20" s="132">
        <f t="shared" si="12"/>
        <v>260.28890028090638</v>
      </c>
      <c r="N20" s="133">
        <v>120.87869999999999</v>
      </c>
      <c r="O20" s="132">
        <f t="shared" si="13"/>
        <v>261.46088775995759</v>
      </c>
      <c r="P20" s="133">
        <v>22.8843</v>
      </c>
      <c r="Q20" s="132">
        <f t="shared" si="14"/>
        <v>261.6827640133161</v>
      </c>
      <c r="R20" s="133">
        <v>4.3323999999999998</v>
      </c>
      <c r="S20" s="132">
        <f t="shared" si="15"/>
        <v>261.72476908579159</v>
      </c>
      <c r="T20" s="133">
        <v>0.82020000000000004</v>
      </c>
      <c r="U20" s="132">
        <f t="shared" si="16"/>
        <v>261.73272138946726</v>
      </c>
      <c r="V20" s="133">
        <v>0.1552</v>
      </c>
      <c r="W20" s="132">
        <f t="shared" si="17"/>
        <v>261.73422614139417</v>
      </c>
      <c r="X20" s="133">
        <v>2.9399999999999999E-2</v>
      </c>
      <c r="Y20" s="132">
        <f t="shared" si="18"/>
        <v>261.73451119105044</v>
      </c>
      <c r="Z20" s="133">
        <v>5.5999999999999999E-3</v>
      </c>
      <c r="AA20" s="133">
        <f t="shared" si="19"/>
        <v>261.73456548622306</v>
      </c>
    </row>
    <row r="21" spans="1:27" ht="15" customHeight="1" x14ac:dyDescent="0.25">
      <c r="A21" s="45" t="s">
        <v>12</v>
      </c>
      <c r="B21" s="101">
        <v>983</v>
      </c>
      <c r="C21" s="101">
        <v>5</v>
      </c>
      <c r="D21" s="109">
        <f>(LARGE('NOx OS Heat Inputs'!D21:K21,1)+LARGE('NOx OS Heat Inputs'!D21:K21,2)+LARGE('NOx OS Heat Inputs'!D21:K21,3))/3</f>
        <v>5174075.1433333335</v>
      </c>
      <c r="E21" s="108">
        <v>541682004</v>
      </c>
      <c r="F21" s="121">
        <f t="shared" si="0"/>
        <v>9.5518682642691845E-3</v>
      </c>
      <c r="G21" s="127">
        <v>22835</v>
      </c>
      <c r="H21" s="127">
        <f t="shared" si="1"/>
        <v>218.11691181458681</v>
      </c>
      <c r="I21" s="127">
        <f>MIN(H21,'NOx OS Emissions'!L21,'NOx OS Consent Decree Caps'!D21,' Retirement Adjustments'!D21)</f>
        <v>218.11691181458681</v>
      </c>
      <c r="J21" s="133">
        <v>3372.6756999999998</v>
      </c>
      <c r="K21" s="132">
        <f t="shared" si="11"/>
        <v>250.33226579908867</v>
      </c>
      <c r="L21" s="133">
        <v>638.5018</v>
      </c>
      <c r="M21" s="132">
        <f t="shared" si="12"/>
        <v>256.43115087918744</v>
      </c>
      <c r="N21" s="133">
        <v>120.87869999999999</v>
      </c>
      <c r="O21" s="132">
        <f t="shared" si="13"/>
        <v>257.58576829754355</v>
      </c>
      <c r="P21" s="133">
        <v>22.8843</v>
      </c>
      <c r="Q21" s="132">
        <f t="shared" si="14"/>
        <v>257.80435611646357</v>
      </c>
      <c r="R21" s="133">
        <v>4.3323999999999998</v>
      </c>
      <c r="S21" s="132">
        <f t="shared" si="15"/>
        <v>257.84573863053168</v>
      </c>
      <c r="T21" s="133">
        <v>0.82020000000000004</v>
      </c>
      <c r="U21" s="132">
        <f t="shared" si="16"/>
        <v>257.85357307288206</v>
      </c>
      <c r="V21" s="133">
        <v>0.1552</v>
      </c>
      <c r="W21" s="132">
        <f t="shared" si="17"/>
        <v>257.85505552283666</v>
      </c>
      <c r="X21" s="133">
        <v>2.9399999999999999E-2</v>
      </c>
      <c r="Y21" s="132">
        <f t="shared" si="18"/>
        <v>257.85533634776363</v>
      </c>
      <c r="Z21" s="133">
        <v>5.5999999999999999E-3</v>
      </c>
      <c r="AA21" s="133">
        <f t="shared" si="19"/>
        <v>257.8553898382259</v>
      </c>
    </row>
    <row r="22" spans="1:27" ht="15" customHeight="1" x14ac:dyDescent="0.25">
      <c r="A22" s="45" t="s">
        <v>12</v>
      </c>
      <c r="B22" s="101">
        <v>983</v>
      </c>
      <c r="C22" s="101">
        <v>6</v>
      </c>
      <c r="D22" s="109">
        <f>(LARGE('NOx OS Heat Inputs'!D22:K22,1)+LARGE('NOx OS Heat Inputs'!D22:K22,2)+LARGE('NOx OS Heat Inputs'!D22:K22,3))/3</f>
        <v>4826110.0460000001</v>
      </c>
      <c r="E22" s="108">
        <v>541682004</v>
      </c>
      <c r="F22" s="121">
        <f t="shared" si="0"/>
        <v>8.9094893505083112E-3</v>
      </c>
      <c r="G22" s="127">
        <v>22835</v>
      </c>
      <c r="H22" s="127">
        <f t="shared" si="1"/>
        <v>203.44818931885729</v>
      </c>
      <c r="I22" s="127">
        <f>MIN(H22,'NOx OS Emissions'!L22,'NOx OS Consent Decree Caps'!D22,' Retirement Adjustments'!D22)</f>
        <v>203.44818931885729</v>
      </c>
      <c r="J22" s="133">
        <v>3372.6756999999998</v>
      </c>
      <c r="K22" s="132">
        <f t="shared" si="11"/>
        <v>233.49700755072544</v>
      </c>
      <c r="L22" s="133">
        <v>638.5018</v>
      </c>
      <c r="M22" s="132">
        <f t="shared" si="12"/>
        <v>239.18573253810584</v>
      </c>
      <c r="N22" s="133">
        <v>120.87869999999999</v>
      </c>
      <c r="O22" s="132">
        <f t="shared" si="13"/>
        <v>240.26270002845914</v>
      </c>
      <c r="P22" s="133">
        <v>22.8843</v>
      </c>
      <c r="Q22" s="132">
        <f t="shared" si="14"/>
        <v>240.46658745560296</v>
      </c>
      <c r="R22" s="133">
        <v>4.3323999999999998</v>
      </c>
      <c r="S22" s="132">
        <f t="shared" si="15"/>
        <v>240.5051869272651</v>
      </c>
      <c r="T22" s="133">
        <v>0.82020000000000004</v>
      </c>
      <c r="U22" s="132">
        <f t="shared" si="16"/>
        <v>240.51249449043038</v>
      </c>
      <c r="V22" s="133">
        <v>0.1552</v>
      </c>
      <c r="W22" s="132">
        <f t="shared" si="17"/>
        <v>240.51387724317757</v>
      </c>
      <c r="X22" s="133">
        <v>2.9399999999999999E-2</v>
      </c>
      <c r="Y22" s="132">
        <f t="shared" si="18"/>
        <v>240.51413918216448</v>
      </c>
      <c r="Z22" s="133">
        <v>5.5999999999999999E-3</v>
      </c>
      <c r="AA22" s="133">
        <f t="shared" si="19"/>
        <v>240.51418907530484</v>
      </c>
    </row>
    <row r="23" spans="1:27" ht="15" customHeight="1" x14ac:dyDescent="0.25">
      <c r="A23" s="45" t="s">
        <v>13</v>
      </c>
      <c r="B23" s="101">
        <v>1002</v>
      </c>
      <c r="C23" s="107" t="s">
        <v>14</v>
      </c>
      <c r="D23" s="109">
        <f>(LARGE('NOx OS Heat Inputs'!D23:K23,1)+LARGE('NOx OS Heat Inputs'!D23:K23,2)+LARGE('NOx OS Heat Inputs'!D23:K23,3))/3</f>
        <v>1013.3603333333334</v>
      </c>
      <c r="E23" s="108">
        <v>541682004</v>
      </c>
      <c r="F23" s="121">
        <f t="shared" si="0"/>
        <v>1.8707661060368796E-6</v>
      </c>
      <c r="G23" s="127">
        <v>22835</v>
      </c>
      <c r="H23" s="127">
        <f t="shared" si="1"/>
        <v>4.2718944031352145E-2</v>
      </c>
      <c r="I23" s="127">
        <f>MIN(H23,'NOx OS Emissions'!L23,'NOx OS Consent Decree Caps'!D23,' Retirement Adjustments'!D23)</f>
        <v>0</v>
      </c>
      <c r="J23" s="133">
        <v>3372.6756999999998</v>
      </c>
      <c r="K23" s="133">
        <f t="shared" ref="K23:K28" si="20">I23</f>
        <v>0</v>
      </c>
      <c r="L23" s="133">
        <v>638.5018</v>
      </c>
      <c r="M23" s="127">
        <f t="shared" ref="M23:M28" si="21">K23</f>
        <v>0</v>
      </c>
      <c r="N23" s="133">
        <v>120.87869999999999</v>
      </c>
      <c r="O23" s="127">
        <f t="shared" ref="O23:O28" si="22">M23</f>
        <v>0</v>
      </c>
      <c r="P23" s="133">
        <v>22.8843</v>
      </c>
      <c r="Q23" s="127">
        <f t="shared" ref="Q23:Q28" si="23">O23</f>
        <v>0</v>
      </c>
      <c r="R23" s="133">
        <v>4.3323999999999998</v>
      </c>
      <c r="S23" s="127">
        <f t="shared" ref="S23:S28" si="24">Q23</f>
        <v>0</v>
      </c>
      <c r="T23" s="133">
        <v>0.82020000000000004</v>
      </c>
      <c r="U23" s="127">
        <f t="shared" ref="U23:U28" si="25">S23</f>
        <v>0</v>
      </c>
      <c r="V23" s="133">
        <v>0.1552</v>
      </c>
      <c r="W23" s="127">
        <f t="shared" ref="W23:W28" si="26">U23</f>
        <v>0</v>
      </c>
      <c r="X23" s="133">
        <v>2.9399999999999999E-2</v>
      </c>
      <c r="Y23" s="127">
        <f t="shared" ref="Y23:Y28" si="27">W23</f>
        <v>0</v>
      </c>
      <c r="Z23" s="133">
        <v>5.5999999999999999E-3</v>
      </c>
      <c r="AA23" s="127">
        <f t="shared" ref="AA23:AA28" si="28">Y23</f>
        <v>0</v>
      </c>
    </row>
    <row r="24" spans="1:27" ht="15" customHeight="1" x14ac:dyDescent="0.25">
      <c r="A24" s="45" t="s">
        <v>13</v>
      </c>
      <c r="B24" s="101">
        <v>1002</v>
      </c>
      <c r="C24" s="107" t="s">
        <v>15</v>
      </c>
      <c r="D24" s="109">
        <f>(LARGE('NOx OS Heat Inputs'!D24:K24,1)+LARGE('NOx OS Heat Inputs'!D24:K24,2)+LARGE('NOx OS Heat Inputs'!D24:K24,3))/3</f>
        <v>994.19866666666667</v>
      </c>
      <c r="E24" s="108">
        <v>541682004</v>
      </c>
      <c r="F24" s="121">
        <f t="shared" si="0"/>
        <v>1.8353917230498701E-6</v>
      </c>
      <c r="G24" s="127">
        <v>22835</v>
      </c>
      <c r="H24" s="127">
        <f t="shared" si="1"/>
        <v>4.1911169995843781E-2</v>
      </c>
      <c r="I24" s="127">
        <f>MIN(H24,'NOx OS Emissions'!L24,'NOx OS Consent Decree Caps'!D24,' Retirement Adjustments'!D24)</f>
        <v>0</v>
      </c>
      <c r="J24" s="133">
        <v>3372.6756999999998</v>
      </c>
      <c r="K24" s="133">
        <f t="shared" si="20"/>
        <v>0</v>
      </c>
      <c r="L24" s="133">
        <v>638.5018</v>
      </c>
      <c r="M24" s="127">
        <f t="shared" si="21"/>
        <v>0</v>
      </c>
      <c r="N24" s="133">
        <v>120.87869999999999</v>
      </c>
      <c r="O24" s="127">
        <f t="shared" si="22"/>
        <v>0</v>
      </c>
      <c r="P24" s="133">
        <v>22.8843</v>
      </c>
      <c r="Q24" s="127">
        <f t="shared" si="23"/>
        <v>0</v>
      </c>
      <c r="R24" s="133">
        <v>4.3323999999999998</v>
      </c>
      <c r="S24" s="127">
        <f t="shared" si="24"/>
        <v>0</v>
      </c>
      <c r="T24" s="133">
        <v>0.82020000000000004</v>
      </c>
      <c r="U24" s="127">
        <f t="shared" si="25"/>
        <v>0</v>
      </c>
      <c r="V24" s="133">
        <v>0.1552</v>
      </c>
      <c r="W24" s="127">
        <f t="shared" si="26"/>
        <v>0</v>
      </c>
      <c r="X24" s="133">
        <v>2.9399999999999999E-2</v>
      </c>
      <c r="Y24" s="127">
        <f t="shared" si="27"/>
        <v>0</v>
      </c>
      <c r="Z24" s="133">
        <v>5.5999999999999999E-3</v>
      </c>
      <c r="AA24" s="127">
        <f t="shared" si="28"/>
        <v>0</v>
      </c>
    </row>
    <row r="25" spans="1:27" ht="15" customHeight="1" x14ac:dyDescent="0.25">
      <c r="A25" s="45" t="s">
        <v>13</v>
      </c>
      <c r="B25" s="101">
        <v>1002</v>
      </c>
      <c r="C25" s="107" t="s">
        <v>16</v>
      </c>
      <c r="D25" s="109">
        <f>(LARGE('NOx OS Heat Inputs'!D25:K25,1)+LARGE('NOx OS Heat Inputs'!D25:K25,2)+LARGE('NOx OS Heat Inputs'!D25:K25,3))/3</f>
        <v>1443.9473333333333</v>
      </c>
      <c r="E25" s="108">
        <v>541682004</v>
      </c>
      <c r="F25" s="121">
        <f t="shared" si="0"/>
        <v>2.6656734443282951E-6</v>
      </c>
      <c r="G25" s="127">
        <v>22835</v>
      </c>
      <c r="H25" s="127">
        <f t="shared" si="1"/>
        <v>6.087065310123662E-2</v>
      </c>
      <c r="I25" s="127">
        <f>MIN(H25,'NOx OS Emissions'!L25,'NOx OS Consent Decree Caps'!D25,' Retirement Adjustments'!D25)</f>
        <v>0</v>
      </c>
      <c r="J25" s="133">
        <v>3372.6756999999998</v>
      </c>
      <c r="K25" s="133">
        <f t="shared" si="20"/>
        <v>0</v>
      </c>
      <c r="L25" s="133">
        <v>638.5018</v>
      </c>
      <c r="M25" s="127">
        <f t="shared" si="21"/>
        <v>0</v>
      </c>
      <c r="N25" s="133">
        <v>120.87869999999999</v>
      </c>
      <c r="O25" s="127">
        <f t="shared" si="22"/>
        <v>0</v>
      </c>
      <c r="P25" s="133">
        <v>22.8843</v>
      </c>
      <c r="Q25" s="127">
        <f t="shared" si="23"/>
        <v>0</v>
      </c>
      <c r="R25" s="133">
        <v>4.3323999999999998</v>
      </c>
      <c r="S25" s="127">
        <f t="shared" si="24"/>
        <v>0</v>
      </c>
      <c r="T25" s="133">
        <v>0.82020000000000004</v>
      </c>
      <c r="U25" s="127">
        <f t="shared" si="25"/>
        <v>0</v>
      </c>
      <c r="V25" s="133">
        <v>0.1552</v>
      </c>
      <c r="W25" s="127">
        <f t="shared" si="26"/>
        <v>0</v>
      </c>
      <c r="X25" s="133">
        <v>2.9399999999999999E-2</v>
      </c>
      <c r="Y25" s="127">
        <f t="shared" si="27"/>
        <v>0</v>
      </c>
      <c r="Z25" s="133">
        <v>5.5999999999999999E-3</v>
      </c>
      <c r="AA25" s="127">
        <f t="shared" si="28"/>
        <v>0</v>
      </c>
    </row>
    <row r="26" spans="1:27" ht="15" customHeight="1" x14ac:dyDescent="0.25">
      <c r="A26" s="45" t="s">
        <v>13</v>
      </c>
      <c r="B26" s="101">
        <v>1002</v>
      </c>
      <c r="C26" s="107" t="s">
        <v>17</v>
      </c>
      <c r="D26" s="109">
        <f>(LARGE('NOx OS Heat Inputs'!D26:K26,1)+LARGE('NOx OS Heat Inputs'!D26:K26,2)+LARGE('NOx OS Heat Inputs'!D26:K26,3))/3</f>
        <v>1438.9089999999999</v>
      </c>
      <c r="E26" s="108">
        <v>541682004</v>
      </c>
      <c r="F26" s="121">
        <f t="shared" si="0"/>
        <v>2.6563721692330762E-6</v>
      </c>
      <c r="G26" s="127">
        <v>22835</v>
      </c>
      <c r="H26" s="127">
        <f t="shared" si="1"/>
        <v>6.0658258484437295E-2</v>
      </c>
      <c r="I26" s="127">
        <f>MIN(H26,'NOx OS Emissions'!L26,'NOx OS Consent Decree Caps'!D26,' Retirement Adjustments'!D26)</f>
        <v>0</v>
      </c>
      <c r="J26" s="133">
        <v>3372.6756999999998</v>
      </c>
      <c r="K26" s="133">
        <f t="shared" si="20"/>
        <v>0</v>
      </c>
      <c r="L26" s="133">
        <v>638.5018</v>
      </c>
      <c r="M26" s="127">
        <f t="shared" si="21"/>
        <v>0</v>
      </c>
      <c r="N26" s="133">
        <v>120.87869999999999</v>
      </c>
      <c r="O26" s="127">
        <f t="shared" si="22"/>
        <v>0</v>
      </c>
      <c r="P26" s="133">
        <v>22.8843</v>
      </c>
      <c r="Q26" s="127">
        <f t="shared" si="23"/>
        <v>0</v>
      </c>
      <c r="R26" s="133">
        <v>4.3323999999999998</v>
      </c>
      <c r="S26" s="127">
        <f t="shared" si="24"/>
        <v>0</v>
      </c>
      <c r="T26" s="133">
        <v>0.82020000000000004</v>
      </c>
      <c r="U26" s="127">
        <f t="shared" si="25"/>
        <v>0</v>
      </c>
      <c r="V26" s="133">
        <v>0.1552</v>
      </c>
      <c r="W26" s="127">
        <f t="shared" si="26"/>
        <v>0</v>
      </c>
      <c r="X26" s="133">
        <v>2.9399999999999999E-2</v>
      </c>
      <c r="Y26" s="127">
        <f t="shared" si="27"/>
        <v>0</v>
      </c>
      <c r="Z26" s="133">
        <v>5.5999999999999999E-3</v>
      </c>
      <c r="AA26" s="127">
        <f t="shared" si="28"/>
        <v>0</v>
      </c>
    </row>
    <row r="27" spans="1:27" s="76" customFormat="1" ht="15" customHeight="1" x14ac:dyDescent="0.25">
      <c r="A27" s="45" t="s">
        <v>18</v>
      </c>
      <c r="B27" s="101">
        <v>1004</v>
      </c>
      <c r="C27" s="106" t="s">
        <v>110</v>
      </c>
      <c r="D27" s="109">
        <f>(LARGE('NOx OS Heat Inputs'!D27:K27,1)+LARGE('NOx OS Heat Inputs'!D27:K27,2)+LARGE('NOx OS Heat Inputs'!D27:K27,3))/3</f>
        <v>6182508.9026666665</v>
      </c>
      <c r="E27" s="108">
        <v>541682004</v>
      </c>
      <c r="F27" s="121">
        <f t="shared" si="0"/>
        <v>1.1413539414291981E-2</v>
      </c>
      <c r="G27" s="127">
        <v>22835</v>
      </c>
      <c r="H27" s="127">
        <f t="shared" si="1"/>
        <v>260.6281725253574</v>
      </c>
      <c r="I27" s="127">
        <f>MIN(H27,'NOx OS Emissions'!L27,'NOx OS Consent Decree Caps'!D27,' Retirement Adjustments'!D27)</f>
        <v>171.49799999999999</v>
      </c>
      <c r="J27" s="133">
        <v>3372.6756999999998</v>
      </c>
      <c r="K27" s="132">
        <f t="shared" si="20"/>
        <v>171.49799999999999</v>
      </c>
      <c r="L27" s="133">
        <v>638.5018</v>
      </c>
      <c r="M27" s="127">
        <f t="shared" si="21"/>
        <v>171.49799999999999</v>
      </c>
      <c r="N27" s="133">
        <v>120.87869999999999</v>
      </c>
      <c r="O27" s="127">
        <f t="shared" si="22"/>
        <v>171.49799999999999</v>
      </c>
      <c r="P27" s="133">
        <v>22.8843</v>
      </c>
      <c r="Q27" s="127">
        <f t="shared" si="23"/>
        <v>171.49799999999999</v>
      </c>
      <c r="R27" s="133">
        <v>4.3323999999999998</v>
      </c>
      <c r="S27" s="127">
        <f t="shared" si="24"/>
        <v>171.49799999999999</v>
      </c>
      <c r="T27" s="133">
        <v>0.82020000000000004</v>
      </c>
      <c r="U27" s="127">
        <f t="shared" si="25"/>
        <v>171.49799999999999</v>
      </c>
      <c r="V27" s="133">
        <v>0.1552</v>
      </c>
      <c r="W27" s="127">
        <f t="shared" si="26"/>
        <v>171.49799999999999</v>
      </c>
      <c r="X27" s="133">
        <v>2.9399999999999999E-2</v>
      </c>
      <c r="Y27" s="127">
        <f t="shared" si="27"/>
        <v>171.49799999999999</v>
      </c>
      <c r="Z27" s="133">
        <v>5.5999999999999999E-3</v>
      </c>
      <c r="AA27" s="127">
        <f t="shared" si="28"/>
        <v>171.49799999999999</v>
      </c>
    </row>
    <row r="28" spans="1:27" s="76" customFormat="1" ht="15" customHeight="1" x14ac:dyDescent="0.25">
      <c r="A28" s="45" t="s">
        <v>18</v>
      </c>
      <c r="B28" s="101">
        <v>1004</v>
      </c>
      <c r="C28" s="106" t="s">
        <v>111</v>
      </c>
      <c r="D28" s="109">
        <f>(LARGE('NOx OS Heat Inputs'!D28:K28,1)+LARGE('NOx OS Heat Inputs'!D28:K28,2)+LARGE('NOx OS Heat Inputs'!D28:K28,3))/3</f>
        <v>6192503.2283333326</v>
      </c>
      <c r="E28" s="108">
        <v>541682004</v>
      </c>
      <c r="F28" s="121">
        <f t="shared" si="0"/>
        <v>1.1431989954632741E-2</v>
      </c>
      <c r="G28" s="127">
        <v>22835</v>
      </c>
      <c r="H28" s="127">
        <f t="shared" si="1"/>
        <v>261.04949061403863</v>
      </c>
      <c r="I28" s="127">
        <f>MIN(H28,'NOx OS Emissions'!L28,'NOx OS Consent Decree Caps'!D28,' Retirement Adjustments'!D28)</f>
        <v>184.43799999999999</v>
      </c>
      <c r="J28" s="133">
        <v>3372.6756999999998</v>
      </c>
      <c r="K28" s="132">
        <f t="shared" si="20"/>
        <v>184.43799999999999</v>
      </c>
      <c r="L28" s="133">
        <v>638.5018</v>
      </c>
      <c r="M28" s="127">
        <f t="shared" si="21"/>
        <v>184.43799999999999</v>
      </c>
      <c r="N28" s="133">
        <v>120.87869999999999</v>
      </c>
      <c r="O28" s="127">
        <f t="shared" si="22"/>
        <v>184.43799999999999</v>
      </c>
      <c r="P28" s="133">
        <v>22.8843</v>
      </c>
      <c r="Q28" s="127">
        <f t="shared" si="23"/>
        <v>184.43799999999999</v>
      </c>
      <c r="R28" s="133">
        <v>4.3323999999999998</v>
      </c>
      <c r="S28" s="127">
        <f t="shared" si="24"/>
        <v>184.43799999999999</v>
      </c>
      <c r="T28" s="133">
        <v>0.82020000000000004</v>
      </c>
      <c r="U28" s="127">
        <f t="shared" si="25"/>
        <v>184.43799999999999</v>
      </c>
      <c r="V28" s="133">
        <v>0.1552</v>
      </c>
      <c r="W28" s="127">
        <f t="shared" si="26"/>
        <v>184.43799999999999</v>
      </c>
      <c r="X28" s="133">
        <v>2.9399999999999999E-2</v>
      </c>
      <c r="Y28" s="127">
        <f t="shared" si="27"/>
        <v>184.43799999999999</v>
      </c>
      <c r="Z28" s="133">
        <v>5.5999999999999999E-3</v>
      </c>
      <c r="AA28" s="127">
        <f t="shared" si="28"/>
        <v>184.43799999999999</v>
      </c>
    </row>
    <row r="29" spans="1:27" ht="15" customHeight="1" x14ac:dyDescent="0.25">
      <c r="A29" s="45" t="s">
        <v>19</v>
      </c>
      <c r="B29" s="101">
        <v>1012</v>
      </c>
      <c r="C29" s="101">
        <v>2</v>
      </c>
      <c r="D29" s="109">
        <f>(LARGE('NOx OS Heat Inputs'!D29:K29,1)+LARGE('NOx OS Heat Inputs'!D29:K29,2)+LARGE('NOx OS Heat Inputs'!D29:K29,3))/3</f>
        <v>1767023.0126666666</v>
      </c>
      <c r="E29" s="108">
        <v>541682004</v>
      </c>
      <c r="F29" s="121">
        <f t="shared" si="0"/>
        <v>3.2621039643522414E-3</v>
      </c>
      <c r="G29" s="127">
        <v>22835</v>
      </c>
      <c r="H29" s="127">
        <f t="shared" si="1"/>
        <v>74.490144025983426</v>
      </c>
      <c r="I29" s="127">
        <f>MIN(H29,'NOx OS Emissions'!L29,'NOx OS Consent Decree Caps'!D29,' Retirement Adjustments'!D29)</f>
        <v>74.490144025983426</v>
      </c>
      <c r="J29" s="133">
        <v>3372.6756999999998</v>
      </c>
      <c r="K29" s="132">
        <f>PRODUCT(F29,J29)+H29</f>
        <v>85.492162797427895</v>
      </c>
      <c r="L29" s="133">
        <v>638.5018</v>
      </c>
      <c r="M29" s="132">
        <f>PRODUCT(F29,L29)+K29</f>
        <v>87.575022050453939</v>
      </c>
      <c r="N29" s="133">
        <v>120.87869999999999</v>
      </c>
      <c r="O29" s="132">
        <f>PRODUCT(F29,N29)+M29</f>
        <v>87.969340936929683</v>
      </c>
      <c r="P29" s="133">
        <v>22.8843</v>
      </c>
      <c r="Q29" s="132">
        <f>PRODUCT(F29,P29)+O29</f>
        <v>88.043991902681114</v>
      </c>
      <c r="R29" s="133">
        <v>4.3323999999999998</v>
      </c>
      <c r="S29" s="132">
        <f>PRODUCT(F29,R29)+Q29</f>
        <v>88.058124641896271</v>
      </c>
      <c r="T29" s="133">
        <v>0.82020000000000004</v>
      </c>
      <c r="U29" s="132">
        <f>PRODUCT(F29,T29)+S29</f>
        <v>88.060800219567838</v>
      </c>
      <c r="V29" s="133">
        <v>0.1552</v>
      </c>
      <c r="W29" s="132">
        <f>PRODUCT(F29,V29)+U29</f>
        <v>88.061306498103107</v>
      </c>
      <c r="X29" s="133">
        <v>2.9399999999999999E-2</v>
      </c>
      <c r="Y29" s="132">
        <f>PRODUCT(F29,X29)+W29</f>
        <v>88.061402403959661</v>
      </c>
      <c r="Z29" s="133">
        <v>5.5999999999999999E-3</v>
      </c>
      <c r="AA29" s="133">
        <f>PRODUCT(F29,Z29)+Y29</f>
        <v>88.061420671741857</v>
      </c>
    </row>
    <row r="30" spans="1:27" ht="15" customHeight="1" x14ac:dyDescent="0.25">
      <c r="A30" s="45" t="s">
        <v>19</v>
      </c>
      <c r="B30" s="101">
        <v>1012</v>
      </c>
      <c r="C30" s="101">
        <v>3</v>
      </c>
      <c r="D30" s="109">
        <f>(LARGE('NOx OS Heat Inputs'!D30:K30,1)+LARGE('NOx OS Heat Inputs'!D30:K30,2)+LARGE('NOx OS Heat Inputs'!D30:K30,3))/3</f>
        <v>9199074.0333333332</v>
      </c>
      <c r="E30" s="108">
        <v>541682004</v>
      </c>
      <c r="F30" s="121">
        <f t="shared" si="0"/>
        <v>1.6982425049020703E-2</v>
      </c>
      <c r="G30" s="127">
        <v>22835</v>
      </c>
      <c r="H30" s="127">
        <f t="shared" si="1"/>
        <v>387.79367599438774</v>
      </c>
      <c r="I30" s="127">
        <f>MIN(H30,'NOx OS Emissions'!L30,'NOx OS Consent Decree Caps'!D30,' Retirement Adjustments'!D30)</f>
        <v>387.79367599438774</v>
      </c>
      <c r="J30" s="133">
        <v>3372.6756999999998</v>
      </c>
      <c r="K30" s="132">
        <f>PRODUCT(F30,J30)+H30</f>
        <v>445.06988828429115</v>
      </c>
      <c r="L30" s="133">
        <v>638.5018</v>
      </c>
      <c r="M30" s="132">
        <f>PRODUCT(F30,L30)+K30</f>
        <v>455.91319724645598</v>
      </c>
      <c r="N30" s="133">
        <v>120.87869999999999</v>
      </c>
      <c r="O30" s="132">
        <f>PRODUCT(F30,N30)+M30</f>
        <v>457.96601070922901</v>
      </c>
      <c r="P30" s="133">
        <v>22.8843</v>
      </c>
      <c r="Q30" s="132">
        <f>PRODUCT(F30,P30)+O30</f>
        <v>458.35464161877832</v>
      </c>
      <c r="R30" s="133">
        <v>4.3323999999999998</v>
      </c>
      <c r="S30" s="132">
        <f>PRODUCT(F30,R30)+Q30</f>
        <v>458.4282162770607</v>
      </c>
      <c r="T30" s="133">
        <v>0.82020000000000004</v>
      </c>
      <c r="U30" s="132">
        <f>PRODUCT(F30,T30)+S30</f>
        <v>458.44214526208589</v>
      </c>
      <c r="V30" s="133">
        <v>0.1552</v>
      </c>
      <c r="W30" s="132">
        <f>PRODUCT(F30,V30)+U30</f>
        <v>458.44478093445349</v>
      </c>
      <c r="X30" s="133">
        <v>2.9399999999999999E-2</v>
      </c>
      <c r="Y30" s="132">
        <f>PRODUCT(F30,X30)+W30</f>
        <v>458.44528021774994</v>
      </c>
      <c r="Z30" s="133">
        <v>5.5999999999999999E-3</v>
      </c>
      <c r="AA30" s="133">
        <f>PRODUCT(F30,Z30)+Y30</f>
        <v>458.4453753193302</v>
      </c>
    </row>
    <row r="31" spans="1:27" ht="15" customHeight="1" x14ac:dyDescent="0.25">
      <c r="A31" s="45" t="s">
        <v>20</v>
      </c>
      <c r="B31" s="101">
        <v>1043</v>
      </c>
      <c r="C31" s="107" t="s">
        <v>21</v>
      </c>
      <c r="D31" s="109">
        <f>(LARGE('NOx OS Heat Inputs'!D31:K31,1)+LARGE('NOx OS Heat Inputs'!D31:K31,2)+LARGE('NOx OS Heat Inputs'!D31:K31,3))/3</f>
        <v>1383343.8219999999</v>
      </c>
      <c r="E31" s="108">
        <v>541682004</v>
      </c>
      <c r="F31" s="121">
        <f t="shared" si="0"/>
        <v>2.5537932066873686E-3</v>
      </c>
      <c r="G31" s="127">
        <v>22835</v>
      </c>
      <c r="H31" s="127">
        <f t="shared" si="1"/>
        <v>58.315867874706058</v>
      </c>
      <c r="I31" s="127">
        <f>MIN(H31,'NOx OS Emissions'!L31,'NOx OS Consent Decree Caps'!D31,' Retirement Adjustments'!D31)</f>
        <v>0</v>
      </c>
      <c r="J31" s="133">
        <v>3372.6756999999998</v>
      </c>
      <c r="K31" s="132">
        <f t="shared" ref="K31:K36" si="29">I31</f>
        <v>0</v>
      </c>
      <c r="L31" s="133">
        <v>638.5018</v>
      </c>
      <c r="M31" s="127">
        <f t="shared" ref="M31:M36" si="30">K31</f>
        <v>0</v>
      </c>
      <c r="N31" s="133">
        <v>120.87869999999999</v>
      </c>
      <c r="O31" s="127">
        <f t="shared" ref="O31:O36" si="31">M31</f>
        <v>0</v>
      </c>
      <c r="P31" s="133">
        <v>22.8843</v>
      </c>
      <c r="Q31" s="127">
        <f t="shared" ref="Q31:Q36" si="32">O31</f>
        <v>0</v>
      </c>
      <c r="R31" s="133">
        <v>4.3323999999999998</v>
      </c>
      <c r="S31" s="127">
        <f t="shared" ref="S31:S36" si="33">Q31</f>
        <v>0</v>
      </c>
      <c r="T31" s="133">
        <v>0.82020000000000004</v>
      </c>
      <c r="U31" s="127">
        <f t="shared" ref="U31:U36" si="34">S31</f>
        <v>0</v>
      </c>
      <c r="V31" s="133">
        <v>0.1552</v>
      </c>
      <c r="W31" s="127">
        <f t="shared" ref="W31:W36" si="35">U31</f>
        <v>0</v>
      </c>
      <c r="X31" s="133">
        <v>2.9399999999999999E-2</v>
      </c>
      <c r="Y31" s="127">
        <f t="shared" ref="Y31:Y36" si="36">W31</f>
        <v>0</v>
      </c>
      <c r="Z31" s="133">
        <v>5.5999999999999999E-3</v>
      </c>
      <c r="AA31" s="127">
        <f t="shared" ref="AA31:AA36" si="37">Y31</f>
        <v>0</v>
      </c>
    </row>
    <row r="32" spans="1:27" ht="15" customHeight="1" x14ac:dyDescent="0.25">
      <c r="A32" s="45" t="s">
        <v>20</v>
      </c>
      <c r="B32" s="101">
        <v>1043</v>
      </c>
      <c r="C32" s="107" t="s">
        <v>22</v>
      </c>
      <c r="D32" s="109">
        <f>(LARGE('NOx OS Heat Inputs'!D32:K32,1)+LARGE('NOx OS Heat Inputs'!D32:K32,2)+LARGE('NOx OS Heat Inputs'!D32:K32,3))/3</f>
        <v>1635113.6606666667</v>
      </c>
      <c r="E32" s="108">
        <v>541682004</v>
      </c>
      <c r="F32" s="121">
        <f t="shared" si="0"/>
        <v>3.0185859020464461E-3</v>
      </c>
      <c r="G32" s="127">
        <v>22835</v>
      </c>
      <c r="H32" s="127">
        <f t="shared" si="1"/>
        <v>68.929409073230602</v>
      </c>
      <c r="I32" s="127">
        <f>MIN(H32,'NOx OS Emissions'!L32,'NOx OS Consent Decree Caps'!D32,' Retirement Adjustments'!D32)</f>
        <v>0</v>
      </c>
      <c r="J32" s="133">
        <v>3372.6756999999998</v>
      </c>
      <c r="K32" s="132">
        <f t="shared" si="29"/>
        <v>0</v>
      </c>
      <c r="L32" s="133">
        <v>638.5018</v>
      </c>
      <c r="M32" s="127">
        <f t="shared" si="30"/>
        <v>0</v>
      </c>
      <c r="N32" s="133">
        <v>120.87869999999999</v>
      </c>
      <c r="O32" s="127">
        <f t="shared" si="31"/>
        <v>0</v>
      </c>
      <c r="P32" s="133">
        <v>22.8843</v>
      </c>
      <c r="Q32" s="127">
        <f t="shared" si="32"/>
        <v>0</v>
      </c>
      <c r="R32" s="133">
        <v>4.3323999999999998</v>
      </c>
      <c r="S32" s="127">
        <f t="shared" si="33"/>
        <v>0</v>
      </c>
      <c r="T32" s="133">
        <v>0.82020000000000004</v>
      </c>
      <c r="U32" s="127">
        <f t="shared" si="34"/>
        <v>0</v>
      </c>
      <c r="V32" s="133">
        <v>0.1552</v>
      </c>
      <c r="W32" s="127">
        <f t="shared" si="35"/>
        <v>0</v>
      </c>
      <c r="X32" s="133">
        <v>2.9399999999999999E-2</v>
      </c>
      <c r="Y32" s="127">
        <f t="shared" si="36"/>
        <v>0</v>
      </c>
      <c r="Z32" s="133">
        <v>5.5999999999999999E-3</v>
      </c>
      <c r="AA32" s="127">
        <f t="shared" si="37"/>
        <v>0</v>
      </c>
    </row>
    <row r="33" spans="1:27" ht="15" customHeight="1" x14ac:dyDescent="0.25">
      <c r="A33" s="45" t="s">
        <v>23</v>
      </c>
      <c r="B33" s="101">
        <v>7759</v>
      </c>
      <c r="C33" s="107" t="s">
        <v>24</v>
      </c>
      <c r="D33" s="109">
        <f>(LARGE('NOx OS Heat Inputs'!D33:K33,1)+LARGE('NOx OS Heat Inputs'!D33:K33,2)+LARGE('NOx OS Heat Inputs'!D33:K33,3))/3</f>
        <v>339610.81233333331</v>
      </c>
      <c r="E33" s="108">
        <v>541682004</v>
      </c>
      <c r="F33" s="121">
        <f t="shared" si="0"/>
        <v>6.269560550756885E-4</v>
      </c>
      <c r="G33" s="127">
        <v>22835</v>
      </c>
      <c r="H33" s="127">
        <f t="shared" si="1"/>
        <v>14.316541517653347</v>
      </c>
      <c r="I33" s="127">
        <f>MIN(H33,'NOx OS Emissions'!L33,'NOx OS Consent Decree Caps'!D33,' Retirement Adjustments'!D33)</f>
        <v>5.5309999999999997</v>
      </c>
      <c r="J33" s="133">
        <v>3372.6756999999998</v>
      </c>
      <c r="K33" s="132">
        <f t="shared" si="29"/>
        <v>5.5309999999999997</v>
      </c>
      <c r="L33" s="133">
        <v>638.5018</v>
      </c>
      <c r="M33" s="127">
        <f t="shared" si="30"/>
        <v>5.5309999999999997</v>
      </c>
      <c r="N33" s="133">
        <v>120.87869999999999</v>
      </c>
      <c r="O33" s="127">
        <f t="shared" si="31"/>
        <v>5.5309999999999997</v>
      </c>
      <c r="P33" s="133">
        <v>22.8843</v>
      </c>
      <c r="Q33" s="127">
        <f t="shared" si="32"/>
        <v>5.5309999999999997</v>
      </c>
      <c r="R33" s="133">
        <v>4.3323999999999998</v>
      </c>
      <c r="S33" s="127">
        <f t="shared" si="33"/>
        <v>5.5309999999999997</v>
      </c>
      <c r="T33" s="133">
        <v>0.82020000000000004</v>
      </c>
      <c r="U33" s="127">
        <f t="shared" si="34"/>
        <v>5.5309999999999997</v>
      </c>
      <c r="V33" s="133">
        <v>0.1552</v>
      </c>
      <c r="W33" s="127">
        <f t="shared" si="35"/>
        <v>5.5309999999999997</v>
      </c>
      <c r="X33" s="133">
        <v>2.9399999999999999E-2</v>
      </c>
      <c r="Y33" s="127">
        <f t="shared" si="36"/>
        <v>5.5309999999999997</v>
      </c>
      <c r="Z33" s="133">
        <v>5.5999999999999999E-3</v>
      </c>
      <c r="AA33" s="127">
        <f t="shared" si="37"/>
        <v>5.5309999999999997</v>
      </c>
    </row>
    <row r="34" spans="1:27" ht="15" customHeight="1" x14ac:dyDescent="0.25">
      <c r="A34" s="45" t="s">
        <v>23</v>
      </c>
      <c r="B34" s="101">
        <v>7759</v>
      </c>
      <c r="C34" s="107" t="s">
        <v>25</v>
      </c>
      <c r="D34" s="109">
        <f>(LARGE('NOx OS Heat Inputs'!D34:K34,1)+LARGE('NOx OS Heat Inputs'!D34:K34,2)+LARGE('NOx OS Heat Inputs'!D34:K34,3))/3</f>
        <v>441614.56533333333</v>
      </c>
      <c r="E34" s="108">
        <v>541682004</v>
      </c>
      <c r="F34" s="121">
        <f t="shared" si="0"/>
        <v>8.1526534400676407E-4</v>
      </c>
      <c r="G34" s="127">
        <v>22835</v>
      </c>
      <c r="H34" s="127">
        <f t="shared" si="1"/>
        <v>18.616584130394457</v>
      </c>
      <c r="I34" s="127">
        <f>MIN(H34,'NOx OS Emissions'!L34,'NOx OS Consent Decree Caps'!D34,' Retirement Adjustments'!D34)</f>
        <v>6.3230000000000004</v>
      </c>
      <c r="J34" s="133">
        <v>3372.6756999999998</v>
      </c>
      <c r="K34" s="132">
        <f t="shared" si="29"/>
        <v>6.3230000000000004</v>
      </c>
      <c r="L34" s="133">
        <v>638.5018</v>
      </c>
      <c r="M34" s="127">
        <f t="shared" si="30"/>
        <v>6.3230000000000004</v>
      </c>
      <c r="N34" s="133">
        <v>120.87869999999999</v>
      </c>
      <c r="O34" s="127">
        <f t="shared" si="31"/>
        <v>6.3230000000000004</v>
      </c>
      <c r="P34" s="133">
        <v>22.8843</v>
      </c>
      <c r="Q34" s="127">
        <f t="shared" si="32"/>
        <v>6.3230000000000004</v>
      </c>
      <c r="R34" s="133">
        <v>4.3323999999999998</v>
      </c>
      <c r="S34" s="127">
        <f t="shared" si="33"/>
        <v>6.3230000000000004</v>
      </c>
      <c r="T34" s="133">
        <v>0.82020000000000004</v>
      </c>
      <c r="U34" s="127">
        <f t="shared" si="34"/>
        <v>6.3230000000000004</v>
      </c>
      <c r="V34" s="133">
        <v>0.1552</v>
      </c>
      <c r="W34" s="127">
        <f t="shared" si="35"/>
        <v>6.3230000000000004</v>
      </c>
      <c r="X34" s="133">
        <v>2.9399999999999999E-2</v>
      </c>
      <c r="Y34" s="127">
        <f t="shared" si="36"/>
        <v>6.3230000000000004</v>
      </c>
      <c r="Z34" s="133">
        <v>5.5999999999999999E-3</v>
      </c>
      <c r="AA34" s="127">
        <f t="shared" si="37"/>
        <v>6.3230000000000004</v>
      </c>
    </row>
    <row r="35" spans="1:27" ht="15" customHeight="1" x14ac:dyDescent="0.25">
      <c r="A35" s="45" t="s">
        <v>23</v>
      </c>
      <c r="B35" s="101">
        <v>7759</v>
      </c>
      <c r="C35" s="107" t="s">
        <v>26</v>
      </c>
      <c r="D35" s="109">
        <f>(LARGE('NOx OS Heat Inputs'!D35:K35,1)+LARGE('NOx OS Heat Inputs'!D35:K35,2)+LARGE('NOx OS Heat Inputs'!D35:K35,3))/3</f>
        <v>380187.46666666662</v>
      </c>
      <c r="E35" s="108">
        <v>541682004</v>
      </c>
      <c r="F35" s="121">
        <f t="shared" si="0"/>
        <v>7.0186468049373597E-4</v>
      </c>
      <c r="G35" s="127">
        <v>22835</v>
      </c>
      <c r="H35" s="127">
        <f t="shared" si="1"/>
        <v>16.027079979074461</v>
      </c>
      <c r="I35" s="127">
        <f>MIN(H35,'NOx OS Emissions'!L35,'NOx OS Consent Decree Caps'!D35,' Retirement Adjustments'!D35)</f>
        <v>4.4249999999999998</v>
      </c>
      <c r="J35" s="133">
        <v>3372.6756999999998</v>
      </c>
      <c r="K35" s="132">
        <f t="shared" si="29"/>
        <v>4.4249999999999998</v>
      </c>
      <c r="L35" s="133">
        <v>638.5018</v>
      </c>
      <c r="M35" s="127">
        <f t="shared" si="30"/>
        <v>4.4249999999999998</v>
      </c>
      <c r="N35" s="133">
        <v>120.87869999999999</v>
      </c>
      <c r="O35" s="127">
        <f t="shared" si="31"/>
        <v>4.4249999999999998</v>
      </c>
      <c r="P35" s="133">
        <v>22.8843</v>
      </c>
      <c r="Q35" s="127">
        <f t="shared" si="32"/>
        <v>4.4249999999999998</v>
      </c>
      <c r="R35" s="133">
        <v>4.3323999999999998</v>
      </c>
      <c r="S35" s="127">
        <f t="shared" si="33"/>
        <v>4.4249999999999998</v>
      </c>
      <c r="T35" s="133">
        <v>0.82020000000000004</v>
      </c>
      <c r="U35" s="127">
        <f t="shared" si="34"/>
        <v>4.4249999999999998</v>
      </c>
      <c r="V35" s="133">
        <v>0.1552</v>
      </c>
      <c r="W35" s="127">
        <f t="shared" si="35"/>
        <v>4.4249999999999998</v>
      </c>
      <c r="X35" s="133">
        <v>2.9399999999999999E-2</v>
      </c>
      <c r="Y35" s="127">
        <f t="shared" si="36"/>
        <v>4.4249999999999998</v>
      </c>
      <c r="Z35" s="133">
        <v>5.5999999999999999E-3</v>
      </c>
      <c r="AA35" s="127">
        <f t="shared" si="37"/>
        <v>4.4249999999999998</v>
      </c>
    </row>
    <row r="36" spans="1:27" ht="15" customHeight="1" x14ac:dyDescent="0.25">
      <c r="A36" s="45" t="s">
        <v>23</v>
      </c>
      <c r="B36" s="101">
        <v>7759</v>
      </c>
      <c r="C36" s="107" t="s">
        <v>27</v>
      </c>
      <c r="D36" s="109">
        <f>(LARGE('NOx OS Heat Inputs'!D36:K36,1)+LARGE('NOx OS Heat Inputs'!D36:K36,2)+LARGE('NOx OS Heat Inputs'!D36:K36,3))/3</f>
        <v>411363.92166666663</v>
      </c>
      <c r="E36" s="108">
        <v>541682004</v>
      </c>
      <c r="F36" s="121">
        <f t="shared" si="0"/>
        <v>7.5941958312993291E-4</v>
      </c>
      <c r="G36" s="127">
        <v>22835</v>
      </c>
      <c r="H36" s="127">
        <f t="shared" si="1"/>
        <v>17.341346180772018</v>
      </c>
      <c r="I36" s="127">
        <f>MIN(H36,'NOx OS Emissions'!L36,'NOx OS Consent Decree Caps'!D36,' Retirement Adjustments'!D36)</f>
        <v>6.0460000000000003</v>
      </c>
      <c r="J36" s="133">
        <v>3372.6756999999998</v>
      </c>
      <c r="K36" s="132">
        <f t="shared" si="29"/>
        <v>6.0460000000000003</v>
      </c>
      <c r="L36" s="133">
        <v>638.5018</v>
      </c>
      <c r="M36" s="127">
        <f t="shared" si="30"/>
        <v>6.0460000000000003</v>
      </c>
      <c r="N36" s="133">
        <v>120.87869999999999</v>
      </c>
      <c r="O36" s="127">
        <f t="shared" si="31"/>
        <v>6.0460000000000003</v>
      </c>
      <c r="P36" s="133">
        <v>22.8843</v>
      </c>
      <c r="Q36" s="127">
        <f t="shared" si="32"/>
        <v>6.0460000000000003</v>
      </c>
      <c r="R36" s="133">
        <v>4.3323999999999998</v>
      </c>
      <c r="S36" s="127">
        <f t="shared" si="33"/>
        <v>6.0460000000000003</v>
      </c>
      <c r="T36" s="133">
        <v>0.82020000000000004</v>
      </c>
      <c r="U36" s="127">
        <f t="shared" si="34"/>
        <v>6.0460000000000003</v>
      </c>
      <c r="V36" s="133">
        <v>0.1552</v>
      </c>
      <c r="W36" s="127">
        <f t="shared" si="35"/>
        <v>6.0460000000000003</v>
      </c>
      <c r="X36" s="133">
        <v>2.9399999999999999E-2</v>
      </c>
      <c r="Y36" s="127">
        <f t="shared" si="36"/>
        <v>6.0460000000000003</v>
      </c>
      <c r="Z36" s="133">
        <v>5.5999999999999999E-3</v>
      </c>
      <c r="AA36" s="127">
        <f t="shared" si="37"/>
        <v>6.0460000000000003</v>
      </c>
    </row>
    <row r="37" spans="1:27" ht="15" customHeight="1" x14ac:dyDescent="0.25">
      <c r="A37" s="45" t="s">
        <v>28</v>
      </c>
      <c r="B37" s="101">
        <v>6113</v>
      </c>
      <c r="C37" s="101">
        <v>1</v>
      </c>
      <c r="D37" s="109">
        <f>(LARGE('NOx OS Heat Inputs'!D37:K37,1)+LARGE('NOx OS Heat Inputs'!D37:K37,2)+LARGE('NOx OS Heat Inputs'!D37:K37,3))/3</f>
        <v>16878253.455333333</v>
      </c>
      <c r="E37" s="108">
        <v>541682004</v>
      </c>
      <c r="F37" s="121">
        <f t="shared" si="0"/>
        <v>3.1158970264283201E-2</v>
      </c>
      <c r="G37" s="127">
        <v>22835</v>
      </c>
      <c r="H37" s="127">
        <f t="shared" si="1"/>
        <v>711.51508598490693</v>
      </c>
      <c r="I37" s="127">
        <f>MIN(H37,'NOx OS Emissions'!L37,'NOx OS Consent Decree Caps'!D37,' Retirement Adjustments'!D37)</f>
        <v>711.51508598490693</v>
      </c>
      <c r="J37" s="133">
        <v>3372.6756999999998</v>
      </c>
      <c r="K37" s="132">
        <f>PRODUCT(F37,J37)+H37</f>
        <v>816.60418783227749</v>
      </c>
      <c r="L37" s="133">
        <v>638.5018</v>
      </c>
      <c r="M37" s="132">
        <f>PRODUCT(F37,L37)+K37</f>
        <v>836.49924643216877</v>
      </c>
      <c r="N37" s="133">
        <v>120.87869999999999</v>
      </c>
      <c r="O37" s="132">
        <f>PRODUCT(F37,N37)+M37</f>
        <v>840.26570225105399</v>
      </c>
      <c r="P37" s="133">
        <v>22.8843</v>
      </c>
      <c r="Q37" s="132">
        <f>PRODUCT(F37,P37)+O37</f>
        <v>840.97875347427293</v>
      </c>
      <c r="R37" s="133">
        <v>4.3323999999999998</v>
      </c>
      <c r="S37" s="132">
        <f>PRODUCT(F37,R37)+Q37</f>
        <v>841.11374659704586</v>
      </c>
      <c r="T37" s="133">
        <v>0.82020000000000004</v>
      </c>
      <c r="U37" s="132">
        <f>PRODUCT(F37,T37)+S37</f>
        <v>841.13930318445659</v>
      </c>
      <c r="V37" s="133">
        <v>0.1552</v>
      </c>
      <c r="W37" s="132">
        <f>PRODUCT(F37,V37)+U37</f>
        <v>841.14413905664162</v>
      </c>
      <c r="X37" s="133">
        <v>2.9399999999999999E-2</v>
      </c>
      <c r="Y37" s="132">
        <f>PRODUCT(F37,X37)+W37</f>
        <v>841.14505513036738</v>
      </c>
      <c r="Z37" s="133">
        <v>5.5999999999999999E-3</v>
      </c>
      <c r="AA37" s="133">
        <f t="shared" ref="AA37:AA50" si="38">PRODUCT(F37,Z37)+Y37</f>
        <v>841.14522962060084</v>
      </c>
    </row>
    <row r="38" spans="1:27" ht="15" customHeight="1" x14ac:dyDescent="0.25">
      <c r="A38" s="45" t="s">
        <v>28</v>
      </c>
      <c r="B38" s="101">
        <v>6113</v>
      </c>
      <c r="C38" s="101">
        <v>2</v>
      </c>
      <c r="D38" s="109">
        <f>(LARGE('NOx OS Heat Inputs'!D38:K38,1)+LARGE('NOx OS Heat Inputs'!D38:K38,2)+LARGE('NOx OS Heat Inputs'!D38:K38,3))/3</f>
        <v>16900140.821666669</v>
      </c>
      <c r="E38" s="108">
        <v>541682004</v>
      </c>
      <c r="F38" s="121">
        <f t="shared" si="0"/>
        <v>3.1199376565714133E-2</v>
      </c>
      <c r="G38" s="127">
        <v>22835</v>
      </c>
      <c r="H38" s="127">
        <f t="shared" si="1"/>
        <v>712.43776387808225</v>
      </c>
      <c r="I38" s="127">
        <f>MIN(H38,'NOx OS Emissions'!L38,'NOx OS Consent Decree Caps'!D38,' Retirement Adjustments'!D38)</f>
        <v>712.43776387808225</v>
      </c>
      <c r="J38" s="133">
        <v>3372.6756999999998</v>
      </c>
      <c r="K38" s="132">
        <f>PRODUCT(F38,J38)+H38</f>
        <v>817.66314307641574</v>
      </c>
      <c r="L38" s="133">
        <v>638.5018</v>
      </c>
      <c r="M38" s="132">
        <f>PRODUCT(F38,L38)+K38</f>
        <v>837.58400117250198</v>
      </c>
      <c r="N38" s="133">
        <v>120.87869999999999</v>
      </c>
      <c r="O38" s="132">
        <f>PRODUCT(F38,N38)+M38</f>
        <v>841.35534125257595</v>
      </c>
      <c r="P38" s="133">
        <v>22.8843</v>
      </c>
      <c r="Q38" s="132">
        <f>PRODUCT(F38,P38)+O38</f>
        <v>842.06931714571874</v>
      </c>
      <c r="R38" s="133">
        <v>4.3323999999999998</v>
      </c>
      <c r="S38" s="132">
        <f>PRODUCT(F38,R38)+Q38</f>
        <v>842.204485324752</v>
      </c>
      <c r="T38" s="133">
        <v>0.82020000000000004</v>
      </c>
      <c r="U38" s="132">
        <f>PRODUCT(F38,T38)+S38</f>
        <v>842.23007505341116</v>
      </c>
      <c r="V38" s="133">
        <v>0.1552</v>
      </c>
      <c r="W38" s="132">
        <f>PRODUCT(F38,V38)+U38</f>
        <v>842.23491719665412</v>
      </c>
      <c r="X38" s="133">
        <v>2.9399999999999999E-2</v>
      </c>
      <c r="Y38" s="132">
        <f>PRODUCT(F38,X38)+W38</f>
        <v>842.23583445832514</v>
      </c>
      <c r="Z38" s="133">
        <v>5.5999999999999999E-3</v>
      </c>
      <c r="AA38" s="133">
        <f t="shared" si="38"/>
        <v>842.23600917483395</v>
      </c>
    </row>
    <row r="39" spans="1:27" ht="15" customHeight="1" x14ac:dyDescent="0.25">
      <c r="A39" s="45" t="s">
        <v>28</v>
      </c>
      <c r="B39" s="101">
        <v>6113</v>
      </c>
      <c r="C39" s="101">
        <v>3</v>
      </c>
      <c r="D39" s="109">
        <f>(LARGE('NOx OS Heat Inputs'!D39:K39,1)+LARGE('NOx OS Heat Inputs'!D39:K39,2)+LARGE('NOx OS Heat Inputs'!D39:K39,3))/3</f>
        <v>17485215.04933333</v>
      </c>
      <c r="E39" s="108">
        <v>541682004</v>
      </c>
      <c r="F39" s="121">
        <f t="shared" si="0"/>
        <v>3.2279483018109144E-2</v>
      </c>
      <c r="G39" s="127">
        <v>22835</v>
      </c>
      <c r="H39" s="127">
        <f t="shared" si="1"/>
        <v>737.10199471852229</v>
      </c>
      <c r="I39" s="127">
        <f>MIN(H39,'NOx OS Emissions'!L39,'NOx OS Consent Decree Caps'!D39,' Retirement Adjustments'!D39)</f>
        <v>737.10199471852229</v>
      </c>
      <c r="J39" s="133">
        <v>3372.6756999999998</v>
      </c>
      <c r="K39" s="132">
        <f>PRODUCT(F39,J39)+H39</f>
        <v>845.97022270226171</v>
      </c>
      <c r="L39" s="133">
        <v>638.5018</v>
      </c>
      <c r="M39" s="132">
        <f>PRODUCT(F39,L39)+K39</f>
        <v>866.5807307123938</v>
      </c>
      <c r="N39" s="133">
        <v>120.87869999999999</v>
      </c>
      <c r="O39" s="132">
        <f>PRODUCT(F39,N39)+M39</f>
        <v>870.48263265629487</v>
      </c>
      <c r="P39" s="133">
        <v>22.8843</v>
      </c>
      <c r="Q39" s="132">
        <f>PRODUCT(F39,P39)+O39</f>
        <v>871.22132602952615</v>
      </c>
      <c r="R39" s="133">
        <v>4.3323999999999998</v>
      </c>
      <c r="S39" s="132">
        <f>PRODUCT(F39,R39)+Q39</f>
        <v>871.36117366175381</v>
      </c>
      <c r="T39" s="133">
        <v>0.82020000000000004</v>
      </c>
      <c r="U39" s="132">
        <f>PRODUCT(F39,T39)+S39</f>
        <v>871.3876492937253</v>
      </c>
      <c r="V39" s="133">
        <v>0.1552</v>
      </c>
      <c r="W39" s="132">
        <f>PRODUCT(F39,V39)+U39</f>
        <v>871.3926590694897</v>
      </c>
      <c r="X39" s="133">
        <v>2.9399999999999999E-2</v>
      </c>
      <c r="Y39" s="132">
        <f>PRODUCT(F39,X39)+W39</f>
        <v>871.39360808629044</v>
      </c>
      <c r="Z39" s="133">
        <v>5.5999999999999999E-3</v>
      </c>
      <c r="AA39" s="133">
        <f t="shared" si="38"/>
        <v>871.39378885139536</v>
      </c>
    </row>
    <row r="40" spans="1:27" ht="15" customHeight="1" x14ac:dyDescent="0.25">
      <c r="A40" s="45" t="s">
        <v>28</v>
      </c>
      <c r="B40" s="101">
        <v>6113</v>
      </c>
      <c r="C40" s="101">
        <v>4</v>
      </c>
      <c r="D40" s="109">
        <f>(LARGE('NOx OS Heat Inputs'!D40:K40,1)+LARGE('NOx OS Heat Inputs'!D40:K40,2)+LARGE('NOx OS Heat Inputs'!D40:K40,3))/3</f>
        <v>15595045.236333333</v>
      </c>
      <c r="E40" s="108">
        <v>541682004</v>
      </c>
      <c r="F40" s="121">
        <f t="shared" si="0"/>
        <v>2.8790037551872101E-2</v>
      </c>
      <c r="G40" s="127">
        <v>22835</v>
      </c>
      <c r="H40" s="127">
        <f t="shared" si="1"/>
        <v>657.42050749699945</v>
      </c>
      <c r="I40" s="127">
        <f>MIN(H40,'NOx OS Emissions'!L40,'NOx OS Consent Decree Caps'!D40,' Retirement Adjustments'!D40)</f>
        <v>657.42050749699945</v>
      </c>
      <c r="J40" s="133">
        <v>3372.6756999999998</v>
      </c>
      <c r="K40" s="132">
        <f>PRODUCT(F40,J40)+H40</f>
        <v>754.51996755028597</v>
      </c>
      <c r="L40" s="133">
        <v>638.5018</v>
      </c>
      <c r="M40" s="132">
        <f>PRODUCT(F40,L40)+K40</f>
        <v>772.90245834922393</v>
      </c>
      <c r="N40" s="133">
        <v>120.87869999999999</v>
      </c>
      <c r="O40" s="132">
        <f>PRODUCT(F40,N40)+M40</f>
        <v>776.38256066144538</v>
      </c>
      <c r="P40" s="133">
        <v>22.8843</v>
      </c>
      <c r="Q40" s="132">
        <f>PRODUCT(F40,P40)+O40</f>
        <v>777.0414005177937</v>
      </c>
      <c r="R40" s="133">
        <v>4.3323999999999998</v>
      </c>
      <c r="S40" s="132">
        <f>PRODUCT(F40,R40)+Q40</f>
        <v>777.16613047648343</v>
      </c>
      <c r="T40" s="133">
        <v>0.82020000000000004</v>
      </c>
      <c r="U40" s="132">
        <f>PRODUCT(F40,T40)+S40</f>
        <v>777.18974406528343</v>
      </c>
      <c r="V40" s="133">
        <v>0.1552</v>
      </c>
      <c r="W40" s="132">
        <f>PRODUCT(F40,V40)+U40</f>
        <v>777.19421227911153</v>
      </c>
      <c r="X40" s="133">
        <v>2.9399999999999999E-2</v>
      </c>
      <c r="Y40" s="132">
        <f>PRODUCT(F40,X40)+W40</f>
        <v>777.1950587062156</v>
      </c>
      <c r="Z40" s="133">
        <v>5.5999999999999999E-3</v>
      </c>
      <c r="AA40" s="133">
        <f t="shared" si="38"/>
        <v>777.19521993042588</v>
      </c>
    </row>
    <row r="41" spans="1:27" ht="15" customHeight="1" x14ac:dyDescent="0.25">
      <c r="A41" s="45" t="s">
        <v>28</v>
      </c>
      <c r="B41" s="101">
        <v>6113</v>
      </c>
      <c r="C41" s="101">
        <v>5</v>
      </c>
      <c r="D41" s="109">
        <f>(LARGE('NOx OS Heat Inputs'!D41:K41,1)+LARGE('NOx OS Heat Inputs'!D41:K41,2)+LARGE('NOx OS Heat Inputs'!D41:K41,3))/3</f>
        <v>14978300.499333331</v>
      </c>
      <c r="E41" s="108">
        <v>541682004</v>
      </c>
      <c r="F41" s="121">
        <f t="shared" si="0"/>
        <v>2.7651464122358645E-2</v>
      </c>
      <c r="G41" s="127">
        <v>22835</v>
      </c>
      <c r="H41" s="127">
        <f t="shared" si="1"/>
        <v>631.42118323405964</v>
      </c>
      <c r="I41" s="127">
        <f>MIN(H41,'NOx OS Emissions'!L41,'NOx OS Consent Decree Caps'!D41,' Retirement Adjustments'!D41)</f>
        <v>631.42118323405964</v>
      </c>
      <c r="J41" s="133">
        <v>3372.6756999999998</v>
      </c>
      <c r="K41" s="132">
        <f>PRODUCT(F41,J41)+H41</f>
        <v>724.68060434896051</v>
      </c>
      <c r="L41" s="133">
        <v>638.5018</v>
      </c>
      <c r="M41" s="132">
        <f>PRODUCT(F41,L41)+K41</f>
        <v>742.33611396372191</v>
      </c>
      <c r="N41" s="133">
        <v>120.87869999999999</v>
      </c>
      <c r="O41" s="132">
        <f>PRODUCT(F41,N41)+M41</f>
        <v>745.67858699992928</v>
      </c>
      <c r="P41" s="133">
        <v>22.8843</v>
      </c>
      <c r="Q41" s="132">
        <f>PRODUCT(F41,P41)+O41</f>
        <v>746.31137140034457</v>
      </c>
      <c r="R41" s="133">
        <v>4.3323999999999998</v>
      </c>
      <c r="S41" s="132">
        <f>PRODUCT(F41,R41)+Q41</f>
        <v>746.43116860350824</v>
      </c>
      <c r="T41" s="133">
        <v>0.82020000000000004</v>
      </c>
      <c r="U41" s="132">
        <f>PRODUCT(F41,T41)+S41</f>
        <v>746.45384833438141</v>
      </c>
      <c r="V41" s="133">
        <v>0.1552</v>
      </c>
      <c r="W41" s="132">
        <f>PRODUCT(F41,V41)+U41</f>
        <v>746.45813984161316</v>
      </c>
      <c r="X41" s="133">
        <v>2.9399999999999999E-2</v>
      </c>
      <c r="Y41" s="132">
        <f>PRODUCT(F41,X41)+W41</f>
        <v>746.45895279465833</v>
      </c>
      <c r="Z41" s="133">
        <v>5.5999999999999999E-3</v>
      </c>
      <c r="AA41" s="133">
        <f t="shared" si="38"/>
        <v>746.45910764285736</v>
      </c>
    </row>
    <row r="42" spans="1:27" ht="15" customHeight="1" x14ac:dyDescent="0.25">
      <c r="A42" s="45" t="s">
        <v>29</v>
      </c>
      <c r="B42" s="101">
        <v>7763</v>
      </c>
      <c r="C42" s="101">
        <v>1</v>
      </c>
      <c r="D42" s="109">
        <f>(LARGE('NOx OS Heat Inputs'!D42:K42,1)+LARGE('NOx OS Heat Inputs'!D42:K42,2)+LARGE('NOx OS Heat Inputs'!D42:K42,3))/3</f>
        <v>491595.19099999993</v>
      </c>
      <c r="E42" s="108">
        <v>541682004</v>
      </c>
      <c r="F42" s="121">
        <f t="shared" si="0"/>
        <v>9.0753465570179797E-4</v>
      </c>
      <c r="G42" s="127">
        <v>22835</v>
      </c>
      <c r="H42" s="127">
        <f t="shared" si="1"/>
        <v>20.723553862950556</v>
      </c>
      <c r="I42" s="127">
        <f>MIN(H42,'NOx OS Emissions'!L42,'NOx OS Consent Decree Caps'!D42,' Retirement Adjustments'!D42)</f>
        <v>20.723553862950556</v>
      </c>
      <c r="J42" s="133">
        <v>3372.6756999999998</v>
      </c>
      <c r="K42" s="132">
        <f t="shared" ref="K42:K50" si="39">PRODUCT(F42,J42)+H42</f>
        <v>23.784373943143876</v>
      </c>
      <c r="L42" s="133">
        <v>638.5018</v>
      </c>
      <c r="M42" s="132">
        <f t="shared" ref="M42:M50" si="40">PRODUCT(F42,L42)+K42</f>
        <v>24.363836454371853</v>
      </c>
      <c r="N42" s="133">
        <v>120.87869999999999</v>
      </c>
      <c r="O42" s="132">
        <f t="shared" ref="O42:O50" si="41">PRODUCT(F42,N42)+M42</f>
        <v>24.473538063758035</v>
      </c>
      <c r="P42" s="133">
        <v>22.8843</v>
      </c>
      <c r="Q42" s="132">
        <f t="shared" ref="Q42:Q50" si="42">PRODUCT(F42,P42)+O42</f>
        <v>24.494306359079513</v>
      </c>
      <c r="R42" s="133">
        <v>4.3323999999999998</v>
      </c>
      <c r="S42" s="132">
        <f t="shared" ref="S42:S50" si="43">PRODUCT(F42,R42)+Q42</f>
        <v>24.498238162221874</v>
      </c>
      <c r="T42" s="133">
        <v>0.82020000000000004</v>
      </c>
      <c r="U42" s="132">
        <f t="shared" ref="U42:U50" si="44">PRODUCT(F42,T42)+S42</f>
        <v>24.498982522146481</v>
      </c>
      <c r="V42" s="133">
        <v>0.1552</v>
      </c>
      <c r="W42" s="132">
        <f t="shared" ref="W42:W50" si="45">PRODUCT(F42,V42)+U42</f>
        <v>24.499123371525044</v>
      </c>
      <c r="X42" s="133">
        <v>2.9399999999999999E-2</v>
      </c>
      <c r="Y42" s="132">
        <f t="shared" ref="Y42:Y50" si="46">PRODUCT(F42,X42)+W42</f>
        <v>24.499150053043923</v>
      </c>
      <c r="Z42" s="133">
        <v>5.5999999999999999E-3</v>
      </c>
      <c r="AA42" s="133">
        <f t="shared" si="38"/>
        <v>24.499155135237995</v>
      </c>
    </row>
    <row r="43" spans="1:27" ht="15" customHeight="1" x14ac:dyDescent="0.25">
      <c r="A43" s="45" t="s">
        <v>29</v>
      </c>
      <c r="B43" s="101">
        <v>7763</v>
      </c>
      <c r="C43" s="101">
        <v>2</v>
      </c>
      <c r="D43" s="109">
        <f>(LARGE('NOx OS Heat Inputs'!D43:K43,1)+LARGE('NOx OS Heat Inputs'!D43:K43,2)+LARGE('NOx OS Heat Inputs'!D43:K43,3))/3</f>
        <v>455803.75533333333</v>
      </c>
      <c r="E43" s="108">
        <v>541682004</v>
      </c>
      <c r="F43" s="121">
        <f t="shared" si="0"/>
        <v>8.4146002999452296E-4</v>
      </c>
      <c r="G43" s="127">
        <v>22835</v>
      </c>
      <c r="H43" s="127">
        <f t="shared" si="1"/>
        <v>19.21473978492493</v>
      </c>
      <c r="I43" s="127">
        <f>MIN(H43,'NOx OS Emissions'!L43,'NOx OS Consent Decree Caps'!D43,' Retirement Adjustments'!D43)</f>
        <v>19.21473978492493</v>
      </c>
      <c r="J43" s="133">
        <v>3372.6756999999998</v>
      </c>
      <c r="K43" s="132">
        <f t="shared" si="39"/>
        <v>22.052711580608729</v>
      </c>
      <c r="L43" s="133">
        <v>638.5018</v>
      </c>
      <c r="M43" s="132">
        <f t="shared" si="40"/>
        <v>22.589985324388287</v>
      </c>
      <c r="N43" s="133">
        <v>120.87869999999999</v>
      </c>
      <c r="O43" s="132">
        <f t="shared" si="41"/>
        <v>22.691699918915987</v>
      </c>
      <c r="P43" s="133">
        <v>22.8843</v>
      </c>
      <c r="Q43" s="132">
        <f t="shared" si="42"/>
        <v>22.710956142680391</v>
      </c>
      <c r="R43" s="133">
        <v>4.3323999999999998</v>
      </c>
      <c r="S43" s="132">
        <f t="shared" si="43"/>
        <v>22.714601684114339</v>
      </c>
      <c r="T43" s="133">
        <v>0.82020000000000004</v>
      </c>
      <c r="U43" s="132">
        <f t="shared" si="44"/>
        <v>22.71529184963094</v>
      </c>
      <c r="V43" s="133">
        <v>0.1552</v>
      </c>
      <c r="W43" s="132">
        <f t="shared" si="45"/>
        <v>22.715422444227595</v>
      </c>
      <c r="X43" s="133">
        <v>2.9399999999999999E-2</v>
      </c>
      <c r="Y43" s="132">
        <f t="shared" si="46"/>
        <v>22.715447183152477</v>
      </c>
      <c r="Z43" s="133">
        <v>5.5999999999999999E-3</v>
      </c>
      <c r="AA43" s="133">
        <f t="shared" si="38"/>
        <v>22.715451895328645</v>
      </c>
    </row>
    <row r="44" spans="1:27" ht="15" customHeight="1" x14ac:dyDescent="0.25">
      <c r="A44" s="45" t="s">
        <v>29</v>
      </c>
      <c r="B44" s="101">
        <v>7763</v>
      </c>
      <c r="C44" s="101">
        <v>3</v>
      </c>
      <c r="D44" s="109">
        <f>(LARGE('NOx OS Heat Inputs'!D44:K44,1)+LARGE('NOx OS Heat Inputs'!D44:K44,2)+LARGE('NOx OS Heat Inputs'!D44:K44,3))/3</f>
        <v>488367.56300000002</v>
      </c>
      <c r="E44" s="108">
        <v>541682004</v>
      </c>
      <c r="F44" s="121">
        <f t="shared" si="0"/>
        <v>9.0157612657185496E-4</v>
      </c>
      <c r="G44" s="127">
        <v>22835</v>
      </c>
      <c r="H44" s="127">
        <f t="shared" si="1"/>
        <v>20.587490850268306</v>
      </c>
      <c r="I44" s="127">
        <f>MIN(H44,'NOx OS Emissions'!L44,'NOx OS Consent Decree Caps'!D44,' Retirement Adjustments'!D44)</f>
        <v>20.587490850268306</v>
      </c>
      <c r="J44" s="133">
        <v>3372.6756999999998</v>
      </c>
      <c r="K44" s="132">
        <f t="shared" si="39"/>
        <v>23.628214744057324</v>
      </c>
      <c r="L44" s="133">
        <v>638.5018</v>
      </c>
      <c r="M44" s="132">
        <f t="shared" si="40"/>
        <v>24.203872723710482</v>
      </c>
      <c r="N44" s="133">
        <v>120.87869999999999</v>
      </c>
      <c r="O44" s="132">
        <f t="shared" si="41"/>
        <v>24.312854073841525</v>
      </c>
      <c r="P44" s="133">
        <v>22.8843</v>
      </c>
      <c r="Q44" s="132">
        <f t="shared" si="42"/>
        <v>24.333486012394832</v>
      </c>
      <c r="R44" s="133">
        <v>4.3323999999999998</v>
      </c>
      <c r="S44" s="132">
        <f t="shared" si="43"/>
        <v>24.337392000805593</v>
      </c>
      <c r="T44" s="133">
        <v>0.82020000000000004</v>
      </c>
      <c r="U44" s="132">
        <f t="shared" si="44"/>
        <v>24.338131473544607</v>
      </c>
      <c r="V44" s="133">
        <v>0.1552</v>
      </c>
      <c r="W44" s="132">
        <f t="shared" si="45"/>
        <v>24.338271398159449</v>
      </c>
      <c r="X44" s="133">
        <v>2.9399999999999999E-2</v>
      </c>
      <c r="Y44" s="132">
        <f t="shared" si="46"/>
        <v>24.338297904497569</v>
      </c>
      <c r="Z44" s="133">
        <v>5.5999999999999999E-3</v>
      </c>
      <c r="AA44" s="133">
        <f t="shared" si="38"/>
        <v>24.338302953323879</v>
      </c>
    </row>
    <row r="45" spans="1:27" ht="15" customHeight="1" x14ac:dyDescent="0.25">
      <c r="A45" s="45" t="s">
        <v>30</v>
      </c>
      <c r="B45" s="101">
        <v>7948</v>
      </c>
      <c r="C45" s="101">
        <v>1</v>
      </c>
      <c r="D45" s="109">
        <f>(LARGE('NOx OS Heat Inputs'!D45:K45,1)+LARGE('NOx OS Heat Inputs'!D45:K45,2)+LARGE('NOx OS Heat Inputs'!D45:K45,3))/3</f>
        <v>107752.82866666668</v>
      </c>
      <c r="E45" s="108">
        <v>541682004</v>
      </c>
      <c r="F45" s="121">
        <f t="shared" si="0"/>
        <v>1.9892266656631753E-4</v>
      </c>
      <c r="G45" s="127">
        <v>22835</v>
      </c>
      <c r="H45" s="127">
        <f t="shared" si="1"/>
        <v>4.5423990910418608</v>
      </c>
      <c r="I45" s="127">
        <f>MIN(H45,'NOx OS Emissions'!L45,'NOx OS Consent Decree Caps'!D45,' Retirement Adjustments'!D45)</f>
        <v>4.5423990910418608</v>
      </c>
      <c r="J45" s="133">
        <v>3372.6756999999998</v>
      </c>
      <c r="K45" s="132">
        <f t="shared" si="39"/>
        <v>5.2133007347492821</v>
      </c>
      <c r="L45" s="133">
        <v>638.5018</v>
      </c>
      <c r="M45" s="132">
        <f t="shared" si="40"/>
        <v>5.3403132154126753</v>
      </c>
      <c r="N45" s="133">
        <v>120.87869999999999</v>
      </c>
      <c r="O45" s="132">
        <f t="shared" si="41"/>
        <v>5.364358728747745</v>
      </c>
      <c r="P45" s="133">
        <v>22.8843</v>
      </c>
      <c r="Q45" s="132">
        <f t="shared" si="42"/>
        <v>5.3689109347262489</v>
      </c>
      <c r="R45" s="133">
        <v>4.3323999999999998</v>
      </c>
      <c r="S45" s="132">
        <f t="shared" si="43"/>
        <v>5.3697727472868806</v>
      </c>
      <c r="T45" s="133">
        <v>0.82020000000000004</v>
      </c>
      <c r="U45" s="132">
        <f t="shared" si="44"/>
        <v>5.3699359036579981</v>
      </c>
      <c r="V45" s="133">
        <v>0.1552</v>
      </c>
      <c r="W45" s="132">
        <f t="shared" si="45"/>
        <v>5.3699667764558496</v>
      </c>
      <c r="X45" s="133">
        <v>2.9399999999999999E-2</v>
      </c>
      <c r="Y45" s="132">
        <f t="shared" si="46"/>
        <v>5.369972624782247</v>
      </c>
      <c r="Z45" s="133">
        <v>5.5999999999999999E-3</v>
      </c>
      <c r="AA45" s="133">
        <f t="shared" si="38"/>
        <v>5.3699737387491799</v>
      </c>
    </row>
    <row r="46" spans="1:27" ht="15" customHeight="1" x14ac:dyDescent="0.25">
      <c r="A46" s="45" t="s">
        <v>30</v>
      </c>
      <c r="B46" s="101">
        <v>7948</v>
      </c>
      <c r="C46" s="101">
        <v>2</v>
      </c>
      <c r="D46" s="109">
        <f>(LARGE('NOx OS Heat Inputs'!D46:K46,1)+LARGE('NOx OS Heat Inputs'!D46:K46,2)+LARGE('NOx OS Heat Inputs'!D46:K46,3))/3</f>
        <v>117927.46466666668</v>
      </c>
      <c r="E46" s="108">
        <v>541682004</v>
      </c>
      <c r="F46" s="121">
        <f t="shared" si="0"/>
        <v>2.1770607809719054E-4</v>
      </c>
      <c r="G46" s="127">
        <v>22835</v>
      </c>
      <c r="H46" s="127">
        <f t="shared" si="1"/>
        <v>4.9713182933493458</v>
      </c>
      <c r="I46" s="127">
        <f>MIN(H46,'NOx OS Emissions'!L46,'NOx OS Consent Decree Caps'!D46,' Retirement Adjustments'!D46)</f>
        <v>4.9713182933493458</v>
      </c>
      <c r="J46" s="133">
        <v>3372.6756999999998</v>
      </c>
      <c r="K46" s="132">
        <f t="shared" si="39"/>
        <v>5.7055702926900427</v>
      </c>
      <c r="L46" s="133">
        <v>638.5018</v>
      </c>
      <c r="M46" s="132">
        <f t="shared" si="40"/>
        <v>5.8445760154260391</v>
      </c>
      <c r="N46" s="133">
        <v>120.87869999999999</v>
      </c>
      <c r="O46" s="132">
        <f t="shared" si="41"/>
        <v>5.8708920431285261</v>
      </c>
      <c r="P46" s="133">
        <v>22.8843</v>
      </c>
      <c r="Q46" s="132">
        <f t="shared" si="42"/>
        <v>5.8758740943315253</v>
      </c>
      <c r="R46" s="133">
        <v>4.3323999999999998</v>
      </c>
      <c r="S46" s="132">
        <f t="shared" si="43"/>
        <v>5.8768172841442734</v>
      </c>
      <c r="T46" s="133">
        <v>0.82020000000000004</v>
      </c>
      <c r="U46" s="132">
        <f t="shared" si="44"/>
        <v>5.8769958466695291</v>
      </c>
      <c r="V46" s="133">
        <v>0.1552</v>
      </c>
      <c r="W46" s="132">
        <f t="shared" si="45"/>
        <v>5.8770296346528497</v>
      </c>
      <c r="X46" s="133">
        <v>2.9399999999999999E-2</v>
      </c>
      <c r="Y46" s="132">
        <f t="shared" si="46"/>
        <v>5.8770360352115461</v>
      </c>
      <c r="Z46" s="133">
        <v>5.5999999999999999E-3</v>
      </c>
      <c r="AA46" s="133">
        <f t="shared" si="38"/>
        <v>5.8770372543655833</v>
      </c>
    </row>
    <row r="47" spans="1:27" ht="15" customHeight="1" x14ac:dyDescent="0.25">
      <c r="A47" s="45" t="s">
        <v>30</v>
      </c>
      <c r="B47" s="101">
        <v>7948</v>
      </c>
      <c r="C47" s="101">
        <v>3</v>
      </c>
      <c r="D47" s="109">
        <f>(LARGE('NOx OS Heat Inputs'!D47:K47,1)+LARGE('NOx OS Heat Inputs'!D47:K47,2)+LARGE('NOx OS Heat Inputs'!D47:K47,3))/3</f>
        <v>110360.19566666667</v>
      </c>
      <c r="E47" s="108">
        <v>541682004</v>
      </c>
      <c r="F47" s="121">
        <f t="shared" si="0"/>
        <v>2.0373613088808958E-4</v>
      </c>
      <c r="G47" s="127">
        <v>22835</v>
      </c>
      <c r="H47" s="127">
        <f t="shared" si="1"/>
        <v>4.6523145488295254</v>
      </c>
      <c r="I47" s="127">
        <f>MIN(H47,'NOx OS Emissions'!L47,'NOx OS Consent Decree Caps'!D47,' Retirement Adjustments'!D47)</f>
        <v>4.6523145488295254</v>
      </c>
      <c r="J47" s="133">
        <v>3372.6756999999998</v>
      </c>
      <c r="K47" s="132">
        <f t="shared" si="39"/>
        <v>5.3394504466878043</v>
      </c>
      <c r="L47" s="133">
        <v>638.5018</v>
      </c>
      <c r="M47" s="132">
        <f t="shared" si="40"/>
        <v>5.4695363329848847</v>
      </c>
      <c r="N47" s="133">
        <v>120.87869999999999</v>
      </c>
      <c r="O47" s="132">
        <f t="shared" si="41"/>
        <v>5.4941636916296668</v>
      </c>
      <c r="P47" s="133">
        <v>22.8843</v>
      </c>
      <c r="Q47" s="132">
        <f t="shared" si="42"/>
        <v>5.4988260503697495</v>
      </c>
      <c r="R47" s="133">
        <v>4.3323999999999998</v>
      </c>
      <c r="S47" s="132">
        <f t="shared" si="43"/>
        <v>5.4997087167832088</v>
      </c>
      <c r="T47" s="133">
        <v>0.82020000000000004</v>
      </c>
      <c r="U47" s="132">
        <f t="shared" si="44"/>
        <v>5.4998758211577634</v>
      </c>
      <c r="V47" s="133">
        <v>0.1552</v>
      </c>
      <c r="W47" s="132">
        <f t="shared" si="45"/>
        <v>5.4999074410052771</v>
      </c>
      <c r="X47" s="133">
        <v>2.9399999999999999E-2</v>
      </c>
      <c r="Y47" s="132">
        <f t="shared" si="46"/>
        <v>5.499913430847525</v>
      </c>
      <c r="Z47" s="133">
        <v>5.5999999999999999E-3</v>
      </c>
      <c r="AA47" s="133">
        <f t="shared" si="38"/>
        <v>5.4999145717698577</v>
      </c>
    </row>
    <row r="48" spans="1:27" ht="15" customHeight="1" x14ac:dyDescent="0.25">
      <c r="A48" s="45" t="s">
        <v>30</v>
      </c>
      <c r="B48" s="101">
        <v>7948</v>
      </c>
      <c r="C48" s="101">
        <v>4</v>
      </c>
      <c r="D48" s="109">
        <f>(LARGE('NOx OS Heat Inputs'!D48:K48,1)+LARGE('NOx OS Heat Inputs'!D48:K48,2)+LARGE('NOx OS Heat Inputs'!D48:K48,3))/3</f>
        <v>114514.27333333333</v>
      </c>
      <c r="E48" s="108">
        <v>541682004</v>
      </c>
      <c r="F48" s="121">
        <f t="shared" si="0"/>
        <v>2.114049802055697E-4</v>
      </c>
      <c r="G48" s="127">
        <v>22835</v>
      </c>
      <c r="H48" s="127">
        <f t="shared" si="1"/>
        <v>4.8274327229941845</v>
      </c>
      <c r="I48" s="127">
        <f>MIN(H48,'NOx OS Emissions'!L48,'NOx OS Consent Decree Caps'!D48,' Retirement Adjustments'!D48)</f>
        <v>4.8274327229941845</v>
      </c>
      <c r="J48" s="133">
        <v>3372.6756999999998</v>
      </c>
      <c r="K48" s="132">
        <f t="shared" si="39"/>
        <v>5.5404331625924907</v>
      </c>
      <c r="L48" s="133">
        <v>638.5018</v>
      </c>
      <c r="M48" s="132">
        <f t="shared" si="40"/>
        <v>5.6754156229827117</v>
      </c>
      <c r="N48" s="133">
        <v>120.87869999999999</v>
      </c>
      <c r="O48" s="132">
        <f t="shared" si="41"/>
        <v>5.7009699821634872</v>
      </c>
      <c r="P48" s="133">
        <v>22.8843</v>
      </c>
      <c r="Q48" s="132">
        <f t="shared" si="42"/>
        <v>5.7058078371520056</v>
      </c>
      <c r="R48" s="133">
        <v>4.3323999999999998</v>
      </c>
      <c r="S48" s="132">
        <f t="shared" si="43"/>
        <v>5.7067237280882486</v>
      </c>
      <c r="T48" s="133">
        <v>0.82020000000000004</v>
      </c>
      <c r="U48" s="132">
        <f t="shared" si="44"/>
        <v>5.7068971224530136</v>
      </c>
      <c r="V48" s="133">
        <v>0.1552</v>
      </c>
      <c r="W48" s="132">
        <f t="shared" si="45"/>
        <v>5.7069299325059415</v>
      </c>
      <c r="X48" s="133">
        <v>2.9399999999999999E-2</v>
      </c>
      <c r="Y48" s="132">
        <f t="shared" si="46"/>
        <v>5.7069361478123595</v>
      </c>
      <c r="Z48" s="133">
        <v>5.5999999999999999E-3</v>
      </c>
      <c r="AA48" s="133">
        <f t="shared" si="38"/>
        <v>5.7069373316802485</v>
      </c>
    </row>
    <row r="49" spans="1:27" ht="15" customHeight="1" x14ac:dyDescent="0.25">
      <c r="A49" s="45" t="s">
        <v>30</v>
      </c>
      <c r="B49" s="101">
        <v>7948</v>
      </c>
      <c r="C49" s="101">
        <v>5</v>
      </c>
      <c r="D49" s="109">
        <f>(LARGE('NOx OS Heat Inputs'!D49:K49,1)+LARGE('NOx OS Heat Inputs'!D49:K49,2)+LARGE('NOx OS Heat Inputs'!D49:K49,3))/3</f>
        <v>130130.16466666669</v>
      </c>
      <c r="E49" s="108">
        <v>541682004</v>
      </c>
      <c r="F49" s="121">
        <f t="shared" si="0"/>
        <v>2.4023350176991792E-4</v>
      </c>
      <c r="G49" s="127">
        <v>22835</v>
      </c>
      <c r="H49" s="127">
        <f t="shared" si="1"/>
        <v>5.4857320129160758</v>
      </c>
      <c r="I49" s="127">
        <f>MIN(H49,'NOx OS Emissions'!L49,'NOx OS Consent Decree Caps'!D49,' Retirement Adjustments'!D49)</f>
        <v>5.4857320129160758</v>
      </c>
      <c r="J49" s="133">
        <v>3372.6756999999998</v>
      </c>
      <c r="K49" s="132">
        <f t="shared" si="39"/>
        <v>6.2959617066613847</v>
      </c>
      <c r="L49" s="133">
        <v>638.5018</v>
      </c>
      <c r="M49" s="132">
        <f t="shared" si="40"/>
        <v>6.4493512299617803</v>
      </c>
      <c r="N49" s="133">
        <v>120.87869999999999</v>
      </c>
      <c r="O49" s="132">
        <f t="shared" si="41"/>
        <v>6.4783903433521761</v>
      </c>
      <c r="P49" s="133">
        <v>22.8843</v>
      </c>
      <c r="Q49" s="132">
        <f t="shared" si="42"/>
        <v>6.4838879188767296</v>
      </c>
      <c r="R49" s="133">
        <v>4.3323999999999998</v>
      </c>
      <c r="S49" s="132">
        <f t="shared" si="43"/>
        <v>6.4849287064997974</v>
      </c>
      <c r="T49" s="133">
        <v>0.82020000000000004</v>
      </c>
      <c r="U49" s="132">
        <f t="shared" si="44"/>
        <v>6.4851257460179488</v>
      </c>
      <c r="V49" s="133">
        <v>0.1552</v>
      </c>
      <c r="W49" s="132">
        <f t="shared" si="45"/>
        <v>6.4851630302574232</v>
      </c>
      <c r="X49" s="133">
        <v>2.9399999999999999E-2</v>
      </c>
      <c r="Y49" s="132">
        <f t="shared" si="46"/>
        <v>6.4851700931223757</v>
      </c>
      <c r="Z49" s="133">
        <v>5.5999999999999999E-3</v>
      </c>
      <c r="AA49" s="133">
        <f t="shared" si="38"/>
        <v>6.4851714384299859</v>
      </c>
    </row>
    <row r="50" spans="1:27" ht="15" customHeight="1" x14ac:dyDescent="0.25">
      <c r="A50" s="45" t="s">
        <v>30</v>
      </c>
      <c r="B50" s="101">
        <v>7948</v>
      </c>
      <c r="C50" s="101">
        <v>6</v>
      </c>
      <c r="D50" s="109">
        <f>(LARGE('NOx OS Heat Inputs'!D50:K50,1)+LARGE('NOx OS Heat Inputs'!D50:K50,2)+LARGE('NOx OS Heat Inputs'!D50:K50,3))/3</f>
        <v>134751.08433333333</v>
      </c>
      <c r="E50" s="108">
        <v>541682004</v>
      </c>
      <c r="F50" s="121">
        <f t="shared" si="0"/>
        <v>2.4876418883824198E-4</v>
      </c>
      <c r="G50" s="127">
        <v>22835</v>
      </c>
      <c r="H50" s="127">
        <f t="shared" si="1"/>
        <v>5.6805302521212555</v>
      </c>
      <c r="I50" s="127">
        <f>MIN(H50,'NOx OS Emissions'!L50,'NOx OS Consent Decree Caps'!D50,' Retirement Adjustments'!D50)</f>
        <v>5.6805302521212555</v>
      </c>
      <c r="J50" s="133">
        <v>3372.6756999999998</v>
      </c>
      <c r="K50" s="132">
        <f t="shared" si="39"/>
        <v>6.5195311868462049</v>
      </c>
      <c r="L50" s="133">
        <v>638.5018</v>
      </c>
      <c r="M50" s="132">
        <f t="shared" si="40"/>
        <v>6.678367569194962</v>
      </c>
      <c r="N50" s="133">
        <v>120.87869999999999</v>
      </c>
      <c r="O50" s="132">
        <f t="shared" si="41"/>
        <v>6.7084378609482833</v>
      </c>
      <c r="P50" s="133">
        <v>22.8843</v>
      </c>
      <c r="Q50" s="132">
        <f t="shared" si="42"/>
        <v>6.7141306552749143</v>
      </c>
      <c r="R50" s="133">
        <v>4.3323999999999998</v>
      </c>
      <c r="S50" s="132">
        <f t="shared" si="43"/>
        <v>6.7152084012466373</v>
      </c>
      <c r="T50" s="133">
        <v>0.82020000000000004</v>
      </c>
      <c r="U50" s="132">
        <f t="shared" si="44"/>
        <v>6.7154124376343223</v>
      </c>
      <c r="V50" s="133">
        <v>0.1552</v>
      </c>
      <c r="W50" s="132">
        <f t="shared" si="45"/>
        <v>6.7154510458364296</v>
      </c>
      <c r="X50" s="133">
        <v>2.9399999999999999E-2</v>
      </c>
      <c r="Y50" s="132">
        <f t="shared" si="46"/>
        <v>6.7154583595035815</v>
      </c>
      <c r="Z50" s="133">
        <v>5.5999999999999999E-3</v>
      </c>
      <c r="AA50" s="133">
        <f t="shared" si="38"/>
        <v>6.7154597525830386</v>
      </c>
    </row>
    <row r="51" spans="1:27" s="203" customFormat="1" ht="15" customHeight="1" x14ac:dyDescent="0.25">
      <c r="A51" s="55" t="s">
        <v>189</v>
      </c>
      <c r="B51" s="104">
        <v>991</v>
      </c>
      <c r="C51" s="104">
        <v>3</v>
      </c>
      <c r="D51" s="109">
        <f>(LARGE('NOx OS Heat Inputs'!D51:K51,1)+LARGE('NOx OS Heat Inputs'!D51:K51,2)+LARGE('NOx OS Heat Inputs'!D51:K51,3))/3</f>
        <v>210895.978</v>
      </c>
      <c r="E51" s="108">
        <v>541682004</v>
      </c>
      <c r="F51" s="121">
        <f t="shared" si="0"/>
        <v>3.8933539686136591E-4</v>
      </c>
      <c r="G51" s="127">
        <v>22835</v>
      </c>
      <c r="H51" s="127">
        <f t="shared" si="1"/>
        <v>8.8904737873292898</v>
      </c>
      <c r="I51" s="127">
        <f>MIN(H51,'NOx OS Emissions'!L51,'NOx OS Consent Decree Caps'!D51,' Retirement Adjustments'!D51)</f>
        <v>0</v>
      </c>
      <c r="J51" s="133">
        <v>3372.6756999999998</v>
      </c>
      <c r="K51" s="133">
        <f>I51</f>
        <v>0</v>
      </c>
      <c r="L51" s="133">
        <v>638.5018</v>
      </c>
      <c r="M51" s="127">
        <f>K51</f>
        <v>0</v>
      </c>
      <c r="N51" s="133">
        <v>120.87869999999999</v>
      </c>
      <c r="O51" s="127">
        <f>M51</f>
        <v>0</v>
      </c>
      <c r="P51" s="133">
        <v>22.8843</v>
      </c>
      <c r="Q51" s="127">
        <f>O51</f>
        <v>0</v>
      </c>
      <c r="R51" s="133">
        <v>4.3323999999999998</v>
      </c>
      <c r="S51" s="127">
        <f>Q51</f>
        <v>0</v>
      </c>
      <c r="T51" s="133">
        <v>0.82020000000000004</v>
      </c>
      <c r="U51" s="127">
        <f>S51</f>
        <v>0</v>
      </c>
      <c r="V51" s="133">
        <v>0.1552</v>
      </c>
      <c r="W51" s="127">
        <f>U51</f>
        <v>0</v>
      </c>
      <c r="X51" s="133">
        <v>2.9399999999999999E-2</v>
      </c>
      <c r="Y51" s="127">
        <f>W51</f>
        <v>0</v>
      </c>
      <c r="Z51" s="133">
        <v>5.5999999999999999E-3</v>
      </c>
      <c r="AA51" s="127">
        <f>Y51</f>
        <v>0</v>
      </c>
    </row>
    <row r="52" spans="1:27" ht="15" customHeight="1" x14ac:dyDescent="0.25">
      <c r="A52" s="55" t="s">
        <v>189</v>
      </c>
      <c r="B52" s="101">
        <v>991</v>
      </c>
      <c r="C52" s="101">
        <v>4</v>
      </c>
      <c r="D52" s="109">
        <f>(LARGE('NOx OS Heat Inputs'!D52:K52,1)+LARGE('NOx OS Heat Inputs'!D52:K52,2)+LARGE('NOx OS Heat Inputs'!D52:K52,3))/3</f>
        <v>634367.18866666674</v>
      </c>
      <c r="E52" s="108">
        <v>541682004</v>
      </c>
      <c r="F52" s="121">
        <f t="shared" si="0"/>
        <v>1.1711062652667832E-3</v>
      </c>
      <c r="G52" s="127">
        <v>22835</v>
      </c>
      <c r="H52" s="127">
        <f t="shared" si="1"/>
        <v>26.742211567366997</v>
      </c>
      <c r="I52" s="127">
        <f>MIN(H52,'NOx OS Emissions'!L52,'NOx OS Consent Decree Caps'!D52,' Retirement Adjustments'!D52)</f>
        <v>0</v>
      </c>
      <c r="J52" s="133">
        <v>3372.6756999999998</v>
      </c>
      <c r="K52" s="133">
        <f>I52</f>
        <v>0</v>
      </c>
      <c r="L52" s="133">
        <v>638.5018</v>
      </c>
      <c r="M52" s="127">
        <f>K52</f>
        <v>0</v>
      </c>
      <c r="N52" s="133">
        <v>120.87869999999999</v>
      </c>
      <c r="O52" s="127">
        <f>M52</f>
        <v>0</v>
      </c>
      <c r="P52" s="133">
        <v>22.8843</v>
      </c>
      <c r="Q52" s="127">
        <f>O52</f>
        <v>0</v>
      </c>
      <c r="R52" s="133">
        <v>4.3323999999999998</v>
      </c>
      <c r="S52" s="127">
        <f>Q52</f>
        <v>0</v>
      </c>
      <c r="T52" s="133">
        <v>0.82020000000000004</v>
      </c>
      <c r="U52" s="127">
        <f>S52</f>
        <v>0</v>
      </c>
      <c r="V52" s="133">
        <v>0.1552</v>
      </c>
      <c r="W52" s="127">
        <f>U52</f>
        <v>0</v>
      </c>
      <c r="X52" s="133">
        <v>2.9399999999999999E-2</v>
      </c>
      <c r="Y52" s="127">
        <f>W52</f>
        <v>0</v>
      </c>
      <c r="Z52" s="133">
        <v>5.5999999999999999E-3</v>
      </c>
      <c r="AA52" s="127">
        <f>Y52</f>
        <v>0</v>
      </c>
    </row>
    <row r="53" spans="1:27" ht="15" customHeight="1" x14ac:dyDescent="0.25">
      <c r="A53" s="55" t="s">
        <v>189</v>
      </c>
      <c r="B53" s="101">
        <v>991</v>
      </c>
      <c r="C53" s="101">
        <v>5</v>
      </c>
      <c r="D53" s="109">
        <f>(LARGE('NOx OS Heat Inputs'!D53:K53,1)+LARGE('NOx OS Heat Inputs'!D53:K53,2)+LARGE('NOx OS Heat Inputs'!D53:K53,3))/3</f>
        <v>758880.47133333329</v>
      </c>
      <c r="E53" s="108">
        <v>541682004</v>
      </c>
      <c r="F53" s="121">
        <f t="shared" si="0"/>
        <v>1.4009704323375183E-3</v>
      </c>
      <c r="G53" s="127">
        <v>22835</v>
      </c>
      <c r="H53" s="127">
        <f t="shared" si="1"/>
        <v>31.991159822427232</v>
      </c>
      <c r="I53" s="127">
        <f>MIN(H53,'NOx OS Emissions'!L53,'NOx OS Consent Decree Caps'!D53,' Retirement Adjustments'!D53)</f>
        <v>0</v>
      </c>
      <c r="J53" s="133">
        <v>3372.6756999999998</v>
      </c>
      <c r="K53" s="133">
        <f>I53</f>
        <v>0</v>
      </c>
      <c r="L53" s="133">
        <v>638.5018</v>
      </c>
      <c r="M53" s="127">
        <f>K53</f>
        <v>0</v>
      </c>
      <c r="N53" s="133">
        <v>120.87869999999999</v>
      </c>
      <c r="O53" s="127">
        <f>M53</f>
        <v>0</v>
      </c>
      <c r="P53" s="133">
        <v>22.8843</v>
      </c>
      <c r="Q53" s="127">
        <f>O53</f>
        <v>0</v>
      </c>
      <c r="R53" s="133">
        <v>4.3323999999999998</v>
      </c>
      <c r="S53" s="127">
        <f>Q53</f>
        <v>0</v>
      </c>
      <c r="T53" s="133">
        <v>0.82020000000000004</v>
      </c>
      <c r="U53" s="127">
        <f>S53</f>
        <v>0</v>
      </c>
      <c r="V53" s="133">
        <v>0.1552</v>
      </c>
      <c r="W53" s="127">
        <f>U53</f>
        <v>0</v>
      </c>
      <c r="X53" s="133">
        <v>2.9399999999999999E-2</v>
      </c>
      <c r="Y53" s="127">
        <f>W53</f>
        <v>0</v>
      </c>
      <c r="Z53" s="133">
        <v>5.5999999999999999E-3</v>
      </c>
      <c r="AA53" s="127">
        <f>Y53</f>
        <v>0</v>
      </c>
    </row>
    <row r="54" spans="1:27" ht="15" customHeight="1" x14ac:dyDescent="0.25">
      <c r="A54" s="55" t="s">
        <v>189</v>
      </c>
      <c r="B54" s="101">
        <v>991</v>
      </c>
      <c r="C54" s="101">
        <v>6</v>
      </c>
      <c r="D54" s="109">
        <f>(LARGE('NOx OS Heat Inputs'!D54:K54,1)+LARGE('NOx OS Heat Inputs'!D54:K54,2)+LARGE('NOx OS Heat Inputs'!D54:K54,3))/3</f>
        <v>1616222.0329999998</v>
      </c>
      <c r="E54" s="108">
        <v>541682004</v>
      </c>
      <c r="F54" s="121">
        <f t="shared" si="0"/>
        <v>2.9837100384822826E-3</v>
      </c>
      <c r="G54" s="127">
        <v>22835</v>
      </c>
      <c r="H54" s="127">
        <f t="shared" si="1"/>
        <v>68.133018728742925</v>
      </c>
      <c r="I54" s="127">
        <f>MIN(H54,'NOx OS Emissions'!L54,'NOx OS Consent Decree Caps'!D54,' Retirement Adjustments'!D54)</f>
        <v>0</v>
      </c>
      <c r="J54" s="133">
        <v>3372.6756999999998</v>
      </c>
      <c r="K54" s="133">
        <f>I54</f>
        <v>0</v>
      </c>
      <c r="L54" s="133">
        <v>638.5018</v>
      </c>
      <c r="M54" s="127">
        <f>K54</f>
        <v>0</v>
      </c>
      <c r="N54" s="133">
        <v>120.87869999999999</v>
      </c>
      <c r="O54" s="127">
        <f>M54</f>
        <v>0</v>
      </c>
      <c r="P54" s="133">
        <v>22.8843</v>
      </c>
      <c r="Q54" s="127">
        <f>O54</f>
        <v>0</v>
      </c>
      <c r="R54" s="133">
        <v>4.3323999999999998</v>
      </c>
      <c r="S54" s="127">
        <f>Q54</f>
        <v>0</v>
      </c>
      <c r="T54" s="133">
        <v>0.82020000000000004</v>
      </c>
      <c r="U54" s="127">
        <f>S54</f>
        <v>0</v>
      </c>
      <c r="V54" s="133">
        <v>0.1552</v>
      </c>
      <c r="W54" s="127">
        <f>U54</f>
        <v>0</v>
      </c>
      <c r="X54" s="133">
        <v>2.9399999999999999E-2</v>
      </c>
      <c r="Y54" s="127">
        <f>W54</f>
        <v>0</v>
      </c>
      <c r="Z54" s="133">
        <v>5.5999999999999999E-3</v>
      </c>
      <c r="AA54" s="127">
        <f>Y54</f>
        <v>0</v>
      </c>
    </row>
    <row r="55" spans="1:27" ht="15" customHeight="1" x14ac:dyDescent="0.25">
      <c r="A55" s="55" t="s">
        <v>190</v>
      </c>
      <c r="B55" s="101">
        <v>990</v>
      </c>
      <c r="C55" s="101">
        <v>50</v>
      </c>
      <c r="D55" s="109">
        <f>(LARGE('NOx OS Heat Inputs'!D55:K55,1)+LARGE('NOx OS Heat Inputs'!D55:K55,2)+LARGE('NOx OS Heat Inputs'!D55:K55,3))/3</f>
        <v>2771121.1036666669</v>
      </c>
      <c r="E55" s="108">
        <v>541682004</v>
      </c>
      <c r="F55" s="121">
        <f t="shared" si="0"/>
        <v>5.1157710302420657E-3</v>
      </c>
      <c r="G55" s="127">
        <v>22835</v>
      </c>
      <c r="H55" s="127">
        <f t="shared" si="1"/>
        <v>116.81863147557758</v>
      </c>
      <c r="I55" s="127">
        <f>MIN(H55,'NOx OS Emissions'!L55,'NOx OS Consent Decree Caps'!D55,' Retirement Adjustments'!D55)</f>
        <v>116.81863147557758</v>
      </c>
      <c r="J55" s="133">
        <v>3372.6756999999998</v>
      </c>
      <c r="K55" s="132">
        <f>PRODUCT(F55,J55)+H55</f>
        <v>134.07246811603895</v>
      </c>
      <c r="L55" s="133">
        <v>638.5018</v>
      </c>
      <c r="M55" s="132">
        <f>PRODUCT(F55,L55)+K55</f>
        <v>137.33889712723635</v>
      </c>
      <c r="N55" s="133">
        <v>120.87869999999999</v>
      </c>
      <c r="O55" s="132">
        <f>PRODUCT(F55,N55)+M55</f>
        <v>137.95728487886967</v>
      </c>
      <c r="P55" s="133">
        <v>22.8843</v>
      </c>
      <c r="Q55" s="132">
        <f>PRODUCT(F55,P55)+O55</f>
        <v>138.07435571785703</v>
      </c>
      <c r="R55" s="133">
        <v>4.3323999999999998</v>
      </c>
      <c r="S55" s="132">
        <f>PRODUCT(F55,R55)+Q55</f>
        <v>138.09651928426845</v>
      </c>
      <c r="T55" s="133">
        <v>0.82020000000000004</v>
      </c>
      <c r="U55" s="132">
        <f>PRODUCT(F55,T55)+S55</f>
        <v>138.10071523966747</v>
      </c>
      <c r="V55" s="133">
        <v>0.1552</v>
      </c>
      <c r="W55" s="132">
        <f>PRODUCT(F55,V55)+U55</f>
        <v>138.10150920733136</v>
      </c>
      <c r="X55" s="133">
        <v>2.9399999999999999E-2</v>
      </c>
      <c r="Y55" s="132">
        <f>PRODUCT(F55,X55)+W55</f>
        <v>138.10165961099966</v>
      </c>
      <c r="Z55" s="133">
        <v>5.5999999999999999E-3</v>
      </c>
      <c r="AA55" s="133">
        <f>PRODUCT(F55,Z55)+Y55</f>
        <v>138.10168825931743</v>
      </c>
    </row>
    <row r="56" spans="1:27" ht="15" customHeight="1" x14ac:dyDescent="0.25">
      <c r="A56" s="55" t="s">
        <v>190</v>
      </c>
      <c r="B56" s="101">
        <v>990</v>
      </c>
      <c r="C56" s="101">
        <v>60</v>
      </c>
      <c r="D56" s="109">
        <f>(LARGE('NOx OS Heat Inputs'!D56:K56,1)+LARGE('NOx OS Heat Inputs'!D56:K56,2)+LARGE('NOx OS Heat Inputs'!D56:K56,3))/3</f>
        <v>2756182.4049999998</v>
      </c>
      <c r="E56" s="108">
        <v>541682004</v>
      </c>
      <c r="F56" s="121">
        <f t="shared" si="0"/>
        <v>5.0881926751253116E-3</v>
      </c>
      <c r="G56" s="127">
        <v>22835</v>
      </c>
      <c r="H56" s="127">
        <f t="shared" si="1"/>
        <v>116.18887973648648</v>
      </c>
      <c r="I56" s="127">
        <f>MIN(H56,'NOx OS Emissions'!L56,'NOx OS Consent Decree Caps'!D56,' Retirement Adjustments'!D56)</f>
        <v>116.18887973648648</v>
      </c>
      <c r="J56" s="133">
        <v>3372.6756999999998</v>
      </c>
      <c r="K56" s="132">
        <f>PRODUCT(F56,J56)+H56</f>
        <v>133.34970352879961</v>
      </c>
      <c r="L56" s="133">
        <v>638.5018</v>
      </c>
      <c r="M56" s="132">
        <f>PRODUCT(F56,L56)+K56</f>
        <v>136.59852371061393</v>
      </c>
      <c r="N56" s="133">
        <v>120.87869999999999</v>
      </c>
      <c r="O56" s="132">
        <f>PRODUCT(F56,N56)+M56</f>
        <v>137.2135778265326</v>
      </c>
      <c r="P56" s="133">
        <v>22.8843</v>
      </c>
      <c r="Q56" s="132">
        <f>PRODUCT(F56,P56)+O56</f>
        <v>137.33001755416797</v>
      </c>
      <c r="R56" s="133">
        <v>4.3323999999999998</v>
      </c>
      <c r="S56" s="132">
        <f>PRODUCT(F56,R56)+Q56</f>
        <v>137.35206164011367</v>
      </c>
      <c r="T56" s="133">
        <v>0.82020000000000004</v>
      </c>
      <c r="U56" s="132">
        <f>PRODUCT(F56,T56)+S56</f>
        <v>137.35623497574582</v>
      </c>
      <c r="V56" s="133">
        <v>0.1552</v>
      </c>
      <c r="W56" s="132">
        <f>PRODUCT(F56,V56)+U56</f>
        <v>137.35702466324901</v>
      </c>
      <c r="X56" s="133">
        <v>2.9399999999999999E-2</v>
      </c>
      <c r="Y56" s="132">
        <f>PRODUCT(F56,X56)+W56</f>
        <v>137.35717425611367</v>
      </c>
      <c r="Z56" s="133">
        <v>5.5999999999999999E-3</v>
      </c>
      <c r="AA56" s="133">
        <f>PRODUCT(F56,Z56)+Y56</f>
        <v>137.35720274999264</v>
      </c>
    </row>
    <row r="57" spans="1:27" ht="15" customHeight="1" x14ac:dyDescent="0.25">
      <c r="A57" s="55" t="s">
        <v>190</v>
      </c>
      <c r="B57" s="101">
        <v>990</v>
      </c>
      <c r="C57" s="101">
        <v>70</v>
      </c>
      <c r="D57" s="109">
        <f>(LARGE('NOx OS Heat Inputs'!D57:K57,1)+LARGE('NOx OS Heat Inputs'!D57:K57,2)+LARGE('NOx OS Heat Inputs'!D57:K57,3))/3</f>
        <v>12291591.677000001</v>
      </c>
      <c r="E57" s="108">
        <v>541682004</v>
      </c>
      <c r="F57" s="121">
        <f t="shared" si="0"/>
        <v>2.2691526737521082E-2</v>
      </c>
      <c r="G57" s="127">
        <v>22835</v>
      </c>
      <c r="H57" s="127">
        <f t="shared" si="1"/>
        <v>518.16101305129393</v>
      </c>
      <c r="I57" s="127">
        <f>MIN(H57,'NOx OS Emissions'!L57,'NOx OS Consent Decree Caps'!D57,' Retirement Adjustments'!D57)</f>
        <v>518.16101305129393</v>
      </c>
      <c r="J57" s="133">
        <v>3372.6756999999998</v>
      </c>
      <c r="K57" s="132">
        <f>PRODUCT(F57,J57)+H57</f>
        <v>594.69217387483161</v>
      </c>
      <c r="L57" s="133">
        <v>638.5018</v>
      </c>
      <c r="M57" s="132">
        <f>PRODUCT(F57,L57)+K57</f>
        <v>609.18075454148698</v>
      </c>
      <c r="N57" s="133">
        <v>120.87869999999999</v>
      </c>
      <c r="O57" s="132">
        <f>PRODUCT(F57,N57)+M57</f>
        <v>611.92367679453378</v>
      </c>
      <c r="P57" s="133">
        <v>22.8843</v>
      </c>
      <c r="Q57" s="132">
        <f>PRODUCT(F57,P57)+O57</f>
        <v>612.44295649985327</v>
      </c>
      <c r="R57" s="133">
        <v>4.3323999999999998</v>
      </c>
      <c r="S57" s="132">
        <f>PRODUCT(F57,R57)+Q57</f>
        <v>612.54126527029086</v>
      </c>
      <c r="T57" s="133">
        <v>0.82020000000000004</v>
      </c>
      <c r="U57" s="132">
        <f>PRODUCT(F57,T57)+S57</f>
        <v>612.55987686052094</v>
      </c>
      <c r="V57" s="133">
        <v>0.1552</v>
      </c>
      <c r="W57" s="132">
        <f>PRODUCT(F57,V57)+U57</f>
        <v>612.56339858547062</v>
      </c>
      <c r="X57" s="133">
        <v>2.9399999999999999E-2</v>
      </c>
      <c r="Y57" s="132">
        <f>PRODUCT(F57,X57)+W57</f>
        <v>612.56406571635671</v>
      </c>
      <c r="Z57" s="133">
        <v>5.5999999999999999E-3</v>
      </c>
      <c r="AA57" s="133">
        <f>PRODUCT(F57,Z57)+Y57</f>
        <v>612.56419278890644</v>
      </c>
    </row>
    <row r="58" spans="1:27" ht="15" customHeight="1" x14ac:dyDescent="0.25">
      <c r="A58" s="55" t="s">
        <v>190</v>
      </c>
      <c r="B58" s="101">
        <v>990</v>
      </c>
      <c r="C58" s="107" t="s">
        <v>27</v>
      </c>
      <c r="D58" s="109">
        <f>(LARGE('NOx OS Heat Inputs'!D58:K58,1)+LARGE('NOx OS Heat Inputs'!D58:K58,2)+LARGE('NOx OS Heat Inputs'!D58:K58,3))/3</f>
        <v>382881.13999999996</v>
      </c>
      <c r="E58" s="108">
        <v>541682004</v>
      </c>
      <c r="F58" s="121">
        <f t="shared" si="0"/>
        <v>7.0683747507329037E-4</v>
      </c>
      <c r="G58" s="127">
        <v>22835</v>
      </c>
      <c r="H58" s="127">
        <f t="shared" si="1"/>
        <v>16.140633743298586</v>
      </c>
      <c r="I58" s="127">
        <f>MIN(H58,'NOx OS Emissions'!L58,'NOx OS Consent Decree Caps'!D58,' Retirement Adjustments'!D58)</f>
        <v>16.140633743298586</v>
      </c>
      <c r="J58" s="133">
        <v>3372.6756999999998</v>
      </c>
      <c r="K58" s="132">
        <f>PRODUCT(F58,J58)+H58</f>
        <v>18.52456731932763</v>
      </c>
      <c r="L58" s="133">
        <v>638.5018</v>
      </c>
      <c r="M58" s="132">
        <f>PRODUCT(F58,L58)+K58</f>
        <v>18.97588431946938</v>
      </c>
      <c r="N58" s="133">
        <v>120.87869999999999</v>
      </c>
      <c r="O58" s="132">
        <f>PRODUCT(F58,N58)+M58</f>
        <v>19.061325914567522</v>
      </c>
      <c r="P58" s="133">
        <v>22.8843</v>
      </c>
      <c r="Q58" s="132">
        <f>PRODUCT(F58,P58)+O58</f>
        <v>19.077501395398343</v>
      </c>
      <c r="R58" s="133">
        <v>4.3323999999999998</v>
      </c>
      <c r="S58" s="132">
        <f>PRODUCT(F58,R58)+Q58</f>
        <v>19.080563698075352</v>
      </c>
      <c r="T58" s="133">
        <v>0.82020000000000004</v>
      </c>
      <c r="U58" s="132">
        <f>PRODUCT(F58,T58)+S58</f>
        <v>19.081143446172408</v>
      </c>
      <c r="V58" s="133">
        <v>0.1552</v>
      </c>
      <c r="W58" s="132">
        <f>PRODUCT(F58,V58)+U58</f>
        <v>19.081253147348541</v>
      </c>
      <c r="X58" s="133">
        <v>2.9399999999999999E-2</v>
      </c>
      <c r="Y58" s="132">
        <f>PRODUCT(F58,X58)+W58</f>
        <v>19.081273928370308</v>
      </c>
      <c r="Z58" s="133">
        <v>5.5999999999999999E-3</v>
      </c>
      <c r="AA58" s="133">
        <f>PRODUCT(F58,Z58)+Y58</f>
        <v>19.081277886660168</v>
      </c>
    </row>
    <row r="59" spans="1:27" ht="15" customHeight="1" x14ac:dyDescent="0.25">
      <c r="A59" s="55" t="s">
        <v>190</v>
      </c>
      <c r="B59" s="101">
        <v>990</v>
      </c>
      <c r="C59" s="107" t="s">
        <v>31</v>
      </c>
      <c r="D59" s="109">
        <f>(LARGE('NOx OS Heat Inputs'!D59:K59,1)+LARGE('NOx OS Heat Inputs'!D59:K59,2)+LARGE('NOx OS Heat Inputs'!D59:K59,3))/3</f>
        <v>388496.98033333337</v>
      </c>
      <c r="E59" s="108">
        <v>541682004</v>
      </c>
      <c r="F59" s="121">
        <f t="shared" si="0"/>
        <v>7.1720488675000062E-4</v>
      </c>
      <c r="G59" s="127">
        <v>22835</v>
      </c>
      <c r="H59" s="127">
        <f t="shared" si="1"/>
        <v>16.377373588936265</v>
      </c>
      <c r="I59" s="127">
        <f>MIN(H59,'NOx OS Emissions'!L59,'NOx OS Consent Decree Caps'!D59,' Retirement Adjustments'!D59)</f>
        <v>16.377373588936265</v>
      </c>
      <c r="J59" s="133">
        <v>3372.6756999999998</v>
      </c>
      <c r="K59" s="132">
        <f>PRODUCT(F59,J59)+H59</f>
        <v>18.796273082399246</v>
      </c>
      <c r="L59" s="133">
        <v>638.5018</v>
      </c>
      <c r="M59" s="132">
        <f>PRODUCT(F59,L59)+K59</f>
        <v>19.254209693557918</v>
      </c>
      <c r="N59" s="133">
        <v>120.87869999999999</v>
      </c>
      <c r="O59" s="132">
        <f>PRODUCT(F59,N59)+M59</f>
        <v>19.340904487901906</v>
      </c>
      <c r="P59" s="133">
        <v>22.8843</v>
      </c>
      <c r="Q59" s="132">
        <f>PRODUCT(F59,P59)+O59</f>
        <v>19.357317219691758</v>
      </c>
      <c r="R59" s="133">
        <v>4.3323999999999998</v>
      </c>
      <c r="S59" s="132">
        <f>PRODUCT(F59,R59)+Q59</f>
        <v>19.360424438143113</v>
      </c>
      <c r="T59" s="133">
        <v>0.82020000000000004</v>
      </c>
      <c r="U59" s="132">
        <f>PRODUCT(F59,T59)+S59</f>
        <v>19.361012689591224</v>
      </c>
      <c r="V59" s="133">
        <v>0.1552</v>
      </c>
      <c r="W59" s="132">
        <f>PRODUCT(F59,V59)+U59</f>
        <v>19.361123999789648</v>
      </c>
      <c r="X59" s="133">
        <v>2.9399999999999999E-2</v>
      </c>
      <c r="Y59" s="132">
        <f>PRODUCT(F59,X59)+W59</f>
        <v>19.36114508561332</v>
      </c>
      <c r="Z59" s="133">
        <v>5.5999999999999999E-3</v>
      </c>
      <c r="AA59" s="133">
        <f>PRODUCT(F59,Z59)+Y59</f>
        <v>19.361149101960685</v>
      </c>
    </row>
    <row r="60" spans="1:27" ht="15" customHeight="1" x14ac:dyDescent="0.25">
      <c r="A60" s="55" t="s">
        <v>190</v>
      </c>
      <c r="B60" s="101">
        <v>990</v>
      </c>
      <c r="C60" s="107" t="s">
        <v>32</v>
      </c>
      <c r="D60" s="109">
        <f>(LARGE('NOx OS Heat Inputs'!D60:K60,1)+LARGE('NOx OS Heat Inputs'!D60:K60,2)+LARGE('NOx OS Heat Inputs'!D60:K60,3))/3</f>
        <v>1107298.5773333334</v>
      </c>
      <c r="E60" s="108">
        <v>541682004</v>
      </c>
      <c r="F60" s="121">
        <f t="shared" si="0"/>
        <v>2.0441856461108007E-3</v>
      </c>
      <c r="G60" s="127">
        <v>22835</v>
      </c>
      <c r="H60" s="127">
        <f t="shared" si="1"/>
        <v>46.678979228940136</v>
      </c>
      <c r="I60" s="127">
        <f>MIN(H60,'NOx OS Emissions'!L60,'NOx OS Consent Decree Caps'!D60,' Retirement Adjustments'!D60)</f>
        <v>17.440000000000001</v>
      </c>
      <c r="J60" s="133">
        <v>3372.6756999999998</v>
      </c>
      <c r="K60" s="132">
        <f>I60</f>
        <v>17.440000000000001</v>
      </c>
      <c r="L60" s="133">
        <v>638.5018</v>
      </c>
      <c r="M60" s="127">
        <f>K60</f>
        <v>17.440000000000001</v>
      </c>
      <c r="N60" s="133">
        <v>120.87869999999999</v>
      </c>
      <c r="O60" s="127">
        <f>M60</f>
        <v>17.440000000000001</v>
      </c>
      <c r="P60" s="133">
        <v>22.8843</v>
      </c>
      <c r="Q60" s="127">
        <f>O60</f>
        <v>17.440000000000001</v>
      </c>
      <c r="R60" s="133">
        <v>4.3323999999999998</v>
      </c>
      <c r="S60" s="127">
        <f>Q60</f>
        <v>17.440000000000001</v>
      </c>
      <c r="T60" s="133">
        <v>0.82020000000000004</v>
      </c>
      <c r="U60" s="127">
        <f>S60</f>
        <v>17.440000000000001</v>
      </c>
      <c r="V60" s="133">
        <v>0.1552</v>
      </c>
      <c r="W60" s="127">
        <f>U60</f>
        <v>17.440000000000001</v>
      </c>
      <c r="X60" s="133">
        <v>2.9399999999999999E-2</v>
      </c>
      <c r="Y60" s="127">
        <f>W60</f>
        <v>17.440000000000001</v>
      </c>
      <c r="Z60" s="133">
        <v>5.5999999999999999E-3</v>
      </c>
      <c r="AA60" s="127">
        <f>Y60</f>
        <v>17.440000000000001</v>
      </c>
    </row>
    <row r="61" spans="1:27" ht="15" customHeight="1" x14ac:dyDescent="0.25">
      <c r="A61" s="45" t="s">
        <v>191</v>
      </c>
      <c r="B61" s="101">
        <v>994</v>
      </c>
      <c r="C61" s="101">
        <v>1</v>
      </c>
      <c r="D61" s="109">
        <f>(LARGE('NOx OS Heat Inputs'!D61:K61,1)+LARGE('NOx OS Heat Inputs'!D61:K61,2)+LARGE('NOx OS Heat Inputs'!D61:K61,3))/3</f>
        <v>8099411.4883333333</v>
      </c>
      <c r="E61" s="108">
        <v>541682004</v>
      </c>
      <c r="F61" s="121">
        <f t="shared" si="0"/>
        <v>1.495233629421688E-2</v>
      </c>
      <c r="G61" s="127">
        <v>22835</v>
      </c>
      <c r="H61" s="127">
        <f t="shared" si="1"/>
        <v>341.43659927844243</v>
      </c>
      <c r="I61" s="127">
        <f>MIN(H61,'NOx OS Emissions'!L61,'NOx OS Consent Decree Caps'!D61,' Retirement Adjustments'!D61)</f>
        <v>341.43659927844243</v>
      </c>
      <c r="J61" s="133">
        <v>3372.6756999999998</v>
      </c>
      <c r="K61" s="132">
        <f>PRODUCT(F61,J61)+H61</f>
        <v>391.86598055617577</v>
      </c>
      <c r="L61" s="133">
        <v>638.5018</v>
      </c>
      <c r="M61" s="132">
        <f>PRODUCT(F61,L61)+K61</f>
        <v>401.41307419423856</v>
      </c>
      <c r="N61" s="133">
        <v>120.87869999999999</v>
      </c>
      <c r="O61" s="132">
        <f>PRODUCT(F61,N61)+M61</f>
        <v>403.22049316744631</v>
      </c>
      <c r="P61" s="133">
        <v>22.8843</v>
      </c>
      <c r="Q61" s="132">
        <f>PRODUCT(F61,P61)+O61</f>
        <v>403.56266691690405</v>
      </c>
      <c r="R61" s="133">
        <v>4.3323999999999998</v>
      </c>
      <c r="S61" s="132">
        <f>PRODUCT(F61,R61)+Q61</f>
        <v>403.6274464186651</v>
      </c>
      <c r="T61" s="133">
        <v>0.82020000000000004</v>
      </c>
      <c r="U61" s="132">
        <f>PRODUCT(F61,T61)+S61</f>
        <v>403.6397103248936</v>
      </c>
      <c r="V61" s="133">
        <v>0.1552</v>
      </c>
      <c r="W61" s="132">
        <f>PRODUCT(F61,V61)+U61</f>
        <v>403.64203092748647</v>
      </c>
      <c r="X61" s="133">
        <v>2.9399999999999999E-2</v>
      </c>
      <c r="Y61" s="132">
        <f>PRODUCT(F61,X61)+W61</f>
        <v>403.6424705261735</v>
      </c>
      <c r="Z61" s="133">
        <v>5.5999999999999999E-3</v>
      </c>
      <c r="AA61" s="133">
        <f>PRODUCT(F61,Z61)+Y61</f>
        <v>403.64255425925677</v>
      </c>
    </row>
    <row r="62" spans="1:27" ht="15" customHeight="1" x14ac:dyDescent="0.25">
      <c r="A62" s="55" t="s">
        <v>191</v>
      </c>
      <c r="B62" s="101">
        <v>994</v>
      </c>
      <c r="C62" s="101">
        <v>2</v>
      </c>
      <c r="D62" s="109">
        <f>(LARGE('NOx OS Heat Inputs'!D62:K62,1)+LARGE('NOx OS Heat Inputs'!D62:K62,2)+LARGE('NOx OS Heat Inputs'!D62:K62,3))/3</f>
        <v>12575861.469333334</v>
      </c>
      <c r="E62" s="108">
        <v>541682004</v>
      </c>
      <c r="F62" s="121">
        <f t="shared" si="0"/>
        <v>2.3216317648487604E-2</v>
      </c>
      <c r="G62" s="127">
        <v>22835</v>
      </c>
      <c r="H62" s="127">
        <f t="shared" si="1"/>
        <v>530.14461350321449</v>
      </c>
      <c r="I62" s="127">
        <f>MIN(H62,'NOx OS Emissions'!L62,'NOx OS Consent Decree Caps'!D62,' Retirement Adjustments'!D62)</f>
        <v>530.14461350321449</v>
      </c>
      <c r="J62" s="133">
        <v>3372.6756999999998</v>
      </c>
      <c r="K62" s="132">
        <f>PRODUCT(F62,J62)+H62</f>
        <v>608.44572387974972</v>
      </c>
      <c r="L62" s="133">
        <v>638.5018</v>
      </c>
      <c r="M62" s="132">
        <f>PRODUCT(F62,L62)+K62</f>
        <v>623.26938448768078</v>
      </c>
      <c r="N62" s="133">
        <v>120.87869999999999</v>
      </c>
      <c r="O62" s="132">
        <f>PRODUCT(F62,N62)+M62</f>
        <v>626.07574278381708</v>
      </c>
      <c r="P62" s="133">
        <v>22.8843</v>
      </c>
      <c r="Q62" s="132">
        <f>PRODUCT(F62,P62)+O62</f>
        <v>626.60703196178031</v>
      </c>
      <c r="R62" s="133">
        <v>4.3323999999999998</v>
      </c>
      <c r="S62" s="132">
        <f>PRODUCT(F62,R62)+Q62</f>
        <v>626.70761433636062</v>
      </c>
      <c r="T62" s="133">
        <v>0.82020000000000004</v>
      </c>
      <c r="U62" s="132">
        <f>PRODUCT(F62,T62)+S62</f>
        <v>626.72665636009594</v>
      </c>
      <c r="V62" s="133">
        <v>0.1552</v>
      </c>
      <c r="W62" s="132">
        <f>PRODUCT(F62,V62)+U62</f>
        <v>626.73025953259503</v>
      </c>
      <c r="X62" s="133">
        <v>2.9399999999999999E-2</v>
      </c>
      <c r="Y62" s="132">
        <f>PRODUCT(F62,X62)+W62</f>
        <v>626.73094209233386</v>
      </c>
      <c r="Z62" s="133">
        <v>5.5999999999999999E-3</v>
      </c>
      <c r="AA62" s="133">
        <f>PRODUCT(F62,Z62)+Y62</f>
        <v>626.73107210371268</v>
      </c>
    </row>
    <row r="63" spans="1:27" ht="15" customHeight="1" x14ac:dyDescent="0.25">
      <c r="A63" s="55" t="s">
        <v>191</v>
      </c>
      <c r="B63" s="101">
        <v>994</v>
      </c>
      <c r="C63" s="101">
        <v>3</v>
      </c>
      <c r="D63" s="109">
        <f>(LARGE('NOx OS Heat Inputs'!D63:K63,1)+LARGE('NOx OS Heat Inputs'!D63:K63,2)+LARGE('NOx OS Heat Inputs'!D63:K63,3))/3</f>
        <v>15293172.945666665</v>
      </c>
      <c r="E63" s="108">
        <v>541682004</v>
      </c>
      <c r="F63" s="121">
        <f t="shared" si="0"/>
        <v>2.8232750641032308E-2</v>
      </c>
      <c r="G63" s="127">
        <v>22835</v>
      </c>
      <c r="H63" s="127">
        <f t="shared" si="1"/>
        <v>644.69486088797271</v>
      </c>
      <c r="I63" s="127">
        <f>MIN(H63,'NOx OS Emissions'!L63,'NOx OS Consent Decree Caps'!D63,' Retirement Adjustments'!D63)</f>
        <v>644.69486088797271</v>
      </c>
      <c r="J63" s="133">
        <v>3372.6756999999998</v>
      </c>
      <c r="K63" s="132">
        <f>PRODUCT(F63,J63)+H63</f>
        <v>739.9147729191418</v>
      </c>
      <c r="L63" s="133">
        <v>638.5018</v>
      </c>
      <c r="M63" s="132">
        <f>PRODUCT(F63,L63)+K63</f>
        <v>757.94143502239206</v>
      </c>
      <c r="N63" s="133">
        <v>120.87869999999999</v>
      </c>
      <c r="O63" s="132">
        <f>PRODUCT(F63,N63)+M63</f>
        <v>761.35417321730426</v>
      </c>
      <c r="P63" s="133">
        <v>22.8843</v>
      </c>
      <c r="Q63" s="132">
        <f>PRODUCT(F63,P63)+O63</f>
        <v>762.00025995279884</v>
      </c>
      <c r="R63" s="133">
        <v>4.3323999999999998</v>
      </c>
      <c r="S63" s="132">
        <f>PRODUCT(F63,R63)+Q63</f>
        <v>762.12257552167603</v>
      </c>
      <c r="T63" s="133">
        <v>0.82020000000000004</v>
      </c>
      <c r="U63" s="132">
        <f>PRODUCT(F63,T63)+S63</f>
        <v>762.14573202375175</v>
      </c>
      <c r="V63" s="133">
        <v>0.1552</v>
      </c>
      <c r="W63" s="132">
        <f>PRODUCT(F63,V63)+U63</f>
        <v>762.15011374665119</v>
      </c>
      <c r="X63" s="133">
        <v>2.9399999999999999E-2</v>
      </c>
      <c r="Y63" s="132">
        <f>PRODUCT(F63,X63)+W63</f>
        <v>762.15094378952006</v>
      </c>
      <c r="Z63" s="133">
        <v>5.5999999999999999E-3</v>
      </c>
      <c r="AA63" s="133">
        <f>PRODUCT(F63,Z63)+Y63</f>
        <v>762.15110189292363</v>
      </c>
    </row>
    <row r="64" spans="1:27" ht="15" customHeight="1" x14ac:dyDescent="0.25">
      <c r="A64" s="55" t="s">
        <v>191</v>
      </c>
      <c r="B64" s="101">
        <v>994</v>
      </c>
      <c r="C64" s="101">
        <v>4</v>
      </c>
      <c r="D64" s="109">
        <f>(LARGE('NOx OS Heat Inputs'!D64:K64,1)+LARGE('NOx OS Heat Inputs'!D64:K64,2)+LARGE('NOx OS Heat Inputs'!D64:K64,3))/3</f>
        <v>16419392.612333333</v>
      </c>
      <c r="E64" s="108">
        <v>541682004</v>
      </c>
      <c r="F64" s="121">
        <f t="shared" si="0"/>
        <v>3.031186653993647E-2</v>
      </c>
      <c r="G64" s="127">
        <v>22835</v>
      </c>
      <c r="H64" s="127">
        <f t="shared" si="1"/>
        <v>692.1714724394493</v>
      </c>
      <c r="I64" s="127">
        <f>MIN(H64,'NOx OS Emissions'!L64,'NOx OS Consent Decree Caps'!D64,' Retirement Adjustments'!D64)</f>
        <v>692.1714724394493</v>
      </c>
      <c r="J64" s="133">
        <v>3372.6756999999998</v>
      </c>
      <c r="K64" s="132">
        <f>PRODUCT(F64,J64)+H64</f>
        <v>794.40356814033612</v>
      </c>
      <c r="L64" s="133">
        <v>638.5018</v>
      </c>
      <c r="M64" s="132">
        <f>PRODUCT(F64,L64)+K64</f>
        <v>813.75774948744538</v>
      </c>
      <c r="N64" s="133">
        <v>120.87869999999999</v>
      </c>
      <c r="O64" s="132">
        <f>PRODUCT(F64,N64)+M64</f>
        <v>817.42180850936643</v>
      </c>
      <c r="P64" s="133">
        <v>22.8843</v>
      </c>
      <c r="Q64" s="132">
        <f>PRODUCT(F64,P64)+O64</f>
        <v>818.11547435682633</v>
      </c>
      <c r="R64" s="133">
        <v>4.3323999999999998</v>
      </c>
      <c r="S64" s="132">
        <f>PRODUCT(F64,R64)+Q64</f>
        <v>818.24679748742392</v>
      </c>
      <c r="T64" s="133">
        <v>0.82020000000000004</v>
      </c>
      <c r="U64" s="132">
        <f>PRODUCT(F64,T64)+S64</f>
        <v>818.27165928035993</v>
      </c>
      <c r="V64" s="133">
        <v>0.1552</v>
      </c>
      <c r="W64" s="132">
        <f>PRODUCT(F64,V64)+U64</f>
        <v>818.27636368204696</v>
      </c>
      <c r="X64" s="133">
        <v>2.9399999999999999E-2</v>
      </c>
      <c r="Y64" s="132">
        <f>PRODUCT(F64,X64)+W64</f>
        <v>818.27725485092321</v>
      </c>
      <c r="Z64" s="133">
        <v>5.5999999999999999E-3</v>
      </c>
      <c r="AA64" s="133">
        <f>PRODUCT(F64,Z64)+Y64</f>
        <v>818.27742459737578</v>
      </c>
    </row>
    <row r="65" spans="1:27" ht="15" customHeight="1" x14ac:dyDescent="0.25">
      <c r="A65" s="45" t="s">
        <v>33</v>
      </c>
      <c r="B65" s="101">
        <v>55502</v>
      </c>
      <c r="C65" s="101">
        <v>1</v>
      </c>
      <c r="D65" s="109">
        <f>(LARGE('NOx OS Heat Inputs'!D65:K65,1)+LARGE('NOx OS Heat Inputs'!D65:K65,2)+LARGE('NOx OS Heat Inputs'!D65:K65,3))/3</f>
        <v>5508028.1336666672</v>
      </c>
      <c r="E65" s="108">
        <v>541682004</v>
      </c>
      <c r="F65" s="121">
        <f t="shared" si="0"/>
        <v>1.0168379405247266E-2</v>
      </c>
      <c r="G65" s="127">
        <v>22835</v>
      </c>
      <c r="H65" s="127">
        <f t="shared" si="1"/>
        <v>232.19494371882132</v>
      </c>
      <c r="I65" s="127">
        <f>MIN(H65,'NOx OS Emissions'!L65,'NOx OS Consent Decree Caps'!D65,' Retirement Adjustments'!D65)</f>
        <v>57.918999999999997</v>
      </c>
      <c r="J65" s="133">
        <v>3372.6756999999998</v>
      </c>
      <c r="K65" s="132">
        <f>I65</f>
        <v>57.918999999999997</v>
      </c>
      <c r="L65" s="133">
        <v>638.5018</v>
      </c>
      <c r="M65" s="127">
        <f>K65</f>
        <v>57.918999999999997</v>
      </c>
      <c r="N65" s="133">
        <v>120.87869999999999</v>
      </c>
      <c r="O65" s="127">
        <f>M65</f>
        <v>57.918999999999997</v>
      </c>
      <c r="P65" s="133">
        <v>22.8843</v>
      </c>
      <c r="Q65" s="127">
        <f>O65</f>
        <v>57.918999999999997</v>
      </c>
      <c r="R65" s="133">
        <v>4.3323999999999998</v>
      </c>
      <c r="S65" s="127">
        <f>Q65</f>
        <v>57.918999999999997</v>
      </c>
      <c r="T65" s="133">
        <v>0.82020000000000004</v>
      </c>
      <c r="U65" s="127">
        <f>S65</f>
        <v>57.918999999999997</v>
      </c>
      <c r="V65" s="133">
        <v>0.1552</v>
      </c>
      <c r="W65" s="127">
        <f>U65</f>
        <v>57.918999999999997</v>
      </c>
      <c r="X65" s="133">
        <v>2.9399999999999999E-2</v>
      </c>
      <c r="Y65" s="127">
        <f>W65</f>
        <v>57.918999999999997</v>
      </c>
      <c r="Z65" s="133">
        <v>5.5999999999999999E-3</v>
      </c>
      <c r="AA65" s="127">
        <f>Y65</f>
        <v>57.918999999999997</v>
      </c>
    </row>
    <row r="66" spans="1:27" ht="15" customHeight="1" x14ac:dyDescent="0.25">
      <c r="A66" s="45" t="s">
        <v>33</v>
      </c>
      <c r="B66" s="101">
        <v>55502</v>
      </c>
      <c r="C66" s="101">
        <v>2</v>
      </c>
      <c r="D66" s="109">
        <f>(LARGE('NOx OS Heat Inputs'!D66:K66,1)+LARGE('NOx OS Heat Inputs'!D66:K66,2)+LARGE('NOx OS Heat Inputs'!D66:K66,3))/3</f>
        <v>5432154.7309999997</v>
      </c>
      <c r="E66" s="108">
        <v>541682004</v>
      </c>
      <c r="F66" s="121">
        <f t="shared" ref="F66:F125" si="47">D66/E66</f>
        <v>1.002830939718647E-2</v>
      </c>
      <c r="G66" s="127">
        <v>22835</v>
      </c>
      <c r="H66" s="127">
        <f t="shared" ref="H66:H125" si="48">PRODUCT(F66,G66)</f>
        <v>228.99644508475305</v>
      </c>
      <c r="I66" s="127">
        <f>MIN(H66,'NOx OS Emissions'!L66,'NOx OS Consent Decree Caps'!D66,' Retirement Adjustments'!D66)</f>
        <v>37.978000000000002</v>
      </c>
      <c r="J66" s="133">
        <v>3372.6756999999998</v>
      </c>
      <c r="K66" s="132">
        <f>I66</f>
        <v>37.978000000000002</v>
      </c>
      <c r="L66" s="133">
        <v>638.5018</v>
      </c>
      <c r="M66" s="127">
        <f>K66</f>
        <v>37.978000000000002</v>
      </c>
      <c r="N66" s="133">
        <v>120.87869999999999</v>
      </c>
      <c r="O66" s="127">
        <f>M66</f>
        <v>37.978000000000002</v>
      </c>
      <c r="P66" s="133">
        <v>22.8843</v>
      </c>
      <c r="Q66" s="127">
        <f>O66</f>
        <v>37.978000000000002</v>
      </c>
      <c r="R66" s="133">
        <v>4.3323999999999998</v>
      </c>
      <c r="S66" s="127">
        <f>Q66</f>
        <v>37.978000000000002</v>
      </c>
      <c r="T66" s="133">
        <v>0.82020000000000004</v>
      </c>
      <c r="U66" s="127">
        <f>S66</f>
        <v>37.978000000000002</v>
      </c>
      <c r="V66" s="133">
        <v>0.1552</v>
      </c>
      <c r="W66" s="127">
        <f>U66</f>
        <v>37.978000000000002</v>
      </c>
      <c r="X66" s="133">
        <v>2.9399999999999999E-2</v>
      </c>
      <c r="Y66" s="127">
        <f>W66</f>
        <v>37.978000000000002</v>
      </c>
      <c r="Z66" s="133">
        <v>5.5999999999999999E-3</v>
      </c>
      <c r="AA66" s="127">
        <f>Y66</f>
        <v>37.978000000000002</v>
      </c>
    </row>
    <row r="67" spans="1:27" ht="15" customHeight="1" x14ac:dyDescent="0.25">
      <c r="A67" s="45" t="s">
        <v>33</v>
      </c>
      <c r="B67" s="101">
        <v>55502</v>
      </c>
      <c r="C67" s="101">
        <v>3</v>
      </c>
      <c r="D67" s="109">
        <f>(LARGE('NOx OS Heat Inputs'!D67:K67,1)+LARGE('NOx OS Heat Inputs'!D67:K67,2)+LARGE('NOx OS Heat Inputs'!D67:K67,3))/3</f>
        <v>5491398.3059999999</v>
      </c>
      <c r="E67" s="108">
        <v>541682004</v>
      </c>
      <c r="F67" s="121">
        <f t="shared" si="47"/>
        <v>1.0137679054222373E-2</v>
      </c>
      <c r="G67" s="127">
        <v>22835</v>
      </c>
      <c r="H67" s="127">
        <f t="shared" si="48"/>
        <v>231.49390120316789</v>
      </c>
      <c r="I67" s="127">
        <f>MIN(H67,'NOx OS Emissions'!L67,'NOx OS Consent Decree Caps'!D67,' Retirement Adjustments'!D67)</f>
        <v>42.951999999999998</v>
      </c>
      <c r="J67" s="133">
        <v>3372.6756999999998</v>
      </c>
      <c r="K67" s="132">
        <f>I67</f>
        <v>42.951999999999998</v>
      </c>
      <c r="L67" s="133">
        <v>638.5018</v>
      </c>
      <c r="M67" s="127">
        <f>K67</f>
        <v>42.951999999999998</v>
      </c>
      <c r="N67" s="133">
        <v>120.87869999999999</v>
      </c>
      <c r="O67" s="127">
        <f>M67</f>
        <v>42.951999999999998</v>
      </c>
      <c r="P67" s="133">
        <v>22.8843</v>
      </c>
      <c r="Q67" s="127">
        <f>O67</f>
        <v>42.951999999999998</v>
      </c>
      <c r="R67" s="133">
        <v>4.3323999999999998</v>
      </c>
      <c r="S67" s="127">
        <f>Q67</f>
        <v>42.951999999999998</v>
      </c>
      <c r="T67" s="133">
        <v>0.82020000000000004</v>
      </c>
      <c r="U67" s="127">
        <f>S67</f>
        <v>42.951999999999998</v>
      </c>
      <c r="V67" s="133">
        <v>0.1552</v>
      </c>
      <c r="W67" s="127">
        <f>U67</f>
        <v>42.951999999999998</v>
      </c>
      <c r="X67" s="133">
        <v>2.9399999999999999E-2</v>
      </c>
      <c r="Y67" s="127">
        <f>W67</f>
        <v>42.951999999999998</v>
      </c>
      <c r="Z67" s="133">
        <v>5.5999999999999999E-3</v>
      </c>
      <c r="AA67" s="127">
        <f>Y67</f>
        <v>42.951999999999998</v>
      </c>
    </row>
    <row r="68" spans="1:27" ht="15" customHeight="1" x14ac:dyDescent="0.25">
      <c r="A68" s="45" t="s">
        <v>33</v>
      </c>
      <c r="B68" s="101">
        <v>55502</v>
      </c>
      <c r="C68" s="101">
        <v>4</v>
      </c>
      <c r="D68" s="109">
        <f>(LARGE('NOx OS Heat Inputs'!D68:K68,1)+LARGE('NOx OS Heat Inputs'!D68:K68,2)+LARGE('NOx OS Heat Inputs'!D68:K68,3))/3</f>
        <v>5582109.2769999998</v>
      </c>
      <c r="E68" s="108">
        <v>541682004</v>
      </c>
      <c r="F68" s="121">
        <f t="shared" si="47"/>
        <v>1.0305140720532411E-2</v>
      </c>
      <c r="G68" s="127">
        <v>22835</v>
      </c>
      <c r="H68" s="127">
        <f t="shared" si="48"/>
        <v>235.3178883533576</v>
      </c>
      <c r="I68" s="127">
        <f>MIN(H68,'NOx OS Emissions'!L68,'NOx OS Consent Decree Caps'!D68,' Retirement Adjustments'!D68)</f>
        <v>40.265999999999998</v>
      </c>
      <c r="J68" s="133">
        <v>3372.6756999999998</v>
      </c>
      <c r="K68" s="132">
        <f>I68</f>
        <v>40.265999999999998</v>
      </c>
      <c r="L68" s="133">
        <v>638.5018</v>
      </c>
      <c r="M68" s="127">
        <f>K68</f>
        <v>40.265999999999998</v>
      </c>
      <c r="N68" s="133">
        <v>120.87869999999999</v>
      </c>
      <c r="O68" s="127">
        <f>M68</f>
        <v>40.265999999999998</v>
      </c>
      <c r="P68" s="133">
        <v>22.8843</v>
      </c>
      <c r="Q68" s="127">
        <f>O68</f>
        <v>40.265999999999998</v>
      </c>
      <c r="R68" s="133">
        <v>4.3323999999999998</v>
      </c>
      <c r="S68" s="127">
        <f>Q68</f>
        <v>40.265999999999998</v>
      </c>
      <c r="T68" s="133">
        <v>0.82020000000000004</v>
      </c>
      <c r="U68" s="127">
        <f>S68</f>
        <v>40.265999999999998</v>
      </c>
      <c r="V68" s="133">
        <v>0.1552</v>
      </c>
      <c r="W68" s="127">
        <f>U68</f>
        <v>40.265999999999998</v>
      </c>
      <c r="X68" s="133">
        <v>2.9399999999999999E-2</v>
      </c>
      <c r="Y68" s="127">
        <f>W68</f>
        <v>40.265999999999998</v>
      </c>
      <c r="Z68" s="133">
        <v>5.5999999999999999E-3</v>
      </c>
      <c r="AA68" s="127">
        <f>Y68</f>
        <v>40.265999999999998</v>
      </c>
    </row>
    <row r="69" spans="1:27" ht="15" customHeight="1" x14ac:dyDescent="0.25">
      <c r="A69" s="45" t="s">
        <v>34</v>
      </c>
      <c r="B69" s="101">
        <v>6213</v>
      </c>
      <c r="C69" s="107" t="s">
        <v>21</v>
      </c>
      <c r="D69" s="109">
        <f>(LARGE('NOx OS Heat Inputs'!D69:K69,1)+LARGE('NOx OS Heat Inputs'!D69:K69,2)+LARGE('NOx OS Heat Inputs'!D69:K69,3))/3</f>
        <v>16097599.588333333</v>
      </c>
      <c r="E69" s="108">
        <v>541682004</v>
      </c>
      <c r="F69" s="121">
        <f t="shared" si="47"/>
        <v>2.9717803931941834E-2</v>
      </c>
      <c r="G69" s="127">
        <v>22835</v>
      </c>
      <c r="H69" s="127">
        <f t="shared" si="48"/>
        <v>678.60605278589173</v>
      </c>
      <c r="I69" s="127">
        <f>MIN(H69,'NOx OS Emissions'!L69,'NOx OS Consent Decree Caps'!D69,' Retirement Adjustments'!D69)</f>
        <v>678.60605278589173</v>
      </c>
      <c r="J69" s="133">
        <v>3372.6756999999998</v>
      </c>
      <c r="K69" s="132">
        <f>PRODUCT(F69,J69)+H69</f>
        <v>778.8345679645164</v>
      </c>
      <c r="L69" s="133">
        <v>638.5018</v>
      </c>
      <c r="M69" s="132">
        <f>PRODUCT(F69,L69)+K69</f>
        <v>797.80943926710836</v>
      </c>
      <c r="N69" s="133">
        <v>120.87869999999999</v>
      </c>
      <c r="O69" s="132">
        <f>PRODUCT(F69,N69)+M69</f>
        <v>801.40168877325641</v>
      </c>
      <c r="P69" s="133">
        <v>22.8843</v>
      </c>
      <c r="Q69" s="132">
        <f>PRODUCT(F69,P69)+O69</f>
        <v>802.08175991377618</v>
      </c>
      <c r="R69" s="133">
        <v>4.3323999999999998</v>
      </c>
      <c r="S69" s="132">
        <f>PRODUCT(F69,R69)+Q69</f>
        <v>802.21050932753087</v>
      </c>
      <c r="T69" s="133">
        <v>0.82020000000000004</v>
      </c>
      <c r="U69" s="132">
        <f>PRODUCT(F69,T69)+S69</f>
        <v>802.2348838703158</v>
      </c>
      <c r="V69" s="133">
        <v>0.1552</v>
      </c>
      <c r="W69" s="132">
        <f>PRODUCT(F69,V69)+U69</f>
        <v>802.23949607348607</v>
      </c>
      <c r="X69" s="133">
        <v>2.9399999999999999E-2</v>
      </c>
      <c r="Y69" s="132">
        <f>PRODUCT(F69,X69)+W69</f>
        <v>802.24036977692163</v>
      </c>
      <c r="Z69" s="133">
        <v>5.5999999999999999E-3</v>
      </c>
      <c r="AA69" s="133">
        <f t="shared" ref="AA69:AA79" si="49">PRODUCT(F69,Z69)+Y69</f>
        <v>802.24053619662368</v>
      </c>
    </row>
    <row r="70" spans="1:27" ht="15" customHeight="1" x14ac:dyDescent="0.25">
      <c r="A70" s="45" t="s">
        <v>34</v>
      </c>
      <c r="B70" s="101">
        <v>6213</v>
      </c>
      <c r="C70" s="107" t="s">
        <v>22</v>
      </c>
      <c r="D70" s="109">
        <f>(LARGE('NOx OS Heat Inputs'!D70:K70,1)+LARGE('NOx OS Heat Inputs'!D70:K70,2)+LARGE('NOx OS Heat Inputs'!D70:K70,3))/3</f>
        <v>14473958.164666668</v>
      </c>
      <c r="E70" s="108">
        <v>541682004</v>
      </c>
      <c r="F70" s="121">
        <f t="shared" si="47"/>
        <v>2.6720396944674329E-2</v>
      </c>
      <c r="G70" s="127">
        <v>22835</v>
      </c>
      <c r="H70" s="127">
        <f t="shared" si="48"/>
        <v>610.16026423163828</v>
      </c>
      <c r="I70" s="127">
        <f>MIN(H70,'NOx OS Emissions'!L70,'NOx OS Consent Decree Caps'!D70,' Retirement Adjustments'!D70)</f>
        <v>610.16026423163828</v>
      </c>
      <c r="J70" s="133">
        <v>3372.6756999999998</v>
      </c>
      <c r="K70" s="132">
        <f>PRODUCT(F70,J70)+H70</f>
        <v>700.27949770129567</v>
      </c>
      <c r="L70" s="133">
        <v>638.5018</v>
      </c>
      <c r="M70" s="132">
        <f>PRODUCT(F70,L70)+K70</f>
        <v>717.34051924718472</v>
      </c>
      <c r="N70" s="133">
        <v>120.87869999999999</v>
      </c>
      <c r="O70" s="132">
        <f>PRODUCT(F70,N70)+M70</f>
        <v>720.57044609334093</v>
      </c>
      <c r="P70" s="133">
        <v>22.8843</v>
      </c>
      <c r="Q70" s="132">
        <f>PRODUCT(F70,P70)+O70</f>
        <v>721.18192367314191</v>
      </c>
      <c r="R70" s="133">
        <v>4.3323999999999998</v>
      </c>
      <c r="S70" s="132">
        <f>PRODUCT(F70,R70)+Q70</f>
        <v>721.29768712086502</v>
      </c>
      <c r="T70" s="133">
        <v>0.82020000000000004</v>
      </c>
      <c r="U70" s="132">
        <f>PRODUCT(F70,T70)+S70</f>
        <v>721.31960319043901</v>
      </c>
      <c r="V70" s="133">
        <v>0.1552</v>
      </c>
      <c r="W70" s="132">
        <f>PRODUCT(F70,V70)+U70</f>
        <v>721.32375019604478</v>
      </c>
      <c r="X70" s="133">
        <v>2.9399999999999999E-2</v>
      </c>
      <c r="Y70" s="132">
        <f>PRODUCT(F70,X70)+W70</f>
        <v>721.32453577571493</v>
      </c>
      <c r="Z70" s="133">
        <v>5.5999999999999999E-3</v>
      </c>
      <c r="AA70" s="133">
        <f t="shared" si="49"/>
        <v>721.32468540993784</v>
      </c>
    </row>
    <row r="71" spans="1:27" ht="15" customHeight="1" x14ac:dyDescent="0.25">
      <c r="A71" s="45" t="s">
        <v>35</v>
      </c>
      <c r="B71" s="101">
        <v>997</v>
      </c>
      <c r="C71" s="101">
        <v>12</v>
      </c>
      <c r="D71" s="109">
        <f>(LARGE('NOx OS Heat Inputs'!D71:K71,1)+LARGE('NOx OS Heat Inputs'!D71:K71,2)+LARGE('NOx OS Heat Inputs'!D71:K71,3))/3</f>
        <v>11873883.766666666</v>
      </c>
      <c r="E71" s="108">
        <v>541682004</v>
      </c>
      <c r="F71" s="121">
        <f t="shared" si="47"/>
        <v>2.192039550693042E-2</v>
      </c>
      <c r="G71" s="127">
        <v>22835</v>
      </c>
      <c r="H71" s="127">
        <f t="shared" si="48"/>
        <v>500.55223140075611</v>
      </c>
      <c r="I71" s="127">
        <f>MIN(H71,'NOx OS Emissions'!L71,'NOx OS Consent Decree Caps'!D71,' Retirement Adjustments'!D71)</f>
        <v>500.55223140075611</v>
      </c>
      <c r="J71" s="133">
        <v>3372.6756999999998</v>
      </c>
      <c r="K71" s="132">
        <f>PRODUCT(F71,J71)+H71</f>
        <v>574.48261666136955</v>
      </c>
      <c r="L71" s="133">
        <v>638.5018</v>
      </c>
      <c r="M71" s="132">
        <f>PRODUCT(F71,L71)+K71</f>
        <v>588.47882864925657</v>
      </c>
      <c r="N71" s="133">
        <v>120.87869999999999</v>
      </c>
      <c r="O71" s="132">
        <f>PRODUCT(F71,N71)+M71</f>
        <v>591.12853756162019</v>
      </c>
      <c r="P71" s="133">
        <v>22.8843</v>
      </c>
      <c r="Q71" s="132">
        <f>PRODUCT(F71,P71)+O71</f>
        <v>591.6301704685194</v>
      </c>
      <c r="R71" s="133">
        <v>4.3323999999999998</v>
      </c>
      <c r="S71" s="132">
        <f>PRODUCT(F71,R71)+Q71</f>
        <v>591.72513839001363</v>
      </c>
      <c r="T71" s="133">
        <v>0.82020000000000004</v>
      </c>
      <c r="U71" s="132">
        <f>PRODUCT(F71,T71)+S71</f>
        <v>591.74311749840842</v>
      </c>
      <c r="V71" s="133">
        <v>0.1552</v>
      </c>
      <c r="W71" s="132">
        <f>PRODUCT(F71,V71)+U71</f>
        <v>591.74651954379112</v>
      </c>
      <c r="X71" s="133">
        <v>2.9399999999999999E-2</v>
      </c>
      <c r="Y71" s="132">
        <f>PRODUCT(F71,X71)+W71</f>
        <v>591.74716400341902</v>
      </c>
      <c r="Z71" s="133">
        <v>5.5999999999999999E-3</v>
      </c>
      <c r="AA71" s="133">
        <f t="shared" si="49"/>
        <v>591.7472867576339</v>
      </c>
    </row>
    <row r="72" spans="1:27" ht="15" customHeight="1" x14ac:dyDescent="0.25">
      <c r="A72" s="45" t="s">
        <v>36</v>
      </c>
      <c r="B72" s="101">
        <v>55229</v>
      </c>
      <c r="C72" s="107" t="s">
        <v>37</v>
      </c>
      <c r="D72" s="109">
        <f>(LARGE('NOx OS Heat Inputs'!D72:K72,1)+LARGE('NOx OS Heat Inputs'!D72:K72,2)+LARGE('NOx OS Heat Inputs'!D72:K72,3))/3</f>
        <v>154766.06299999999</v>
      </c>
      <c r="E72" s="108">
        <v>541682004</v>
      </c>
      <c r="F72" s="121">
        <f t="shared" si="47"/>
        <v>2.85713872451262E-4</v>
      </c>
      <c r="G72" s="127">
        <v>22835</v>
      </c>
      <c r="H72" s="127">
        <f t="shared" si="48"/>
        <v>6.5242762774245682</v>
      </c>
      <c r="I72" s="127">
        <f>MIN(H72,'NOx OS Emissions'!L72,'NOx OS Consent Decree Caps'!D72,' Retirement Adjustments'!D72)</f>
        <v>6.5242762774245682</v>
      </c>
      <c r="J72" s="133">
        <v>3372.6756999999998</v>
      </c>
      <c r="K72" s="132">
        <f t="shared" ref="K72:K79" si="50">PRODUCT(F72,J72)+H72</f>
        <v>7.4878965121938386</v>
      </c>
      <c r="L72" s="133">
        <v>638.5018</v>
      </c>
      <c r="M72" s="132">
        <f t="shared" ref="M72:M79" si="51">PRODUCT(F72,L72)+K72</f>
        <v>7.6703253340389397</v>
      </c>
      <c r="N72" s="133">
        <v>120.87869999999999</v>
      </c>
      <c r="O72" s="132">
        <f t="shared" ref="O72:O79" si="52">PRODUCT(F72,N72)+M72</f>
        <v>7.7048620555128142</v>
      </c>
      <c r="P72" s="133">
        <v>22.8843</v>
      </c>
      <c r="Q72" s="132">
        <f t="shared" ref="Q72:Q79" si="53">PRODUCT(F72,P72)+O72</f>
        <v>7.7114004174841506</v>
      </c>
      <c r="R72" s="133">
        <v>4.3323999999999998</v>
      </c>
      <c r="S72" s="132">
        <f t="shared" ref="S72:S79" si="54">PRODUCT(F72,R72)+Q72</f>
        <v>7.7126382442651584</v>
      </c>
      <c r="T72" s="133">
        <v>0.82020000000000004</v>
      </c>
      <c r="U72" s="132">
        <f t="shared" ref="U72:U79" si="55">PRODUCT(F72,T72)+S72</f>
        <v>7.7128725867833428</v>
      </c>
      <c r="V72" s="133">
        <v>0.1552</v>
      </c>
      <c r="W72" s="132">
        <f t="shared" ref="W72:W79" si="56">PRODUCT(F72,V72)+U72</f>
        <v>7.7129169295763473</v>
      </c>
      <c r="X72" s="133">
        <v>2.9399999999999999E-2</v>
      </c>
      <c r="Y72" s="132">
        <f t="shared" ref="Y72:Y79" si="57">PRODUCT(F72,X72)+W72</f>
        <v>7.7129253295641975</v>
      </c>
      <c r="Z72" s="133">
        <v>5.5999999999999999E-3</v>
      </c>
      <c r="AA72" s="133">
        <f t="shared" si="49"/>
        <v>7.712926929561883</v>
      </c>
    </row>
    <row r="73" spans="1:27" ht="15" customHeight="1" x14ac:dyDescent="0.25">
      <c r="A73" s="45" t="s">
        <v>36</v>
      </c>
      <c r="B73" s="101">
        <v>55229</v>
      </c>
      <c r="C73" s="107" t="s">
        <v>38</v>
      </c>
      <c r="D73" s="109">
        <f>(LARGE('NOx OS Heat Inputs'!D73:K73,1)+LARGE('NOx OS Heat Inputs'!D73:K73,2)+LARGE('NOx OS Heat Inputs'!D73:K73,3))/3</f>
        <v>133030.53</v>
      </c>
      <c r="E73" s="108">
        <v>541682004</v>
      </c>
      <c r="F73" s="121">
        <f t="shared" si="47"/>
        <v>2.4558787077593223E-4</v>
      </c>
      <c r="G73" s="127">
        <v>22835</v>
      </c>
      <c r="H73" s="127">
        <f t="shared" si="48"/>
        <v>5.6079990291684121</v>
      </c>
      <c r="I73" s="127">
        <f>MIN(H73,'NOx OS Emissions'!L73,'NOx OS Consent Decree Caps'!D73,' Retirement Adjustments'!D73)</f>
        <v>5.6079990291684121</v>
      </c>
      <c r="J73" s="133">
        <v>3372.6756999999998</v>
      </c>
      <c r="K73" s="132">
        <f t="shared" si="50"/>
        <v>6.436287273149139</v>
      </c>
      <c r="L73" s="133">
        <v>638.5018</v>
      </c>
      <c r="M73" s="132">
        <f t="shared" si="51"/>
        <v>6.5930955706977388</v>
      </c>
      <c r="N73" s="133">
        <v>120.87869999999999</v>
      </c>
      <c r="O73" s="132">
        <f t="shared" si="52"/>
        <v>6.6227819132529016</v>
      </c>
      <c r="P73" s="133">
        <v>22.8843</v>
      </c>
      <c r="Q73" s="132">
        <f t="shared" si="53"/>
        <v>6.6284020197640992</v>
      </c>
      <c r="R73" s="133">
        <v>4.3323999999999998</v>
      </c>
      <c r="S73" s="132">
        <f t="shared" si="54"/>
        <v>6.6294660046554492</v>
      </c>
      <c r="T73" s="133">
        <v>0.82020000000000004</v>
      </c>
      <c r="U73" s="132">
        <f t="shared" si="55"/>
        <v>6.6296674358270593</v>
      </c>
      <c r="V73" s="133">
        <v>0.1552</v>
      </c>
      <c r="W73" s="132">
        <f t="shared" si="56"/>
        <v>6.6297055510646041</v>
      </c>
      <c r="X73" s="133">
        <v>2.9399999999999999E-2</v>
      </c>
      <c r="Y73" s="132">
        <f t="shared" si="57"/>
        <v>6.6297127713480046</v>
      </c>
      <c r="Z73" s="133">
        <v>5.5999999999999999E-3</v>
      </c>
      <c r="AA73" s="133">
        <f t="shared" si="49"/>
        <v>6.6297141466400813</v>
      </c>
    </row>
    <row r="74" spans="1:27" ht="15" customHeight="1" x14ac:dyDescent="0.25">
      <c r="A74" s="45" t="s">
        <v>36</v>
      </c>
      <c r="B74" s="101">
        <v>55229</v>
      </c>
      <c r="C74" s="107" t="s">
        <v>39</v>
      </c>
      <c r="D74" s="109">
        <f>(LARGE('NOx OS Heat Inputs'!D74:K74,1)+LARGE('NOx OS Heat Inputs'!D74:K74,2)+LARGE('NOx OS Heat Inputs'!D74:K74,3))/3</f>
        <v>127908.05566666667</v>
      </c>
      <c r="E74" s="108">
        <v>541682004</v>
      </c>
      <c r="F74" s="121">
        <f t="shared" si="47"/>
        <v>2.3613126284820543E-4</v>
      </c>
      <c r="G74" s="127">
        <v>22835</v>
      </c>
      <c r="H74" s="127">
        <f t="shared" si="48"/>
        <v>5.3920573871387711</v>
      </c>
      <c r="I74" s="127">
        <f>MIN(H74,'NOx OS Emissions'!L74,'NOx OS Consent Decree Caps'!D74,' Retirement Adjustments'!D74)</f>
        <v>5.3920573871387711</v>
      </c>
      <c r="J74" s="133">
        <v>3372.6756999999998</v>
      </c>
      <c r="K74" s="132">
        <f t="shared" si="50"/>
        <v>6.188451559357226</v>
      </c>
      <c r="L74" s="133">
        <v>638.5018</v>
      </c>
      <c r="M74" s="132">
        <f t="shared" si="51"/>
        <v>6.3392217957220787</v>
      </c>
      <c r="N74" s="133">
        <v>120.87869999999999</v>
      </c>
      <c r="O74" s="132">
        <f t="shared" si="52"/>
        <v>6.3677650358045277</v>
      </c>
      <c r="P74" s="133">
        <v>22.8843</v>
      </c>
      <c r="Q74" s="132">
        <f t="shared" si="53"/>
        <v>6.3731687344629249</v>
      </c>
      <c r="R74" s="133">
        <v>4.3323999999999998</v>
      </c>
      <c r="S74" s="132">
        <f t="shared" si="54"/>
        <v>6.374191749546088</v>
      </c>
      <c r="T74" s="133">
        <v>0.82020000000000004</v>
      </c>
      <c r="U74" s="132">
        <f t="shared" si="55"/>
        <v>6.3743854244078761</v>
      </c>
      <c r="V74" s="133">
        <v>0.1552</v>
      </c>
      <c r="W74" s="132">
        <f t="shared" si="56"/>
        <v>6.3744220719798701</v>
      </c>
      <c r="X74" s="133">
        <v>2.9399999999999999E-2</v>
      </c>
      <c r="Y74" s="132">
        <f t="shared" si="57"/>
        <v>6.3744290142389977</v>
      </c>
      <c r="Z74" s="133">
        <v>5.5999999999999999E-3</v>
      </c>
      <c r="AA74" s="133">
        <f t="shared" si="49"/>
        <v>6.3744303365740693</v>
      </c>
    </row>
    <row r="75" spans="1:27" ht="15" customHeight="1" x14ac:dyDescent="0.25">
      <c r="A75" s="45" t="s">
        <v>36</v>
      </c>
      <c r="B75" s="101">
        <v>55229</v>
      </c>
      <c r="C75" s="107" t="s">
        <v>40</v>
      </c>
      <c r="D75" s="109">
        <f>(LARGE('NOx OS Heat Inputs'!D75:K75,1)+LARGE('NOx OS Heat Inputs'!D75:K75,2)+LARGE('NOx OS Heat Inputs'!D75:K75,3))/3</f>
        <v>160654.63266666667</v>
      </c>
      <c r="E75" s="108">
        <v>541682004</v>
      </c>
      <c r="F75" s="121">
        <f t="shared" si="47"/>
        <v>2.9658477017941814E-4</v>
      </c>
      <c r="G75" s="127">
        <v>22835</v>
      </c>
      <c r="H75" s="127">
        <f t="shared" si="48"/>
        <v>6.7725132270470132</v>
      </c>
      <c r="I75" s="127">
        <f>MIN(H75,'NOx OS Emissions'!L75,'NOx OS Consent Decree Caps'!D75,' Retirement Adjustments'!D75)</f>
        <v>6.7725132270470132</v>
      </c>
      <c r="J75" s="133">
        <v>3372.6756999999998</v>
      </c>
      <c r="K75" s="132">
        <f t="shared" si="50"/>
        <v>7.7727974744212212</v>
      </c>
      <c r="L75" s="133">
        <v>638.5018</v>
      </c>
      <c r="M75" s="132">
        <f t="shared" si="51"/>
        <v>7.962167384033366</v>
      </c>
      <c r="N75" s="133">
        <v>120.87869999999999</v>
      </c>
      <c r="O75" s="132">
        <f t="shared" si="52"/>
        <v>7.9980181654924527</v>
      </c>
      <c r="P75" s="133">
        <v>22.8843</v>
      </c>
      <c r="Q75" s="132">
        <f t="shared" si="53"/>
        <v>8.0048053003486697</v>
      </c>
      <c r="R75" s="133">
        <v>4.3323999999999998</v>
      </c>
      <c r="S75" s="132">
        <f t="shared" si="54"/>
        <v>8.0060902242069947</v>
      </c>
      <c r="T75" s="133">
        <v>0.82020000000000004</v>
      </c>
      <c r="U75" s="132">
        <f t="shared" si="55"/>
        <v>8.0063334830354957</v>
      </c>
      <c r="V75" s="133">
        <v>0.1552</v>
      </c>
      <c r="W75" s="132">
        <f t="shared" si="56"/>
        <v>8.0063795129918276</v>
      </c>
      <c r="X75" s="133">
        <v>2.9399999999999999E-2</v>
      </c>
      <c r="Y75" s="132">
        <f t="shared" si="57"/>
        <v>8.0063882325840705</v>
      </c>
      <c r="Z75" s="133">
        <v>5.5999999999999999E-3</v>
      </c>
      <c r="AA75" s="133">
        <f t="shared" si="49"/>
        <v>8.0063898934587829</v>
      </c>
    </row>
    <row r="76" spans="1:27" ht="15" customHeight="1" x14ac:dyDescent="0.25">
      <c r="A76" s="45" t="s">
        <v>36</v>
      </c>
      <c r="B76" s="101">
        <v>55229</v>
      </c>
      <c r="C76" s="107" t="s">
        <v>41</v>
      </c>
      <c r="D76" s="109">
        <f>(LARGE('NOx OS Heat Inputs'!D76:K76,1)+LARGE('NOx OS Heat Inputs'!D76:K76,2)+LARGE('NOx OS Heat Inputs'!D76:K76,3))/3</f>
        <v>137999.24600000001</v>
      </c>
      <c r="E76" s="108">
        <v>541682004</v>
      </c>
      <c r="F76" s="121">
        <f t="shared" si="47"/>
        <v>2.5476062520253122E-4</v>
      </c>
      <c r="G76" s="127">
        <v>22835</v>
      </c>
      <c r="H76" s="127">
        <f t="shared" si="48"/>
        <v>5.8174588764998001</v>
      </c>
      <c r="I76" s="127">
        <f>MIN(H76,'NOx OS Emissions'!L76,'NOx OS Consent Decree Caps'!D76,' Retirement Adjustments'!D76)</f>
        <v>5.8174588764998001</v>
      </c>
      <c r="J76" s="133">
        <v>3372.6756999999998</v>
      </c>
      <c r="K76" s="132">
        <f t="shared" si="50"/>
        <v>6.6766838464371849</v>
      </c>
      <c r="L76" s="133">
        <v>638.5018</v>
      </c>
      <c r="M76" s="132">
        <f t="shared" si="51"/>
        <v>6.8393489641981269</v>
      </c>
      <c r="N76" s="133">
        <v>120.87869999999999</v>
      </c>
      <c r="O76" s="132">
        <f t="shared" si="52"/>
        <v>6.8701440973837959</v>
      </c>
      <c r="P76" s="133">
        <v>22.8843</v>
      </c>
      <c r="Q76" s="132">
        <f t="shared" si="53"/>
        <v>6.8759741159591181</v>
      </c>
      <c r="R76" s="133">
        <v>4.3323999999999998</v>
      </c>
      <c r="S76" s="132">
        <f t="shared" si="54"/>
        <v>6.8770778408917455</v>
      </c>
      <c r="T76" s="133">
        <v>0.82020000000000004</v>
      </c>
      <c r="U76" s="132">
        <f t="shared" si="55"/>
        <v>6.8772867955565369</v>
      </c>
      <c r="V76" s="133">
        <v>0.1552</v>
      </c>
      <c r="W76" s="132">
        <f t="shared" si="56"/>
        <v>6.8773263344055682</v>
      </c>
      <c r="X76" s="133">
        <v>2.9399999999999999E-2</v>
      </c>
      <c r="Y76" s="132">
        <f t="shared" si="57"/>
        <v>6.8773338243679492</v>
      </c>
      <c r="Z76" s="133">
        <v>5.5999999999999999E-3</v>
      </c>
      <c r="AA76" s="133">
        <f t="shared" si="49"/>
        <v>6.8773352510274499</v>
      </c>
    </row>
    <row r="77" spans="1:27" ht="15" customHeight="1" x14ac:dyDescent="0.25">
      <c r="A77" s="45" t="s">
        <v>36</v>
      </c>
      <c r="B77" s="101">
        <v>55229</v>
      </c>
      <c r="C77" s="107" t="s">
        <v>42</v>
      </c>
      <c r="D77" s="109">
        <f>(LARGE('NOx OS Heat Inputs'!D77:K77,1)+LARGE('NOx OS Heat Inputs'!D77:K77,2)+LARGE('NOx OS Heat Inputs'!D77:K77,3))/3</f>
        <v>159365.22966666668</v>
      </c>
      <c r="E77" s="108">
        <v>541682004</v>
      </c>
      <c r="F77" s="121">
        <f t="shared" si="47"/>
        <v>2.942044012720546E-4</v>
      </c>
      <c r="G77" s="127">
        <v>22835</v>
      </c>
      <c r="H77" s="127">
        <f t="shared" si="48"/>
        <v>6.718157503047367</v>
      </c>
      <c r="I77" s="127">
        <f>MIN(H77,'NOx OS Emissions'!L77,'NOx OS Consent Decree Caps'!D77,' Retirement Adjustments'!D77)</f>
        <v>6.718157503047367</v>
      </c>
      <c r="J77" s="133">
        <v>3372.6756999999998</v>
      </c>
      <c r="K77" s="132">
        <f t="shared" si="50"/>
        <v>7.7104135380506751</v>
      </c>
      <c r="L77" s="133">
        <v>638.5018</v>
      </c>
      <c r="M77" s="132">
        <f t="shared" si="51"/>
        <v>7.8982635778308046</v>
      </c>
      <c r="N77" s="133">
        <v>120.87869999999999</v>
      </c>
      <c r="O77" s="132">
        <f t="shared" si="52"/>
        <v>7.933826623390849</v>
      </c>
      <c r="P77" s="133">
        <v>22.8843</v>
      </c>
      <c r="Q77" s="132">
        <f t="shared" si="53"/>
        <v>7.9405592851708793</v>
      </c>
      <c r="R77" s="133">
        <v>4.3323999999999998</v>
      </c>
      <c r="S77" s="132">
        <f t="shared" si="54"/>
        <v>7.9418338963189505</v>
      </c>
      <c r="T77" s="133">
        <v>0.82020000000000004</v>
      </c>
      <c r="U77" s="132">
        <f t="shared" si="55"/>
        <v>7.9420752027688737</v>
      </c>
      <c r="V77" s="133">
        <v>0.1552</v>
      </c>
      <c r="W77" s="132">
        <f t="shared" si="56"/>
        <v>7.9421208632919509</v>
      </c>
      <c r="X77" s="133">
        <v>2.9399999999999999E-2</v>
      </c>
      <c r="Y77" s="132">
        <f t="shared" si="57"/>
        <v>7.9421295129013485</v>
      </c>
      <c r="Z77" s="133">
        <v>5.5999999999999999E-3</v>
      </c>
      <c r="AA77" s="133">
        <f t="shared" si="49"/>
        <v>7.9421311604459959</v>
      </c>
    </row>
    <row r="78" spans="1:27" ht="15" customHeight="1" x14ac:dyDescent="0.25">
      <c r="A78" s="45" t="s">
        <v>36</v>
      </c>
      <c r="B78" s="101">
        <v>55229</v>
      </c>
      <c r="C78" s="107" t="s">
        <v>43</v>
      </c>
      <c r="D78" s="109">
        <f>(LARGE('NOx OS Heat Inputs'!D78:K78,1)+LARGE('NOx OS Heat Inputs'!D78:K78,2)+LARGE('NOx OS Heat Inputs'!D78:K78,3))/3</f>
        <v>152796.53966666668</v>
      </c>
      <c r="E78" s="108">
        <v>541682004</v>
      </c>
      <c r="F78" s="121">
        <f t="shared" si="47"/>
        <v>2.8207793232626327E-4</v>
      </c>
      <c r="G78" s="127">
        <v>22835</v>
      </c>
      <c r="H78" s="127">
        <f t="shared" si="48"/>
        <v>6.4412495846702216</v>
      </c>
      <c r="I78" s="127">
        <f>MIN(H78,'NOx OS Emissions'!L78,'NOx OS Consent Decree Caps'!D78,' Retirement Adjustments'!D78)</f>
        <v>6.4412495846702216</v>
      </c>
      <c r="J78" s="133">
        <v>3372.6756999999998</v>
      </c>
      <c r="K78" s="132">
        <f t="shared" si="50"/>
        <v>7.3926069725332546</v>
      </c>
      <c r="L78" s="133">
        <v>638.5018</v>
      </c>
      <c r="M78" s="132">
        <f t="shared" si="51"/>
        <v>7.5727142400638519</v>
      </c>
      <c r="N78" s="133">
        <v>120.87869999999999</v>
      </c>
      <c r="O78" s="132">
        <f t="shared" si="52"/>
        <v>7.6068114538221385</v>
      </c>
      <c r="P78" s="133">
        <v>22.8843</v>
      </c>
      <c r="Q78" s="132">
        <f t="shared" si="53"/>
        <v>7.6132666098488722</v>
      </c>
      <c r="R78" s="133">
        <v>4.3323999999999998</v>
      </c>
      <c r="S78" s="132">
        <f t="shared" si="54"/>
        <v>7.6144886842828825</v>
      </c>
      <c r="T78" s="133">
        <v>0.82020000000000004</v>
      </c>
      <c r="U78" s="132">
        <f t="shared" si="55"/>
        <v>7.6147200446029766</v>
      </c>
      <c r="V78" s="133">
        <v>0.1552</v>
      </c>
      <c r="W78" s="132">
        <f t="shared" si="56"/>
        <v>7.6147638230980732</v>
      </c>
      <c r="X78" s="133">
        <v>2.9399999999999999E-2</v>
      </c>
      <c r="Y78" s="132">
        <f t="shared" si="57"/>
        <v>7.6147721161892834</v>
      </c>
      <c r="Z78" s="133">
        <v>5.5999999999999999E-3</v>
      </c>
      <c r="AA78" s="133">
        <f t="shared" si="49"/>
        <v>7.6147736958257042</v>
      </c>
    </row>
    <row r="79" spans="1:27" ht="15" customHeight="1" x14ac:dyDescent="0.25">
      <c r="A79" s="45" t="s">
        <v>36</v>
      </c>
      <c r="B79" s="101">
        <v>55229</v>
      </c>
      <c r="C79" s="107" t="s">
        <v>44</v>
      </c>
      <c r="D79" s="109">
        <f>(LARGE('NOx OS Heat Inputs'!D79:K79,1)+LARGE('NOx OS Heat Inputs'!D79:K79,2)+LARGE('NOx OS Heat Inputs'!D79:K79,3))/3</f>
        <v>159218.95233333332</v>
      </c>
      <c r="E79" s="108">
        <v>541682004</v>
      </c>
      <c r="F79" s="121">
        <f t="shared" si="47"/>
        <v>2.9393435845679916E-4</v>
      </c>
      <c r="G79" s="127">
        <v>22835</v>
      </c>
      <c r="H79" s="127">
        <f t="shared" si="48"/>
        <v>6.7119910753610093</v>
      </c>
      <c r="I79" s="127">
        <f>MIN(H79,'NOx OS Emissions'!L79,'NOx OS Consent Decree Caps'!D79,' Retirement Adjustments'!D79)</f>
        <v>6.7119910753610093</v>
      </c>
      <c r="J79" s="133">
        <v>3372.6756999999998</v>
      </c>
      <c r="K79" s="132">
        <f t="shared" si="50"/>
        <v>7.7033363435233451</v>
      </c>
      <c r="L79" s="133">
        <v>638.5018</v>
      </c>
      <c r="M79" s="132">
        <f t="shared" si="51"/>
        <v>7.8910139604798566</v>
      </c>
      <c r="N79" s="133">
        <v>120.87869999999999</v>
      </c>
      <c r="O79" s="132">
        <f t="shared" si="52"/>
        <v>7.9265443636154487</v>
      </c>
      <c r="P79" s="133">
        <v>22.8843</v>
      </c>
      <c r="Q79" s="132">
        <f t="shared" si="53"/>
        <v>7.9332708456546817</v>
      </c>
      <c r="R79" s="133">
        <v>4.3323999999999998</v>
      </c>
      <c r="S79" s="132">
        <f t="shared" si="54"/>
        <v>7.9345442868692597</v>
      </c>
      <c r="T79" s="133">
        <v>0.82020000000000004</v>
      </c>
      <c r="U79" s="132">
        <f t="shared" si="55"/>
        <v>7.934785371830066</v>
      </c>
      <c r="V79" s="133">
        <v>0.1552</v>
      </c>
      <c r="W79" s="132">
        <f t="shared" si="56"/>
        <v>7.9348309904424985</v>
      </c>
      <c r="X79" s="133">
        <v>2.9399999999999999E-2</v>
      </c>
      <c r="Y79" s="132">
        <f t="shared" si="57"/>
        <v>7.9348396321126371</v>
      </c>
      <c r="Z79" s="133">
        <v>5.5999999999999999E-3</v>
      </c>
      <c r="AA79" s="133">
        <f t="shared" si="49"/>
        <v>7.9348412781450444</v>
      </c>
    </row>
    <row r="80" spans="1:27" ht="15" customHeight="1" x14ac:dyDescent="0.25">
      <c r="A80" s="45" t="s">
        <v>45</v>
      </c>
      <c r="B80" s="101">
        <v>1007</v>
      </c>
      <c r="C80" s="107" t="s">
        <v>46</v>
      </c>
      <c r="D80" s="109">
        <f>(LARGE('NOx OS Heat Inputs'!D80:K80,1)+LARGE('NOx OS Heat Inputs'!D80:K80,2)+LARGE('NOx OS Heat Inputs'!D80:K80,3))/3</f>
        <v>1295407.3723333331</v>
      </c>
      <c r="E80" s="108">
        <v>541682004</v>
      </c>
      <c r="F80" s="121">
        <f t="shared" si="47"/>
        <v>2.391453588576912E-3</v>
      </c>
      <c r="G80" s="127">
        <v>22835</v>
      </c>
      <c r="H80" s="127">
        <f t="shared" si="48"/>
        <v>54.608842695153783</v>
      </c>
      <c r="I80" s="127">
        <f>MIN(H80,'NOx OS Emissions'!L80,'NOx OS Consent Decree Caps'!D80,' Retirement Adjustments'!D80)</f>
        <v>11.003</v>
      </c>
      <c r="J80" s="133">
        <v>3372.6756999999998</v>
      </c>
      <c r="K80" s="132">
        <f>I80</f>
        <v>11.003</v>
      </c>
      <c r="L80" s="133">
        <v>638.5018</v>
      </c>
      <c r="M80" s="127">
        <f>K80</f>
        <v>11.003</v>
      </c>
      <c r="N80" s="133">
        <v>120.87869999999999</v>
      </c>
      <c r="O80" s="127">
        <f>M80</f>
        <v>11.003</v>
      </c>
      <c r="P80" s="133">
        <v>22.8843</v>
      </c>
      <c r="Q80" s="127">
        <f>O80</f>
        <v>11.003</v>
      </c>
      <c r="R80" s="133">
        <v>4.3323999999999998</v>
      </c>
      <c r="S80" s="127">
        <f>Q80</f>
        <v>11.003</v>
      </c>
      <c r="T80" s="133">
        <v>0.82020000000000004</v>
      </c>
      <c r="U80" s="127">
        <f>S80</f>
        <v>11.003</v>
      </c>
      <c r="V80" s="133">
        <v>0.1552</v>
      </c>
      <c r="W80" s="127">
        <f>U80</f>
        <v>11.003</v>
      </c>
      <c r="X80" s="133">
        <v>2.9399999999999999E-2</v>
      </c>
      <c r="Y80" s="127">
        <f>W80</f>
        <v>11.003</v>
      </c>
      <c r="Z80" s="133">
        <v>5.5999999999999999E-3</v>
      </c>
      <c r="AA80" s="127">
        <f>Y80</f>
        <v>11.003</v>
      </c>
    </row>
    <row r="81" spans="1:27" ht="15" customHeight="1" x14ac:dyDescent="0.25">
      <c r="A81" s="45" t="s">
        <v>45</v>
      </c>
      <c r="B81" s="101">
        <v>1007</v>
      </c>
      <c r="C81" s="107" t="s">
        <v>47</v>
      </c>
      <c r="D81" s="109">
        <f>(LARGE('NOx OS Heat Inputs'!D81:K81,1)+LARGE('NOx OS Heat Inputs'!D81:K81,2)+LARGE('NOx OS Heat Inputs'!D81:K81,3))/3</f>
        <v>1348051.7593333332</v>
      </c>
      <c r="E81" s="108">
        <v>541682004</v>
      </c>
      <c r="F81" s="121">
        <f t="shared" si="47"/>
        <v>2.4886404742612295E-3</v>
      </c>
      <c r="G81" s="127">
        <v>22835</v>
      </c>
      <c r="H81" s="127">
        <f t="shared" si="48"/>
        <v>56.828105229755174</v>
      </c>
      <c r="I81" s="127">
        <f>MIN(H81,'NOx OS Emissions'!L81,'NOx OS Consent Decree Caps'!D81,' Retirement Adjustments'!D81)</f>
        <v>10.547000000000001</v>
      </c>
      <c r="J81" s="133">
        <v>3372.6756999999998</v>
      </c>
      <c r="K81" s="132">
        <f>I81</f>
        <v>10.547000000000001</v>
      </c>
      <c r="L81" s="133">
        <v>638.5018</v>
      </c>
      <c r="M81" s="127">
        <f>K81</f>
        <v>10.547000000000001</v>
      </c>
      <c r="N81" s="133">
        <v>120.87869999999999</v>
      </c>
      <c r="O81" s="127">
        <f>M81</f>
        <v>10.547000000000001</v>
      </c>
      <c r="P81" s="133">
        <v>22.8843</v>
      </c>
      <c r="Q81" s="127">
        <f>O81</f>
        <v>10.547000000000001</v>
      </c>
      <c r="R81" s="133">
        <v>4.3323999999999998</v>
      </c>
      <c r="S81" s="127">
        <f>Q81</f>
        <v>10.547000000000001</v>
      </c>
      <c r="T81" s="133">
        <v>0.82020000000000004</v>
      </c>
      <c r="U81" s="127">
        <f>S81</f>
        <v>10.547000000000001</v>
      </c>
      <c r="V81" s="133">
        <v>0.1552</v>
      </c>
      <c r="W81" s="127">
        <f>U81</f>
        <v>10.547000000000001</v>
      </c>
      <c r="X81" s="133">
        <v>2.9399999999999999E-2</v>
      </c>
      <c r="Y81" s="127">
        <f>W81</f>
        <v>10.547000000000001</v>
      </c>
      <c r="Z81" s="133">
        <v>5.5999999999999999E-3</v>
      </c>
      <c r="AA81" s="127">
        <f>Y81</f>
        <v>10.547000000000001</v>
      </c>
    </row>
    <row r="82" spans="1:27" ht="15" customHeight="1" x14ac:dyDescent="0.25">
      <c r="A82" s="45" t="s">
        <v>45</v>
      </c>
      <c r="B82" s="101">
        <v>1007</v>
      </c>
      <c r="C82" s="107" t="s">
        <v>48</v>
      </c>
      <c r="D82" s="109">
        <f>(LARGE('NOx OS Heat Inputs'!D82:K82,1)+LARGE('NOx OS Heat Inputs'!D82:K82,2)+LARGE('NOx OS Heat Inputs'!D82:K82,3))/3</f>
        <v>1527571.3783333332</v>
      </c>
      <c r="E82" s="108">
        <v>541682004</v>
      </c>
      <c r="F82" s="121">
        <f t="shared" si="47"/>
        <v>2.8200519253974202E-3</v>
      </c>
      <c r="G82" s="127">
        <v>22835</v>
      </c>
      <c r="H82" s="127">
        <f t="shared" si="48"/>
        <v>64.395885716450096</v>
      </c>
      <c r="I82" s="127">
        <f>MIN(H82,'NOx OS Emissions'!L82,'NOx OS Consent Decree Caps'!D82,' Retirement Adjustments'!D82)</f>
        <v>11.462</v>
      </c>
      <c r="J82" s="133">
        <v>3372.6756999999998</v>
      </c>
      <c r="K82" s="132">
        <f>I82</f>
        <v>11.462</v>
      </c>
      <c r="L82" s="133">
        <v>638.5018</v>
      </c>
      <c r="M82" s="127">
        <f>K82</f>
        <v>11.462</v>
      </c>
      <c r="N82" s="133">
        <v>120.87869999999999</v>
      </c>
      <c r="O82" s="127">
        <f>M82</f>
        <v>11.462</v>
      </c>
      <c r="P82" s="133">
        <v>22.8843</v>
      </c>
      <c r="Q82" s="127">
        <f>O82</f>
        <v>11.462</v>
      </c>
      <c r="R82" s="133">
        <v>4.3323999999999998</v>
      </c>
      <c r="S82" s="127">
        <f>Q82</f>
        <v>11.462</v>
      </c>
      <c r="T82" s="133">
        <v>0.82020000000000004</v>
      </c>
      <c r="U82" s="127">
        <f>S82</f>
        <v>11.462</v>
      </c>
      <c r="V82" s="133">
        <v>0.1552</v>
      </c>
      <c r="W82" s="127">
        <f>U82</f>
        <v>11.462</v>
      </c>
      <c r="X82" s="133">
        <v>2.9399999999999999E-2</v>
      </c>
      <c r="Y82" s="127">
        <f>W82</f>
        <v>11.462</v>
      </c>
      <c r="Z82" s="133">
        <v>5.5999999999999999E-3</v>
      </c>
      <c r="AA82" s="127">
        <f>Y82</f>
        <v>11.462</v>
      </c>
    </row>
    <row r="83" spans="1:27" ht="15" customHeight="1" x14ac:dyDescent="0.25">
      <c r="A83" s="45" t="s">
        <v>49</v>
      </c>
      <c r="B83" s="101">
        <v>1008</v>
      </c>
      <c r="C83" s="101">
        <v>2</v>
      </c>
      <c r="D83" s="109">
        <f>(LARGE('NOx OS Heat Inputs'!D83:K83,1)+LARGE('NOx OS Heat Inputs'!D83:K83,2)+LARGE('NOx OS Heat Inputs'!D83:K83,3))/3</f>
        <v>1456005.8669999999</v>
      </c>
      <c r="E83" s="108">
        <v>541682004</v>
      </c>
      <c r="F83" s="121">
        <f t="shared" si="47"/>
        <v>2.6879347223061887E-3</v>
      </c>
      <c r="G83" s="127">
        <v>22835</v>
      </c>
      <c r="H83" s="127">
        <f t="shared" si="48"/>
        <v>61.378989383861821</v>
      </c>
      <c r="I83" s="127">
        <f>MIN(H83,'NOx OS Emissions'!L83,'NOx OS Consent Decree Caps'!D83,' Retirement Adjustments'!D83)</f>
        <v>61.378989383861821</v>
      </c>
      <c r="J83" s="133">
        <v>3372.6756999999998</v>
      </c>
      <c r="K83" s="132">
        <f>PRODUCT(F83,J83)+H83</f>
        <v>70.444521504970155</v>
      </c>
      <c r="L83" s="133">
        <v>638.5018</v>
      </c>
      <c r="M83" s="132">
        <f>PRODUCT(F83,L83)+K83</f>
        <v>72.160772663445158</v>
      </c>
      <c r="N83" s="133">
        <v>120.87869999999999</v>
      </c>
      <c r="O83" s="132">
        <f>PRODUCT(F83,N83)+M83</f>
        <v>72.485686718362388</v>
      </c>
      <c r="P83" s="133">
        <v>22.8843</v>
      </c>
      <c r="Q83" s="132">
        <f>PRODUCT(F83,P83)+O83</f>
        <v>72.54719822292806</v>
      </c>
      <c r="R83" s="133">
        <v>4.3323999999999998</v>
      </c>
      <c r="S83" s="132">
        <f>PRODUCT(F83,R83)+Q83</f>
        <v>72.558843431318977</v>
      </c>
      <c r="T83" s="133">
        <v>0.82020000000000004</v>
      </c>
      <c r="U83" s="132">
        <f>PRODUCT(F83,T83)+S83</f>
        <v>72.56104807537821</v>
      </c>
      <c r="V83" s="133">
        <v>0.1552</v>
      </c>
      <c r="W83" s="132">
        <f>PRODUCT(F83,V83)+U83</f>
        <v>72.561465242847106</v>
      </c>
      <c r="X83" s="133">
        <v>2.9399999999999999E-2</v>
      </c>
      <c r="Y83" s="132">
        <f>PRODUCT(F83,X83)+W83</f>
        <v>72.561544268127946</v>
      </c>
      <c r="Z83" s="133">
        <v>5.5999999999999999E-3</v>
      </c>
      <c r="AA83" s="133">
        <f t="shared" ref="AA83:AA94" si="58">PRODUCT(F83,Z83)+Y83</f>
        <v>72.561559320562395</v>
      </c>
    </row>
    <row r="84" spans="1:27" ht="15" customHeight="1" x14ac:dyDescent="0.25">
      <c r="A84" s="45" t="s">
        <v>49</v>
      </c>
      <c r="B84" s="101">
        <v>1008</v>
      </c>
      <c r="C84" s="101">
        <v>4</v>
      </c>
      <c r="D84" s="109">
        <f>(LARGE('NOx OS Heat Inputs'!D84:K84,1)+LARGE('NOx OS Heat Inputs'!D84:K84,2)+LARGE('NOx OS Heat Inputs'!D84:K84,3))/3</f>
        <v>1373046.8533333333</v>
      </c>
      <c r="E84" s="108">
        <v>541682004</v>
      </c>
      <c r="F84" s="121">
        <f t="shared" si="47"/>
        <v>2.5347839566280538E-3</v>
      </c>
      <c r="G84" s="127">
        <v>22835</v>
      </c>
      <c r="H84" s="127">
        <f t="shared" si="48"/>
        <v>57.88179164960161</v>
      </c>
      <c r="I84" s="127">
        <f>MIN(H84,'NOx OS Emissions'!L84,'NOx OS Consent Decree Caps'!D84,' Retirement Adjustments'!D84)</f>
        <v>57.88179164960161</v>
      </c>
      <c r="J84" s="133">
        <v>3372.6756999999998</v>
      </c>
      <c r="K84" s="132">
        <f t="shared" ref="K84:K94" si="59">PRODUCT(F84,J84)+H84</f>
        <v>66.430795904870905</v>
      </c>
      <c r="L84" s="133">
        <v>638.5018</v>
      </c>
      <c r="M84" s="132">
        <f t="shared" ref="M84:M94" si="60">PRODUCT(F84,L84)+K84</f>
        <v>68.049260023789046</v>
      </c>
      <c r="N84" s="133">
        <v>120.87869999999999</v>
      </c>
      <c r="O84" s="132">
        <f t="shared" ref="O84:O94" si="61">PRODUCT(F84,N84)+M84</f>
        <v>68.355661413247105</v>
      </c>
      <c r="P84" s="133">
        <v>22.8843</v>
      </c>
      <c r="Q84" s="132">
        <f t="shared" ref="Q84:Q94" si="62">PRODUCT(F84,P84)+O84</f>
        <v>68.413668169745762</v>
      </c>
      <c r="R84" s="133">
        <v>4.3323999999999998</v>
      </c>
      <c r="S84" s="132">
        <f t="shared" ref="S84:S94" si="63">PRODUCT(F84,R84)+Q84</f>
        <v>68.424649867759456</v>
      </c>
      <c r="T84" s="133">
        <v>0.82020000000000004</v>
      </c>
      <c r="U84" s="132">
        <f t="shared" ref="U84:U94" si="64">PRODUCT(F84,T84)+S84</f>
        <v>68.426728897560679</v>
      </c>
      <c r="V84" s="133">
        <v>0.1552</v>
      </c>
      <c r="W84" s="132">
        <f t="shared" ref="W84:W94" si="65">PRODUCT(F84,V84)+U84</f>
        <v>68.427122296030745</v>
      </c>
      <c r="X84" s="133">
        <v>2.9399999999999999E-2</v>
      </c>
      <c r="Y84" s="132">
        <f t="shared" ref="Y84:Y94" si="66">PRODUCT(F84,X84)+W84</f>
        <v>68.427196818679064</v>
      </c>
      <c r="Z84" s="133">
        <v>5.5999999999999999E-3</v>
      </c>
      <c r="AA84" s="133">
        <f t="shared" si="58"/>
        <v>68.427211013469218</v>
      </c>
    </row>
    <row r="85" spans="1:27" ht="15" customHeight="1" x14ac:dyDescent="0.25">
      <c r="A85" s="45" t="s">
        <v>50</v>
      </c>
      <c r="B85" s="101">
        <v>6085</v>
      </c>
      <c r="C85" s="101">
        <v>14</v>
      </c>
      <c r="D85" s="109">
        <f>(LARGE('NOx OS Heat Inputs'!D85:K85,1)+LARGE('NOx OS Heat Inputs'!D85:K85,2)+LARGE('NOx OS Heat Inputs'!D85:K85,3))/3</f>
        <v>11568938.887333333</v>
      </c>
      <c r="E85" s="108">
        <v>541682004</v>
      </c>
      <c r="F85" s="121">
        <f t="shared" si="47"/>
        <v>2.1357436285317933E-2</v>
      </c>
      <c r="G85" s="127">
        <v>22835</v>
      </c>
      <c r="H85" s="127">
        <f t="shared" si="48"/>
        <v>487.69705757523502</v>
      </c>
      <c r="I85" s="127">
        <f>MIN(H85,'NOx OS Emissions'!L85,'NOx OS Consent Decree Caps'!D85,' Retirement Adjustments'!D85)</f>
        <v>487.69705757523502</v>
      </c>
      <c r="J85" s="133">
        <v>3372.6756999999998</v>
      </c>
      <c r="K85" s="132">
        <f t="shared" si="59"/>
        <v>559.72876394902505</v>
      </c>
      <c r="L85" s="133">
        <v>638.5018</v>
      </c>
      <c r="M85" s="132">
        <f t="shared" si="60"/>
        <v>573.3655254605859</v>
      </c>
      <c r="N85" s="133">
        <v>120.87869999999999</v>
      </c>
      <c r="O85" s="132">
        <f t="shared" si="61"/>
        <v>575.94718459408796</v>
      </c>
      <c r="P85" s="133">
        <v>22.8843</v>
      </c>
      <c r="Q85" s="132">
        <f t="shared" si="62"/>
        <v>576.43593457327211</v>
      </c>
      <c r="R85" s="133">
        <v>4.3323999999999998</v>
      </c>
      <c r="S85" s="132">
        <f t="shared" si="63"/>
        <v>576.5284635302346</v>
      </c>
      <c r="T85" s="133">
        <v>0.82020000000000004</v>
      </c>
      <c r="U85" s="132">
        <f t="shared" si="64"/>
        <v>576.54598089947581</v>
      </c>
      <c r="V85" s="133">
        <v>0.1552</v>
      </c>
      <c r="W85" s="132">
        <f t="shared" si="65"/>
        <v>576.5492955735873</v>
      </c>
      <c r="X85" s="133">
        <v>2.9399999999999999E-2</v>
      </c>
      <c r="Y85" s="132">
        <f t="shared" si="66"/>
        <v>576.54992348221413</v>
      </c>
      <c r="Z85" s="133">
        <v>5.5999999999999999E-3</v>
      </c>
      <c r="AA85" s="133">
        <f t="shared" si="58"/>
        <v>576.5500430838573</v>
      </c>
    </row>
    <row r="86" spans="1:27" ht="15" customHeight="1" x14ac:dyDescent="0.25">
      <c r="A86" s="45" t="s">
        <v>50</v>
      </c>
      <c r="B86" s="101">
        <v>6085</v>
      </c>
      <c r="C86" s="101">
        <v>15</v>
      </c>
      <c r="D86" s="109">
        <f>(LARGE('NOx OS Heat Inputs'!D86:K86,1)+LARGE('NOx OS Heat Inputs'!D86:K86,2)+LARGE('NOx OS Heat Inputs'!D86:K86,3))/3</f>
        <v>13553531.424666667</v>
      </c>
      <c r="E86" s="108">
        <v>541682004</v>
      </c>
      <c r="F86" s="121">
        <f t="shared" si="47"/>
        <v>2.5021195691534673E-2</v>
      </c>
      <c r="G86" s="127">
        <v>22835</v>
      </c>
      <c r="H86" s="127">
        <f t="shared" si="48"/>
        <v>571.35900361619429</v>
      </c>
      <c r="I86" s="127">
        <f>MIN(H86,'NOx OS Emissions'!L86,'NOx OS Consent Decree Caps'!D86,' Retirement Adjustments'!D86)</f>
        <v>571.35900361619429</v>
      </c>
      <c r="J86" s="133">
        <v>3372.6756999999998</v>
      </c>
      <c r="K86" s="132">
        <f t="shared" si="59"/>
        <v>655.74738230997798</v>
      </c>
      <c r="L86" s="133">
        <v>638.5018</v>
      </c>
      <c r="M86" s="132">
        <f t="shared" si="60"/>
        <v>671.72346079717511</v>
      </c>
      <c r="N86" s="133">
        <v>120.87869999999999</v>
      </c>
      <c r="O86" s="132">
        <f t="shared" si="61"/>
        <v>674.74799040481344</v>
      </c>
      <c r="P86" s="133">
        <v>22.8843</v>
      </c>
      <c r="Q86" s="132">
        <f t="shared" si="62"/>
        <v>675.3205829533772</v>
      </c>
      <c r="R86" s="133">
        <v>4.3323999999999998</v>
      </c>
      <c r="S86" s="132">
        <f t="shared" si="63"/>
        <v>675.42898478159123</v>
      </c>
      <c r="T86" s="133">
        <v>0.82020000000000004</v>
      </c>
      <c r="U86" s="132">
        <f t="shared" si="64"/>
        <v>675.44950716629739</v>
      </c>
      <c r="V86" s="133">
        <v>0.1552</v>
      </c>
      <c r="W86" s="132">
        <f t="shared" si="65"/>
        <v>675.45339045586877</v>
      </c>
      <c r="X86" s="133">
        <v>2.9399999999999999E-2</v>
      </c>
      <c r="Y86" s="132">
        <f t="shared" si="66"/>
        <v>675.4541260790221</v>
      </c>
      <c r="Z86" s="133">
        <v>5.5999999999999999E-3</v>
      </c>
      <c r="AA86" s="133">
        <f t="shared" si="58"/>
        <v>675.45426619771797</v>
      </c>
    </row>
    <row r="87" spans="1:27" ht="15" customHeight="1" x14ac:dyDescent="0.25">
      <c r="A87" s="45" t="s">
        <v>50</v>
      </c>
      <c r="B87" s="101">
        <v>6085</v>
      </c>
      <c r="C87" s="107" t="s">
        <v>51</v>
      </c>
      <c r="D87" s="109">
        <f>(LARGE('NOx OS Heat Inputs'!D87:K87,1)+LARGE('NOx OS Heat Inputs'!D87:K87,2)+LARGE('NOx OS Heat Inputs'!D87:K87,3))/3</f>
        <v>215644.98133333333</v>
      </c>
      <c r="E87" s="108">
        <v>541682004</v>
      </c>
      <c r="F87" s="121">
        <f t="shared" si="47"/>
        <v>3.9810253938828166E-4</v>
      </c>
      <c r="G87" s="127">
        <v>22835</v>
      </c>
      <c r="H87" s="127">
        <f t="shared" si="48"/>
        <v>9.0906714869314111</v>
      </c>
      <c r="I87" s="127">
        <f>MIN(H87,'NOx OS Emissions'!L87,'NOx OS Consent Decree Caps'!D87,' Retirement Adjustments'!D87)</f>
        <v>9.0906714869314111</v>
      </c>
      <c r="J87" s="133">
        <v>3372.6756999999998</v>
      </c>
      <c r="K87" s="132">
        <f t="shared" si="59"/>
        <v>10.433342247634561</v>
      </c>
      <c r="L87" s="133">
        <v>638.5018</v>
      </c>
      <c r="M87" s="132">
        <f t="shared" si="60"/>
        <v>10.687531435618551</v>
      </c>
      <c r="N87" s="133">
        <v>120.87869999999999</v>
      </c>
      <c r="O87" s="132">
        <f t="shared" si="61"/>
        <v>10.735653553046506</v>
      </c>
      <c r="P87" s="133">
        <v>22.8843</v>
      </c>
      <c r="Q87" s="132">
        <f t="shared" si="62"/>
        <v>10.74476385098863</v>
      </c>
      <c r="R87" s="133">
        <v>4.3323999999999998</v>
      </c>
      <c r="S87" s="132">
        <f t="shared" si="63"/>
        <v>10.746488590430275</v>
      </c>
      <c r="T87" s="133">
        <v>0.82020000000000004</v>
      </c>
      <c r="U87" s="132">
        <f t="shared" si="64"/>
        <v>10.746815114133081</v>
      </c>
      <c r="V87" s="133">
        <v>0.1552</v>
      </c>
      <c r="W87" s="132">
        <f t="shared" si="65"/>
        <v>10.746876899647194</v>
      </c>
      <c r="X87" s="133">
        <v>2.9399999999999999E-2</v>
      </c>
      <c r="Y87" s="132">
        <f t="shared" si="66"/>
        <v>10.746888603861853</v>
      </c>
      <c r="Z87" s="133">
        <v>5.5999999999999999E-3</v>
      </c>
      <c r="AA87" s="133">
        <f t="shared" si="58"/>
        <v>10.746890833236074</v>
      </c>
    </row>
    <row r="88" spans="1:27" ht="15" customHeight="1" x14ac:dyDescent="0.25">
      <c r="A88" s="45" t="s">
        <v>50</v>
      </c>
      <c r="B88" s="101">
        <v>6085</v>
      </c>
      <c r="C88" s="107" t="s">
        <v>52</v>
      </c>
      <c r="D88" s="109">
        <f>(LARGE('NOx OS Heat Inputs'!D88:K88,1)+LARGE('NOx OS Heat Inputs'!D88:K88,2)+LARGE('NOx OS Heat Inputs'!D88:K88,3))/3</f>
        <v>185406.65466666667</v>
      </c>
      <c r="E88" s="108">
        <v>541682004</v>
      </c>
      <c r="F88" s="121">
        <f t="shared" si="47"/>
        <v>3.4227951694453315E-4</v>
      </c>
      <c r="G88" s="127">
        <v>22835</v>
      </c>
      <c r="H88" s="127">
        <f t="shared" si="48"/>
        <v>7.8159527694284145</v>
      </c>
      <c r="I88" s="127">
        <f>MIN(H88,'NOx OS Emissions'!L88,'NOx OS Consent Decree Caps'!D88,' Retirement Adjustments'!D88)</f>
        <v>7.8159527694284145</v>
      </c>
      <c r="J88" s="133">
        <v>3372.6756999999998</v>
      </c>
      <c r="K88" s="132">
        <f t="shared" si="59"/>
        <v>8.9703505788349798</v>
      </c>
      <c r="L88" s="133">
        <v>638.5018</v>
      </c>
      <c r="M88" s="132">
        <f t="shared" si="60"/>
        <v>9.1888966665071941</v>
      </c>
      <c r="N88" s="133">
        <v>120.87869999999999</v>
      </c>
      <c r="O88" s="132">
        <f t="shared" si="61"/>
        <v>9.2302709695520768</v>
      </c>
      <c r="P88" s="133">
        <v>22.8843</v>
      </c>
      <c r="Q88" s="132">
        <f t="shared" si="62"/>
        <v>9.2381037967016901</v>
      </c>
      <c r="R88" s="133">
        <v>4.3323999999999998</v>
      </c>
      <c r="S88" s="132">
        <f t="shared" si="63"/>
        <v>9.2395866884808999</v>
      </c>
      <c r="T88" s="133">
        <v>0.82020000000000004</v>
      </c>
      <c r="U88" s="132">
        <f t="shared" si="64"/>
        <v>9.2398674261406981</v>
      </c>
      <c r="V88" s="133">
        <v>0.1552</v>
      </c>
      <c r="W88" s="132">
        <f t="shared" si="65"/>
        <v>9.2399205479217272</v>
      </c>
      <c r="X88" s="133">
        <v>2.9399999999999999E-2</v>
      </c>
      <c r="Y88" s="132">
        <f t="shared" si="66"/>
        <v>9.2399306109395258</v>
      </c>
      <c r="Z88" s="133">
        <v>5.5999999999999999E-3</v>
      </c>
      <c r="AA88" s="133">
        <f t="shared" si="58"/>
        <v>9.2399325277048199</v>
      </c>
    </row>
    <row r="89" spans="1:27" ht="15" customHeight="1" x14ac:dyDescent="0.25">
      <c r="A89" s="45" t="s">
        <v>50</v>
      </c>
      <c r="B89" s="101">
        <v>6085</v>
      </c>
      <c r="C89" s="101">
        <v>17</v>
      </c>
      <c r="D89" s="109">
        <f>(LARGE('NOx OS Heat Inputs'!D89:K89,1)+LARGE('NOx OS Heat Inputs'!D89:K89,2)+LARGE('NOx OS Heat Inputs'!D89:K89,3))/3</f>
        <v>10189011.982333332</v>
      </c>
      <c r="E89" s="108">
        <v>541682004</v>
      </c>
      <c r="F89" s="121">
        <f t="shared" si="47"/>
        <v>1.8809951054481279E-2</v>
      </c>
      <c r="G89" s="127">
        <v>22835</v>
      </c>
      <c r="H89" s="127">
        <f t="shared" si="48"/>
        <v>429.52523232907998</v>
      </c>
      <c r="I89" s="127">
        <f>MIN(H89,'NOx OS Emissions'!L89,'NOx OS Consent Decree Caps'!D89,' Retirement Adjustments'!D89)</f>
        <v>429.52523232907998</v>
      </c>
      <c r="J89" s="133">
        <v>3372.6756999999998</v>
      </c>
      <c r="K89" s="132">
        <f t="shared" si="59"/>
        <v>492.96509716871839</v>
      </c>
      <c r="L89" s="133">
        <v>638.5018</v>
      </c>
      <c r="M89" s="132">
        <f t="shared" si="60"/>
        <v>504.97528477491659</v>
      </c>
      <c r="N89" s="133">
        <v>120.87869999999999</v>
      </c>
      <c r="O89" s="132">
        <f t="shared" si="61"/>
        <v>507.24900720544593</v>
      </c>
      <c r="P89" s="133">
        <v>22.8843</v>
      </c>
      <c r="Q89" s="132">
        <f t="shared" si="62"/>
        <v>507.67945976836199</v>
      </c>
      <c r="R89" s="133">
        <v>4.3323999999999998</v>
      </c>
      <c r="S89" s="132">
        <f t="shared" si="63"/>
        <v>507.76095200031045</v>
      </c>
      <c r="T89" s="133">
        <v>0.82020000000000004</v>
      </c>
      <c r="U89" s="132">
        <f t="shared" si="64"/>
        <v>507.77637992216535</v>
      </c>
      <c r="V89" s="133">
        <v>0.1552</v>
      </c>
      <c r="W89" s="132">
        <f t="shared" si="65"/>
        <v>507.77929922656898</v>
      </c>
      <c r="X89" s="133">
        <v>2.9399999999999999E-2</v>
      </c>
      <c r="Y89" s="132">
        <f t="shared" si="66"/>
        <v>507.77985223912998</v>
      </c>
      <c r="Z89" s="133">
        <v>5.5999999999999999E-3</v>
      </c>
      <c r="AA89" s="133">
        <f t="shared" si="58"/>
        <v>507.77995757485587</v>
      </c>
    </row>
    <row r="90" spans="1:27" ht="15" customHeight="1" x14ac:dyDescent="0.25">
      <c r="A90" s="45" t="s">
        <v>50</v>
      </c>
      <c r="B90" s="101">
        <v>6085</v>
      </c>
      <c r="C90" s="101">
        <v>18</v>
      </c>
      <c r="D90" s="109">
        <f>(LARGE('NOx OS Heat Inputs'!D90:K90,1)+LARGE('NOx OS Heat Inputs'!D90:K90,2)+LARGE('NOx OS Heat Inputs'!D90:K90,3))/3</f>
        <v>10495584.432333333</v>
      </c>
      <c r="E90" s="108">
        <v>541682004</v>
      </c>
      <c r="F90" s="121">
        <f t="shared" si="47"/>
        <v>1.9375914936862724E-2</v>
      </c>
      <c r="G90" s="127">
        <v>22835</v>
      </c>
      <c r="H90" s="127">
        <f t="shared" si="48"/>
        <v>442.44901758326029</v>
      </c>
      <c r="I90" s="127">
        <f>MIN(H90,'NOx OS Emissions'!L90,'NOx OS Consent Decree Caps'!D90,' Retirement Adjustments'!D90)</f>
        <v>442.44901758326029</v>
      </c>
      <c r="J90" s="133">
        <v>3372.6756999999998</v>
      </c>
      <c r="K90" s="132">
        <f t="shared" si="59"/>
        <v>507.79769505608419</v>
      </c>
      <c r="L90" s="133">
        <v>638.5018</v>
      </c>
      <c r="M90" s="132">
        <f t="shared" si="60"/>
        <v>520.16925161991799</v>
      </c>
      <c r="N90" s="133">
        <v>120.87869999999999</v>
      </c>
      <c r="O90" s="132">
        <f t="shared" si="61"/>
        <v>522.51138702879655</v>
      </c>
      <c r="P90" s="133">
        <v>22.8843</v>
      </c>
      <c r="Q90" s="132">
        <f t="shared" si="62"/>
        <v>522.95479127898625</v>
      </c>
      <c r="R90" s="133">
        <v>4.3323999999999998</v>
      </c>
      <c r="S90" s="132">
        <f t="shared" si="63"/>
        <v>523.03873549285868</v>
      </c>
      <c r="T90" s="133">
        <v>0.82020000000000004</v>
      </c>
      <c r="U90" s="132">
        <f t="shared" si="64"/>
        <v>523.05462761828994</v>
      </c>
      <c r="V90" s="133">
        <v>0.1552</v>
      </c>
      <c r="W90" s="132">
        <f t="shared" si="65"/>
        <v>523.05763476028812</v>
      </c>
      <c r="X90" s="133">
        <v>2.9399999999999999E-2</v>
      </c>
      <c r="Y90" s="132">
        <f t="shared" si="66"/>
        <v>523.05820441218725</v>
      </c>
      <c r="Z90" s="133">
        <v>5.5999999999999999E-3</v>
      </c>
      <c r="AA90" s="133">
        <f t="shared" si="58"/>
        <v>523.0583129173109</v>
      </c>
    </row>
    <row r="91" spans="1:27" ht="15" customHeight="1" x14ac:dyDescent="0.25">
      <c r="A91" s="45" t="s">
        <v>53</v>
      </c>
      <c r="B91" s="101">
        <v>7335</v>
      </c>
      <c r="C91" s="107" t="s">
        <v>54</v>
      </c>
      <c r="D91" s="109">
        <f>(LARGE('NOx OS Heat Inputs'!D91:K91,1)+LARGE('NOx OS Heat Inputs'!D91:K91,2)+LARGE('NOx OS Heat Inputs'!D91:K91,3))/3</f>
        <v>32402.783333333336</v>
      </c>
      <c r="E91" s="108">
        <v>541682004</v>
      </c>
      <c r="F91" s="121">
        <f t="shared" si="47"/>
        <v>5.9818829302169941E-5</v>
      </c>
      <c r="G91" s="127">
        <v>22835</v>
      </c>
      <c r="H91" s="127">
        <f t="shared" si="48"/>
        <v>1.3659629671150506</v>
      </c>
      <c r="I91" s="127">
        <f>MIN(H91,'NOx OS Emissions'!L91,'NOx OS Consent Decree Caps'!D91,' Retirement Adjustments'!D91)</f>
        <v>1.3659629671150506</v>
      </c>
      <c r="J91" s="133">
        <v>3372.6756999999998</v>
      </c>
      <c r="K91" s="132">
        <f t="shared" si="59"/>
        <v>1.5677124791049271</v>
      </c>
      <c r="L91" s="133">
        <v>638.5018</v>
      </c>
      <c r="M91" s="132">
        <f t="shared" si="60"/>
        <v>1.6059069092882554</v>
      </c>
      <c r="N91" s="133">
        <v>120.87869999999999</v>
      </c>
      <c r="O91" s="132">
        <f t="shared" si="61"/>
        <v>1.6131377316098237</v>
      </c>
      <c r="P91" s="133">
        <v>22.8843</v>
      </c>
      <c r="Q91" s="132">
        <f t="shared" si="62"/>
        <v>1.6145066436452233</v>
      </c>
      <c r="R91" s="133">
        <v>4.3323999999999998</v>
      </c>
      <c r="S91" s="132">
        <f t="shared" si="63"/>
        <v>1.6147658027412921</v>
      </c>
      <c r="T91" s="133">
        <v>0.82020000000000004</v>
      </c>
      <c r="U91" s="132">
        <f t="shared" si="64"/>
        <v>1.6148148661450858</v>
      </c>
      <c r="V91" s="133">
        <v>0.1552</v>
      </c>
      <c r="W91" s="132">
        <f t="shared" si="65"/>
        <v>1.6148241500273934</v>
      </c>
      <c r="X91" s="133">
        <v>2.9399999999999999E-2</v>
      </c>
      <c r="Y91" s="132">
        <f t="shared" si="66"/>
        <v>1.6148259087009749</v>
      </c>
      <c r="Z91" s="133">
        <v>5.5999999999999999E-3</v>
      </c>
      <c r="AA91" s="133">
        <f t="shared" si="58"/>
        <v>1.6148262436864189</v>
      </c>
    </row>
    <row r="92" spans="1:27" ht="15" customHeight="1" x14ac:dyDescent="0.25">
      <c r="A92" s="45" t="s">
        <v>53</v>
      </c>
      <c r="B92" s="101">
        <v>7335</v>
      </c>
      <c r="C92" s="107" t="s">
        <v>55</v>
      </c>
      <c r="D92" s="109">
        <f>(LARGE('NOx OS Heat Inputs'!D92:K92,1)+LARGE('NOx OS Heat Inputs'!D92:K92,2)+LARGE('NOx OS Heat Inputs'!D92:K92,3))/3</f>
        <v>34548.491666666669</v>
      </c>
      <c r="E92" s="108">
        <v>541682004</v>
      </c>
      <c r="F92" s="121">
        <f t="shared" si="47"/>
        <v>6.3780024832921475E-5</v>
      </c>
      <c r="G92" s="127">
        <v>22835</v>
      </c>
      <c r="H92" s="127">
        <f t="shared" si="48"/>
        <v>1.4564168670597619</v>
      </c>
      <c r="I92" s="127">
        <f>MIN(H92,'NOx OS Emissions'!L92,'NOx OS Consent Decree Caps'!D92,' Retirement Adjustments'!D92)</f>
        <v>1.4564168670597619</v>
      </c>
      <c r="J92" s="133">
        <v>3372.6756999999998</v>
      </c>
      <c r="K92" s="132">
        <f t="shared" si="59"/>
        <v>1.6715262069591528</v>
      </c>
      <c r="L92" s="133">
        <v>638.5018</v>
      </c>
      <c r="M92" s="132">
        <f t="shared" si="60"/>
        <v>1.7122498676190179</v>
      </c>
      <c r="N92" s="133">
        <v>120.87869999999999</v>
      </c>
      <c r="O92" s="132">
        <f t="shared" si="61"/>
        <v>1.7199595141067892</v>
      </c>
      <c r="P92" s="133">
        <v>22.8843</v>
      </c>
      <c r="Q92" s="132">
        <f t="shared" si="62"/>
        <v>1.7214190753290732</v>
      </c>
      <c r="R92" s="133">
        <v>4.3323999999999998</v>
      </c>
      <c r="S92" s="132">
        <f t="shared" si="63"/>
        <v>1.7216953959086594</v>
      </c>
      <c r="T92" s="133">
        <v>0.82020000000000004</v>
      </c>
      <c r="U92" s="132">
        <f t="shared" si="64"/>
        <v>1.7217477082850274</v>
      </c>
      <c r="V92" s="133">
        <v>0.1552</v>
      </c>
      <c r="W92" s="132">
        <f t="shared" si="65"/>
        <v>1.7217576069448814</v>
      </c>
      <c r="X92" s="133">
        <v>2.9399999999999999E-2</v>
      </c>
      <c r="Y92" s="132">
        <f t="shared" si="66"/>
        <v>1.7217594820776114</v>
      </c>
      <c r="Z92" s="133">
        <v>5.5999999999999999E-3</v>
      </c>
      <c r="AA92" s="133">
        <f t="shared" si="58"/>
        <v>1.7217598392457505</v>
      </c>
    </row>
    <row r="93" spans="1:27" ht="15" customHeight="1" x14ac:dyDescent="0.25">
      <c r="A93" s="45" t="s">
        <v>56</v>
      </c>
      <c r="B93" s="101">
        <v>6166</v>
      </c>
      <c r="C93" s="107" t="s">
        <v>57</v>
      </c>
      <c r="D93" s="109">
        <f>(LARGE('NOx OS Heat Inputs'!D93:K93,1)+LARGE('NOx OS Heat Inputs'!D93:K93,2)+LARGE('NOx OS Heat Inputs'!D93:K93,3))/3</f>
        <v>39026726.143666662</v>
      </c>
      <c r="E93" s="108">
        <v>541682004</v>
      </c>
      <c r="F93" s="121">
        <f t="shared" si="47"/>
        <v>7.2047300548065948E-2</v>
      </c>
      <c r="G93" s="127">
        <v>22835</v>
      </c>
      <c r="H93" s="127">
        <f t="shared" si="48"/>
        <v>1645.200108015086</v>
      </c>
      <c r="I93" s="127">
        <f>MIN(H93,'NOx OS Emissions'!L93,'NOx OS Consent Decree Caps'!D93,' Retirement Adjustments'!D93)</f>
        <v>1645.200108015086</v>
      </c>
      <c r="J93" s="133">
        <v>3372.6756999999998</v>
      </c>
      <c r="K93" s="132">
        <f t="shared" si="59"/>
        <v>1888.1922878241446</v>
      </c>
      <c r="L93" s="133">
        <v>638.5018</v>
      </c>
      <c r="M93" s="132">
        <f t="shared" si="60"/>
        <v>1934.1946189092257</v>
      </c>
      <c r="N93" s="133">
        <v>120.87869999999999</v>
      </c>
      <c r="O93" s="132">
        <f t="shared" si="61"/>
        <v>1942.9036029379852</v>
      </c>
      <c r="P93" s="133">
        <v>22.8843</v>
      </c>
      <c r="Q93" s="132">
        <f t="shared" si="62"/>
        <v>1944.5523549779173</v>
      </c>
      <c r="R93" s="133">
        <v>4.3323999999999998</v>
      </c>
      <c r="S93" s="132">
        <f t="shared" si="63"/>
        <v>1944.8644927028117</v>
      </c>
      <c r="T93" s="133">
        <v>0.82020000000000004</v>
      </c>
      <c r="U93" s="132">
        <f t="shared" si="64"/>
        <v>1944.9235858987213</v>
      </c>
      <c r="V93" s="133">
        <v>0.1552</v>
      </c>
      <c r="W93" s="132">
        <f t="shared" si="65"/>
        <v>1944.9347676397663</v>
      </c>
      <c r="X93" s="133">
        <v>2.9399999999999999E-2</v>
      </c>
      <c r="Y93" s="132">
        <f t="shared" si="66"/>
        <v>1944.9368858304024</v>
      </c>
      <c r="Z93" s="133">
        <v>5.5999999999999999E-3</v>
      </c>
      <c r="AA93" s="133">
        <f t="shared" si="58"/>
        <v>1944.9372892952854</v>
      </c>
    </row>
    <row r="94" spans="1:27" ht="15" customHeight="1" x14ac:dyDescent="0.25">
      <c r="A94" s="45" t="s">
        <v>56</v>
      </c>
      <c r="B94" s="101">
        <v>6166</v>
      </c>
      <c r="C94" s="107" t="s">
        <v>58</v>
      </c>
      <c r="D94" s="109">
        <f>(LARGE('NOx OS Heat Inputs'!D94:K94,1)+LARGE('NOx OS Heat Inputs'!D94:K94,2)+LARGE('NOx OS Heat Inputs'!D94:K94,3))/3</f>
        <v>39771225.219666667</v>
      </c>
      <c r="E94" s="108">
        <v>541682004</v>
      </c>
      <c r="F94" s="121">
        <f t="shared" si="47"/>
        <v>7.3421721463847386E-2</v>
      </c>
      <c r="G94" s="127">
        <v>22835</v>
      </c>
      <c r="H94" s="127">
        <f t="shared" si="48"/>
        <v>1676.5850096269551</v>
      </c>
      <c r="I94" s="127">
        <f>MIN(H94,'NOx OS Emissions'!L94,'NOx OS Consent Decree Caps'!D94,' Retirement Adjustments'!D94)</f>
        <v>1676.5850096269551</v>
      </c>
      <c r="J94" s="133">
        <v>3372.6756999999998</v>
      </c>
      <c r="K94" s="132">
        <f t="shared" si="59"/>
        <v>1924.2126654602416</v>
      </c>
      <c r="L94" s="133">
        <v>638.5018</v>
      </c>
      <c r="M94" s="132">
        <f t="shared" si="60"/>
        <v>1971.0925667740069</v>
      </c>
      <c r="N94" s="133">
        <v>120.87869999999999</v>
      </c>
      <c r="O94" s="132">
        <f t="shared" si="61"/>
        <v>1979.9676890163189</v>
      </c>
      <c r="P94" s="133">
        <v>22.8843</v>
      </c>
      <c r="Q94" s="132">
        <f t="shared" si="62"/>
        <v>1981.647893716814</v>
      </c>
      <c r="R94" s="133">
        <v>4.3323999999999998</v>
      </c>
      <c r="S94" s="132">
        <f t="shared" si="63"/>
        <v>1981.9659859828839</v>
      </c>
      <c r="T94" s="133">
        <v>0.82020000000000004</v>
      </c>
      <c r="U94" s="132">
        <f t="shared" si="64"/>
        <v>1982.0262064788285</v>
      </c>
      <c r="V94" s="133">
        <v>0.1552</v>
      </c>
      <c r="W94" s="132">
        <f t="shared" si="65"/>
        <v>1982.0376015299996</v>
      </c>
      <c r="X94" s="133">
        <v>2.9399999999999999E-2</v>
      </c>
      <c r="Y94" s="132">
        <f t="shared" si="66"/>
        <v>1982.0397601286106</v>
      </c>
      <c r="Z94" s="133">
        <v>5.5999999999999999E-3</v>
      </c>
      <c r="AA94" s="133">
        <f t="shared" si="58"/>
        <v>1982.0401712902508</v>
      </c>
    </row>
    <row r="95" spans="1:27" ht="15" customHeight="1" x14ac:dyDescent="0.25">
      <c r="A95" s="45" t="s">
        <v>59</v>
      </c>
      <c r="B95" s="101">
        <v>55364</v>
      </c>
      <c r="C95" s="107" t="s">
        <v>60</v>
      </c>
      <c r="D95" s="109">
        <f>(LARGE('NOx OS Heat Inputs'!D95:K95,1)+LARGE('NOx OS Heat Inputs'!D95:K95,2)+LARGE('NOx OS Heat Inputs'!D95:K95,3))/3</f>
        <v>5601180.0653333338</v>
      </c>
      <c r="E95" s="108">
        <v>541682004</v>
      </c>
      <c r="F95" s="121">
        <f t="shared" si="47"/>
        <v>1.0340347332885243E-2</v>
      </c>
      <c r="G95" s="127">
        <v>22835</v>
      </c>
      <c r="H95" s="127">
        <f t="shared" si="48"/>
        <v>236.12183134643453</v>
      </c>
      <c r="I95" s="127">
        <f>MIN(H95,'NOx OS Emissions'!L95,'NOx OS Consent Decree Caps'!D95,' Retirement Adjustments'!D95)</f>
        <v>25.475000000000001</v>
      </c>
      <c r="J95" s="133">
        <v>3372.6756999999998</v>
      </c>
      <c r="K95" s="132">
        <f t="shared" ref="K95:K100" si="67">I95</f>
        <v>25.475000000000001</v>
      </c>
      <c r="L95" s="133">
        <v>638.5018</v>
      </c>
      <c r="M95" s="127">
        <f t="shared" ref="M95:M100" si="68">K95</f>
        <v>25.475000000000001</v>
      </c>
      <c r="N95" s="133">
        <v>120.87869999999999</v>
      </c>
      <c r="O95" s="127">
        <f t="shared" ref="O95:O100" si="69">M95</f>
        <v>25.475000000000001</v>
      </c>
      <c r="P95" s="133">
        <v>22.8843</v>
      </c>
      <c r="Q95" s="127">
        <f t="shared" ref="Q95:Q100" si="70">O95</f>
        <v>25.475000000000001</v>
      </c>
      <c r="R95" s="133">
        <v>4.3323999999999998</v>
      </c>
      <c r="S95" s="127">
        <f t="shared" ref="S95:S100" si="71">Q95</f>
        <v>25.475000000000001</v>
      </c>
      <c r="T95" s="133">
        <v>0.82020000000000004</v>
      </c>
      <c r="U95" s="127">
        <f t="shared" ref="U95:U100" si="72">S95</f>
        <v>25.475000000000001</v>
      </c>
      <c r="V95" s="133">
        <v>0.1552</v>
      </c>
      <c r="W95" s="127">
        <f t="shared" ref="W95:W100" si="73">U95</f>
        <v>25.475000000000001</v>
      </c>
      <c r="X95" s="133">
        <v>2.9399999999999999E-2</v>
      </c>
      <c r="Y95" s="127">
        <f t="shared" ref="Y95:Y100" si="74">W95</f>
        <v>25.475000000000001</v>
      </c>
      <c r="Z95" s="133">
        <v>5.5999999999999999E-3</v>
      </c>
      <c r="AA95" s="127">
        <f t="shared" ref="AA95:AA106" si="75">Y95</f>
        <v>25.475000000000001</v>
      </c>
    </row>
    <row r="96" spans="1:27" ht="15" customHeight="1" x14ac:dyDescent="0.25">
      <c r="A96" s="45" t="s">
        <v>59</v>
      </c>
      <c r="B96" s="101">
        <v>55364</v>
      </c>
      <c r="C96" s="107" t="s">
        <v>61</v>
      </c>
      <c r="D96" s="109">
        <f>(LARGE('NOx OS Heat Inputs'!D96:K96,1)+LARGE('NOx OS Heat Inputs'!D96:K96,2)+LARGE('NOx OS Heat Inputs'!D96:K96,3))/3</f>
        <v>5572031.2393333334</v>
      </c>
      <c r="E96" s="108">
        <v>541682004</v>
      </c>
      <c r="F96" s="121">
        <f t="shared" si="47"/>
        <v>1.0286535639336715E-2</v>
      </c>
      <c r="G96" s="127">
        <v>22835</v>
      </c>
      <c r="H96" s="127">
        <f t="shared" si="48"/>
        <v>234.89304132425389</v>
      </c>
      <c r="I96" s="127">
        <f>MIN(H96,'NOx OS Emissions'!L96,'NOx OS Consent Decree Caps'!D96,' Retirement Adjustments'!D96)</f>
        <v>25.356999999999999</v>
      </c>
      <c r="J96" s="133">
        <v>3372.6756999999998</v>
      </c>
      <c r="K96" s="132">
        <f t="shared" si="67"/>
        <v>25.356999999999999</v>
      </c>
      <c r="L96" s="133">
        <v>638.5018</v>
      </c>
      <c r="M96" s="127">
        <f t="shared" si="68"/>
        <v>25.356999999999999</v>
      </c>
      <c r="N96" s="133">
        <v>120.87869999999999</v>
      </c>
      <c r="O96" s="127">
        <f t="shared" si="69"/>
        <v>25.356999999999999</v>
      </c>
      <c r="P96" s="133">
        <v>22.8843</v>
      </c>
      <c r="Q96" s="127">
        <f t="shared" si="70"/>
        <v>25.356999999999999</v>
      </c>
      <c r="R96" s="133">
        <v>4.3323999999999998</v>
      </c>
      <c r="S96" s="127">
        <f t="shared" si="71"/>
        <v>25.356999999999999</v>
      </c>
      <c r="T96" s="133">
        <v>0.82020000000000004</v>
      </c>
      <c r="U96" s="127">
        <f t="shared" si="72"/>
        <v>25.356999999999999</v>
      </c>
      <c r="V96" s="133">
        <v>0.1552</v>
      </c>
      <c r="W96" s="127">
        <f t="shared" si="73"/>
        <v>25.356999999999999</v>
      </c>
      <c r="X96" s="133">
        <v>2.9399999999999999E-2</v>
      </c>
      <c r="Y96" s="127">
        <f t="shared" si="74"/>
        <v>25.356999999999999</v>
      </c>
      <c r="Z96" s="133">
        <v>5.5999999999999999E-3</v>
      </c>
      <c r="AA96" s="127">
        <f t="shared" si="75"/>
        <v>25.356999999999999</v>
      </c>
    </row>
    <row r="97" spans="1:47" ht="15" customHeight="1" x14ac:dyDescent="0.25">
      <c r="A97" s="45" t="s">
        <v>62</v>
      </c>
      <c r="B97" s="101">
        <v>988</v>
      </c>
      <c r="C97" s="107" t="s">
        <v>63</v>
      </c>
      <c r="D97" s="109">
        <f>(LARGE('NOx OS Heat Inputs'!D97:K97,1)+LARGE('NOx OS Heat Inputs'!D97:K97,2)+LARGE('NOx OS Heat Inputs'!D97:K97,3))/3</f>
        <v>917536.0593333334</v>
      </c>
      <c r="E97" s="108">
        <v>541682004</v>
      </c>
      <c r="F97" s="121">
        <f t="shared" si="47"/>
        <v>1.6938647630120151E-3</v>
      </c>
      <c r="G97" s="127">
        <v>22835</v>
      </c>
      <c r="H97" s="127">
        <f t="shared" si="48"/>
        <v>38.679401863379368</v>
      </c>
      <c r="I97" s="127">
        <f>MIN(H97,'NOx OS Emissions'!L97,'NOx OS Consent Decree Caps'!D97,' Retirement Adjustments'!D97)</f>
        <v>0</v>
      </c>
      <c r="J97" s="133">
        <v>3372.6756999999998</v>
      </c>
      <c r="K97" s="132">
        <f t="shared" si="67"/>
        <v>0</v>
      </c>
      <c r="L97" s="133">
        <v>638.5018</v>
      </c>
      <c r="M97" s="127">
        <f t="shared" si="68"/>
        <v>0</v>
      </c>
      <c r="N97" s="133">
        <v>120.87869999999999</v>
      </c>
      <c r="O97" s="127">
        <f t="shared" si="69"/>
        <v>0</v>
      </c>
      <c r="P97" s="133">
        <v>22.8843</v>
      </c>
      <c r="Q97" s="127">
        <f t="shared" si="70"/>
        <v>0</v>
      </c>
      <c r="R97" s="133">
        <v>4.3323999999999998</v>
      </c>
      <c r="S97" s="127">
        <f t="shared" si="71"/>
        <v>0</v>
      </c>
      <c r="T97" s="133">
        <v>0.82020000000000004</v>
      </c>
      <c r="U97" s="127">
        <f t="shared" si="72"/>
        <v>0</v>
      </c>
      <c r="V97" s="133">
        <v>0.1552</v>
      </c>
      <c r="W97" s="127">
        <f t="shared" si="73"/>
        <v>0</v>
      </c>
      <c r="X97" s="133">
        <v>2.9399999999999999E-2</v>
      </c>
      <c r="Y97" s="127">
        <f t="shared" si="74"/>
        <v>0</v>
      </c>
      <c r="Z97" s="133">
        <v>5.5999999999999999E-3</v>
      </c>
      <c r="AA97" s="127">
        <f t="shared" si="75"/>
        <v>0</v>
      </c>
    </row>
    <row r="98" spans="1:47" ht="15" customHeight="1" x14ac:dyDescent="0.25">
      <c r="A98" s="45" t="s">
        <v>62</v>
      </c>
      <c r="B98" s="101">
        <v>988</v>
      </c>
      <c r="C98" s="107" t="s">
        <v>64</v>
      </c>
      <c r="D98" s="109">
        <f>(LARGE('NOx OS Heat Inputs'!D98:K98,1)+LARGE('NOx OS Heat Inputs'!D98:K98,2)+LARGE('NOx OS Heat Inputs'!D98:K98,3))/3</f>
        <v>1477529.7473333331</v>
      </c>
      <c r="E98" s="108">
        <v>541682004</v>
      </c>
      <c r="F98" s="121">
        <f t="shared" si="47"/>
        <v>2.7276699916605187E-3</v>
      </c>
      <c r="G98" s="127">
        <v>22835</v>
      </c>
      <c r="H98" s="127">
        <f t="shared" si="48"/>
        <v>62.286344259567947</v>
      </c>
      <c r="I98" s="127">
        <f>MIN(H98,'NOx OS Emissions'!L98,'NOx OS Consent Decree Caps'!D98,' Retirement Adjustments'!D98)</f>
        <v>0</v>
      </c>
      <c r="J98" s="133">
        <v>3372.6756999999998</v>
      </c>
      <c r="K98" s="132">
        <f t="shared" si="67"/>
        <v>0</v>
      </c>
      <c r="L98" s="133">
        <v>638.5018</v>
      </c>
      <c r="M98" s="127">
        <f t="shared" si="68"/>
        <v>0</v>
      </c>
      <c r="N98" s="133">
        <v>120.87869999999999</v>
      </c>
      <c r="O98" s="127">
        <f t="shared" si="69"/>
        <v>0</v>
      </c>
      <c r="P98" s="133">
        <v>22.8843</v>
      </c>
      <c r="Q98" s="127">
        <f t="shared" si="70"/>
        <v>0</v>
      </c>
      <c r="R98" s="133">
        <v>4.3323999999999998</v>
      </c>
      <c r="S98" s="127">
        <f t="shared" si="71"/>
        <v>0</v>
      </c>
      <c r="T98" s="133">
        <v>0.82020000000000004</v>
      </c>
      <c r="U98" s="127">
        <f t="shared" si="72"/>
        <v>0</v>
      </c>
      <c r="V98" s="133">
        <v>0.1552</v>
      </c>
      <c r="W98" s="127">
        <f t="shared" si="73"/>
        <v>0</v>
      </c>
      <c r="X98" s="133">
        <v>2.9399999999999999E-2</v>
      </c>
      <c r="Y98" s="127">
        <f t="shared" si="74"/>
        <v>0</v>
      </c>
      <c r="Z98" s="133">
        <v>5.5999999999999999E-3</v>
      </c>
      <c r="AA98" s="127">
        <f t="shared" si="75"/>
        <v>0</v>
      </c>
    </row>
    <row r="99" spans="1:47" ht="15" customHeight="1" x14ac:dyDescent="0.25">
      <c r="A99" s="45" t="s">
        <v>62</v>
      </c>
      <c r="B99" s="101">
        <v>988</v>
      </c>
      <c r="C99" s="107" t="s">
        <v>65</v>
      </c>
      <c r="D99" s="109">
        <f>(LARGE('NOx OS Heat Inputs'!D99:K99,1)+LARGE('NOx OS Heat Inputs'!D99:K99,2)+LARGE('NOx OS Heat Inputs'!D99:K99,3))/3</f>
        <v>3013507.7583333333</v>
      </c>
      <c r="E99" s="108">
        <v>541682004</v>
      </c>
      <c r="F99" s="121">
        <f t="shared" si="47"/>
        <v>5.563241414852935E-3</v>
      </c>
      <c r="G99" s="127">
        <v>22835</v>
      </c>
      <c r="H99" s="127">
        <f t="shared" si="48"/>
        <v>127.03661770816677</v>
      </c>
      <c r="I99" s="127">
        <f>MIN(H99,'NOx OS Emissions'!L99,'NOx OS Consent Decree Caps'!D99,' Retirement Adjustments'!D99)</f>
        <v>0</v>
      </c>
      <c r="J99" s="133">
        <v>3372.6756999999998</v>
      </c>
      <c r="K99" s="132">
        <f t="shared" si="67"/>
        <v>0</v>
      </c>
      <c r="L99" s="133">
        <v>638.5018</v>
      </c>
      <c r="M99" s="127">
        <f t="shared" si="68"/>
        <v>0</v>
      </c>
      <c r="N99" s="133">
        <v>120.87869999999999</v>
      </c>
      <c r="O99" s="127">
        <f t="shared" si="69"/>
        <v>0</v>
      </c>
      <c r="P99" s="133">
        <v>22.8843</v>
      </c>
      <c r="Q99" s="127">
        <f t="shared" si="70"/>
        <v>0</v>
      </c>
      <c r="R99" s="133">
        <v>4.3323999999999998</v>
      </c>
      <c r="S99" s="127">
        <f t="shared" si="71"/>
        <v>0</v>
      </c>
      <c r="T99" s="133">
        <v>0.82020000000000004</v>
      </c>
      <c r="U99" s="127">
        <f t="shared" si="72"/>
        <v>0</v>
      </c>
      <c r="V99" s="133">
        <v>0.1552</v>
      </c>
      <c r="W99" s="127">
        <f t="shared" si="73"/>
        <v>0</v>
      </c>
      <c r="X99" s="133">
        <v>2.9399999999999999E-2</v>
      </c>
      <c r="Y99" s="127">
        <f t="shared" si="74"/>
        <v>0</v>
      </c>
      <c r="Z99" s="133">
        <v>5.5999999999999999E-3</v>
      </c>
      <c r="AA99" s="127">
        <f t="shared" si="75"/>
        <v>0</v>
      </c>
    </row>
    <row r="100" spans="1:47" ht="15" customHeight="1" x14ac:dyDescent="0.25">
      <c r="A100" s="45" t="s">
        <v>62</v>
      </c>
      <c r="B100" s="101">
        <v>988</v>
      </c>
      <c r="C100" s="107" t="s">
        <v>66</v>
      </c>
      <c r="D100" s="109">
        <f>(LARGE('NOx OS Heat Inputs'!D100:K100,1)+LARGE('NOx OS Heat Inputs'!D100:K100,2)+LARGE('NOx OS Heat Inputs'!D100:K100,3))/3</f>
        <v>8621043.3489999995</v>
      </c>
      <c r="E100" s="108">
        <v>541682004</v>
      </c>
      <c r="F100" s="121">
        <f t="shared" si="47"/>
        <v>1.5915321693057389E-2</v>
      </c>
      <c r="G100" s="127">
        <v>22835</v>
      </c>
      <c r="H100" s="127">
        <f t="shared" si="48"/>
        <v>363.42637086096545</v>
      </c>
      <c r="I100" s="127">
        <f>MIN(H100,'NOx OS Emissions'!L100,'NOx OS Consent Decree Caps'!D100,' Retirement Adjustments'!D100)</f>
        <v>0</v>
      </c>
      <c r="J100" s="133">
        <v>3372.6756999999998</v>
      </c>
      <c r="K100" s="132">
        <f t="shared" si="67"/>
        <v>0</v>
      </c>
      <c r="L100" s="133">
        <v>638.5018</v>
      </c>
      <c r="M100" s="127">
        <f t="shared" si="68"/>
        <v>0</v>
      </c>
      <c r="N100" s="133">
        <v>120.87869999999999</v>
      </c>
      <c r="O100" s="127">
        <f t="shared" si="69"/>
        <v>0</v>
      </c>
      <c r="P100" s="133">
        <v>22.8843</v>
      </c>
      <c r="Q100" s="127">
        <f t="shared" si="70"/>
        <v>0</v>
      </c>
      <c r="R100" s="133">
        <v>4.3323999999999998</v>
      </c>
      <c r="S100" s="127">
        <f t="shared" si="71"/>
        <v>0</v>
      </c>
      <c r="T100" s="133">
        <v>0.82020000000000004</v>
      </c>
      <c r="U100" s="127">
        <f t="shared" si="72"/>
        <v>0</v>
      </c>
      <c r="V100" s="133">
        <v>0.1552</v>
      </c>
      <c r="W100" s="127">
        <f t="shared" si="73"/>
        <v>0</v>
      </c>
      <c r="X100" s="133">
        <v>2.9399999999999999E-2</v>
      </c>
      <c r="Y100" s="127">
        <f t="shared" si="74"/>
        <v>0</v>
      </c>
      <c r="Z100" s="133">
        <v>5.5999999999999999E-3</v>
      </c>
      <c r="AA100" s="127">
        <f t="shared" si="75"/>
        <v>0</v>
      </c>
    </row>
    <row r="101" spans="1:47" ht="15" customHeight="1" x14ac:dyDescent="0.25">
      <c r="A101" s="45" t="s">
        <v>192</v>
      </c>
      <c r="B101" s="101">
        <v>55111</v>
      </c>
      <c r="C101" s="101">
        <v>1</v>
      </c>
      <c r="D101" s="109">
        <f>(LARGE('NOx OS Heat Inputs'!D101:K101,1)+LARGE('NOx OS Heat Inputs'!D101:K101,2)+LARGE('NOx OS Heat Inputs'!D101:K101,3))/3</f>
        <v>197390.55533333332</v>
      </c>
      <c r="E101" s="108">
        <v>541682004</v>
      </c>
      <c r="F101" s="121">
        <f t="shared" si="47"/>
        <v>3.644030148236812E-4</v>
      </c>
      <c r="G101" s="127">
        <v>22835</v>
      </c>
      <c r="H101" s="127">
        <f t="shared" si="48"/>
        <v>8.3211428434987607</v>
      </c>
      <c r="I101" s="127">
        <f>MIN(H101,'NOx OS Emissions'!L101,'NOx OS Consent Decree Caps'!D101,' Retirement Adjustments'!D101)</f>
        <v>4.5330000000000004</v>
      </c>
      <c r="J101" s="133">
        <v>3372.6756999999998</v>
      </c>
      <c r="K101" s="132">
        <f t="shared" ref="K101:K108" si="76">I101</f>
        <v>4.5330000000000004</v>
      </c>
      <c r="L101" s="133">
        <v>638.5018</v>
      </c>
      <c r="M101" s="127">
        <f t="shared" ref="M101:M108" si="77">K101</f>
        <v>4.5330000000000004</v>
      </c>
      <c r="N101" s="133">
        <v>120.87869999999999</v>
      </c>
      <c r="O101" s="127">
        <f t="shared" ref="O101:O108" si="78">M101</f>
        <v>4.5330000000000004</v>
      </c>
      <c r="P101" s="133">
        <v>22.8843</v>
      </c>
      <c r="Q101" s="127">
        <f t="shared" ref="Q101:Q108" si="79">O101</f>
        <v>4.5330000000000004</v>
      </c>
      <c r="R101" s="133">
        <v>4.3323999999999998</v>
      </c>
      <c r="S101" s="127">
        <f t="shared" ref="S101:S108" si="80">Q101</f>
        <v>4.5330000000000004</v>
      </c>
      <c r="T101" s="133">
        <v>0.82020000000000004</v>
      </c>
      <c r="U101" s="127">
        <f t="shared" ref="U101:U108" si="81">S101</f>
        <v>4.5330000000000004</v>
      </c>
      <c r="V101" s="133">
        <v>0.1552</v>
      </c>
      <c r="W101" s="127">
        <f t="shared" ref="W101:W108" si="82">U101</f>
        <v>4.5330000000000004</v>
      </c>
      <c r="X101" s="133">
        <v>2.9399999999999999E-2</v>
      </c>
      <c r="Y101" s="127">
        <f t="shared" ref="Y101:Y108" si="83">W101</f>
        <v>4.5330000000000004</v>
      </c>
      <c r="Z101" s="133">
        <v>5.5999999999999999E-3</v>
      </c>
      <c r="AA101" s="127">
        <f t="shared" si="75"/>
        <v>4.5330000000000004</v>
      </c>
    </row>
    <row r="102" spans="1:47" ht="15" customHeight="1" x14ac:dyDescent="0.25">
      <c r="A102" s="55" t="s">
        <v>192</v>
      </c>
      <c r="B102" s="101">
        <v>55111</v>
      </c>
      <c r="C102" s="101">
        <v>2</v>
      </c>
      <c r="D102" s="109">
        <f>(LARGE('NOx OS Heat Inputs'!D102:K102,1)+LARGE('NOx OS Heat Inputs'!D102:K102,2)+LARGE('NOx OS Heat Inputs'!D102:K102,3))/3</f>
        <v>197786.71866666665</v>
      </c>
      <c r="E102" s="108">
        <v>541682004</v>
      </c>
      <c r="F102" s="121">
        <f t="shared" si="47"/>
        <v>3.6513437257676857E-4</v>
      </c>
      <c r="G102" s="127">
        <v>22835</v>
      </c>
      <c r="H102" s="127">
        <f t="shared" si="48"/>
        <v>8.3378433977905111</v>
      </c>
      <c r="I102" s="127">
        <f>MIN(H102,'NOx OS Emissions'!L102,'NOx OS Consent Decree Caps'!D102,' Retirement Adjustments'!D102)</f>
        <v>4.4059999999999997</v>
      </c>
      <c r="J102" s="133">
        <v>3372.6756999999998</v>
      </c>
      <c r="K102" s="132">
        <f t="shared" si="76"/>
        <v>4.4059999999999997</v>
      </c>
      <c r="L102" s="133">
        <v>638.5018</v>
      </c>
      <c r="M102" s="127">
        <f t="shared" si="77"/>
        <v>4.4059999999999997</v>
      </c>
      <c r="N102" s="133">
        <v>120.87869999999999</v>
      </c>
      <c r="O102" s="127">
        <f t="shared" si="78"/>
        <v>4.4059999999999997</v>
      </c>
      <c r="P102" s="133">
        <v>22.8843</v>
      </c>
      <c r="Q102" s="127">
        <f t="shared" si="79"/>
        <v>4.4059999999999997</v>
      </c>
      <c r="R102" s="133">
        <v>4.3323999999999998</v>
      </c>
      <c r="S102" s="127">
        <f t="shared" si="80"/>
        <v>4.4059999999999997</v>
      </c>
      <c r="T102" s="133">
        <v>0.82020000000000004</v>
      </c>
      <c r="U102" s="127">
        <f t="shared" si="81"/>
        <v>4.4059999999999997</v>
      </c>
      <c r="V102" s="133">
        <v>0.1552</v>
      </c>
      <c r="W102" s="127">
        <f t="shared" si="82"/>
        <v>4.4059999999999997</v>
      </c>
      <c r="X102" s="133">
        <v>2.9399999999999999E-2</v>
      </c>
      <c r="Y102" s="127">
        <f t="shared" si="83"/>
        <v>4.4059999999999997</v>
      </c>
      <c r="Z102" s="133">
        <v>5.5999999999999999E-3</v>
      </c>
      <c r="AA102" s="127">
        <f t="shared" si="75"/>
        <v>4.4059999999999997</v>
      </c>
    </row>
    <row r="103" spans="1:47" ht="15" customHeight="1" x14ac:dyDescent="0.25">
      <c r="A103" s="55" t="s">
        <v>192</v>
      </c>
      <c r="B103" s="101">
        <v>55111</v>
      </c>
      <c r="C103" s="101">
        <v>3</v>
      </c>
      <c r="D103" s="109">
        <f>(LARGE('NOx OS Heat Inputs'!D103:K103,1)+LARGE('NOx OS Heat Inputs'!D103:K103,2)+LARGE('NOx OS Heat Inputs'!D103:K103,3))/3</f>
        <v>181155.30466666669</v>
      </c>
      <c r="E103" s="108">
        <v>541682004</v>
      </c>
      <c r="F103" s="121">
        <f t="shared" si="47"/>
        <v>3.3443109301941422E-4</v>
      </c>
      <c r="G103" s="127">
        <v>22835</v>
      </c>
      <c r="H103" s="127">
        <f t="shared" si="48"/>
        <v>7.6367340090983236</v>
      </c>
      <c r="I103" s="127">
        <f>MIN(H103,'NOx OS Emissions'!L103,'NOx OS Consent Decree Caps'!D103,' Retirement Adjustments'!D103)</f>
        <v>3.835</v>
      </c>
      <c r="J103" s="133">
        <v>3372.6756999999998</v>
      </c>
      <c r="K103" s="132">
        <f t="shared" si="76"/>
        <v>3.835</v>
      </c>
      <c r="L103" s="133">
        <v>638.5018</v>
      </c>
      <c r="M103" s="127">
        <f t="shared" si="77"/>
        <v>3.835</v>
      </c>
      <c r="N103" s="133">
        <v>120.87869999999999</v>
      </c>
      <c r="O103" s="127">
        <f t="shared" si="78"/>
        <v>3.835</v>
      </c>
      <c r="P103" s="133">
        <v>22.8843</v>
      </c>
      <c r="Q103" s="127">
        <f t="shared" si="79"/>
        <v>3.835</v>
      </c>
      <c r="R103" s="133">
        <v>4.3323999999999998</v>
      </c>
      <c r="S103" s="127">
        <f t="shared" si="80"/>
        <v>3.835</v>
      </c>
      <c r="T103" s="133">
        <v>0.82020000000000004</v>
      </c>
      <c r="U103" s="127">
        <f t="shared" si="81"/>
        <v>3.835</v>
      </c>
      <c r="V103" s="133">
        <v>0.1552</v>
      </c>
      <c r="W103" s="127">
        <f t="shared" si="82"/>
        <v>3.835</v>
      </c>
      <c r="X103" s="133">
        <v>2.9399999999999999E-2</v>
      </c>
      <c r="Y103" s="127">
        <f t="shared" si="83"/>
        <v>3.835</v>
      </c>
      <c r="Z103" s="133">
        <v>5.5999999999999999E-3</v>
      </c>
      <c r="AA103" s="127">
        <f t="shared" si="75"/>
        <v>3.835</v>
      </c>
    </row>
    <row r="104" spans="1:47" ht="15" customHeight="1" x14ac:dyDescent="0.25">
      <c r="A104" s="55" t="s">
        <v>192</v>
      </c>
      <c r="B104" s="101">
        <v>55111</v>
      </c>
      <c r="C104" s="101">
        <v>4</v>
      </c>
      <c r="D104" s="109">
        <f>(LARGE('NOx OS Heat Inputs'!D104:K104,1)+LARGE('NOx OS Heat Inputs'!D104:K104,2)+LARGE('NOx OS Heat Inputs'!D104:K104,3))/3</f>
        <v>195973.1656666667</v>
      </c>
      <c r="E104" s="108">
        <v>541682004</v>
      </c>
      <c r="F104" s="121">
        <f t="shared" si="47"/>
        <v>3.6178636952957866E-4</v>
      </c>
      <c r="G104" s="127">
        <v>22835</v>
      </c>
      <c r="H104" s="127">
        <f t="shared" si="48"/>
        <v>8.2613917482079291</v>
      </c>
      <c r="I104" s="127">
        <f>MIN(H104,'NOx OS Emissions'!L104,'NOx OS Consent Decree Caps'!D104,' Retirement Adjustments'!D104)</f>
        <v>3.83</v>
      </c>
      <c r="J104" s="133">
        <v>3372.6756999999998</v>
      </c>
      <c r="K104" s="132">
        <f t="shared" si="76"/>
        <v>3.83</v>
      </c>
      <c r="L104" s="133">
        <v>638.5018</v>
      </c>
      <c r="M104" s="127">
        <f t="shared" si="77"/>
        <v>3.83</v>
      </c>
      <c r="N104" s="133">
        <v>120.87869999999999</v>
      </c>
      <c r="O104" s="127">
        <f t="shared" si="78"/>
        <v>3.83</v>
      </c>
      <c r="P104" s="133">
        <v>22.8843</v>
      </c>
      <c r="Q104" s="127">
        <f t="shared" si="79"/>
        <v>3.83</v>
      </c>
      <c r="R104" s="133">
        <v>4.3323999999999998</v>
      </c>
      <c r="S104" s="127">
        <f t="shared" si="80"/>
        <v>3.83</v>
      </c>
      <c r="T104" s="133">
        <v>0.82020000000000004</v>
      </c>
      <c r="U104" s="127">
        <f t="shared" si="81"/>
        <v>3.83</v>
      </c>
      <c r="V104" s="133">
        <v>0.1552</v>
      </c>
      <c r="W104" s="127">
        <f t="shared" si="82"/>
        <v>3.83</v>
      </c>
      <c r="X104" s="133">
        <v>2.9399999999999999E-2</v>
      </c>
      <c r="Y104" s="127">
        <f t="shared" si="83"/>
        <v>3.83</v>
      </c>
      <c r="Z104" s="133">
        <v>5.5999999999999999E-3</v>
      </c>
      <c r="AA104" s="127">
        <f t="shared" si="75"/>
        <v>3.83</v>
      </c>
    </row>
    <row r="105" spans="1:47" ht="15" customHeight="1" x14ac:dyDescent="0.25">
      <c r="A105" s="55" t="s">
        <v>192</v>
      </c>
      <c r="B105" s="101">
        <v>55111</v>
      </c>
      <c r="C105" s="101">
        <v>5</v>
      </c>
      <c r="D105" s="109">
        <f>(LARGE('NOx OS Heat Inputs'!D105:K105,1)+LARGE('NOx OS Heat Inputs'!D105:K105,2)+LARGE('NOx OS Heat Inputs'!D105:K105,3))/3</f>
        <v>200584.65966666667</v>
      </c>
      <c r="E105" s="108">
        <v>541682004</v>
      </c>
      <c r="F105" s="121">
        <f t="shared" si="47"/>
        <v>3.702996558598367E-4</v>
      </c>
      <c r="G105" s="127">
        <v>22835</v>
      </c>
      <c r="H105" s="127">
        <f t="shared" si="48"/>
        <v>8.4557926415593716</v>
      </c>
      <c r="I105" s="127">
        <f>MIN(H105,'NOx OS Emissions'!L105,'NOx OS Consent Decree Caps'!D105,' Retirement Adjustments'!D105)</f>
        <v>4.29</v>
      </c>
      <c r="J105" s="133">
        <v>3372.6756999999998</v>
      </c>
      <c r="K105" s="132">
        <f t="shared" si="76"/>
        <v>4.29</v>
      </c>
      <c r="L105" s="133">
        <v>638.5018</v>
      </c>
      <c r="M105" s="127">
        <f t="shared" si="77"/>
        <v>4.29</v>
      </c>
      <c r="N105" s="133">
        <v>120.87869999999999</v>
      </c>
      <c r="O105" s="127">
        <f t="shared" si="78"/>
        <v>4.29</v>
      </c>
      <c r="P105" s="133">
        <v>22.8843</v>
      </c>
      <c r="Q105" s="127">
        <f t="shared" si="79"/>
        <v>4.29</v>
      </c>
      <c r="R105" s="133">
        <v>4.3323999999999998</v>
      </c>
      <c r="S105" s="127">
        <f t="shared" si="80"/>
        <v>4.29</v>
      </c>
      <c r="T105" s="133">
        <v>0.82020000000000004</v>
      </c>
      <c r="U105" s="127">
        <f t="shared" si="81"/>
        <v>4.29</v>
      </c>
      <c r="V105" s="133">
        <v>0.1552</v>
      </c>
      <c r="W105" s="127">
        <f t="shared" si="82"/>
        <v>4.29</v>
      </c>
      <c r="X105" s="133">
        <v>2.9399999999999999E-2</v>
      </c>
      <c r="Y105" s="127">
        <f t="shared" si="83"/>
        <v>4.29</v>
      </c>
      <c r="Z105" s="133">
        <v>5.5999999999999999E-3</v>
      </c>
      <c r="AA105" s="127">
        <f t="shared" si="75"/>
        <v>4.29</v>
      </c>
    </row>
    <row r="106" spans="1:47" ht="15" customHeight="1" x14ac:dyDescent="0.25">
      <c r="A106" s="55" t="s">
        <v>192</v>
      </c>
      <c r="B106" s="101">
        <v>55111</v>
      </c>
      <c r="C106" s="101">
        <v>6</v>
      </c>
      <c r="D106" s="109">
        <f>(LARGE('NOx OS Heat Inputs'!D106:K106,1)+LARGE('NOx OS Heat Inputs'!D106:K106,2)+LARGE('NOx OS Heat Inputs'!D106:K106,3))/3</f>
        <v>196625.78466666664</v>
      </c>
      <c r="E106" s="108">
        <v>541682004</v>
      </c>
      <c r="F106" s="121">
        <f t="shared" si="47"/>
        <v>3.6299117049246971E-4</v>
      </c>
      <c r="G106" s="127">
        <v>22835</v>
      </c>
      <c r="H106" s="127">
        <f t="shared" si="48"/>
        <v>8.2889033781955455</v>
      </c>
      <c r="I106" s="127">
        <f>MIN(H106,'NOx OS Emissions'!L106,'NOx OS Consent Decree Caps'!D106,' Retirement Adjustments'!D106)</f>
        <v>5.2229999999999999</v>
      </c>
      <c r="J106" s="133">
        <v>3372.6756999999998</v>
      </c>
      <c r="K106" s="127">
        <f t="shared" si="76"/>
        <v>5.2229999999999999</v>
      </c>
      <c r="L106" s="133">
        <v>638.5018</v>
      </c>
      <c r="M106" s="127">
        <f t="shared" si="77"/>
        <v>5.2229999999999999</v>
      </c>
      <c r="N106" s="133">
        <v>120.87869999999999</v>
      </c>
      <c r="O106" s="127">
        <f t="shared" si="78"/>
        <v>5.2229999999999999</v>
      </c>
      <c r="P106" s="133">
        <v>22.8843</v>
      </c>
      <c r="Q106" s="127">
        <f t="shared" si="79"/>
        <v>5.2229999999999999</v>
      </c>
      <c r="R106" s="133">
        <v>4.3323999999999998</v>
      </c>
      <c r="S106" s="127">
        <f t="shared" si="80"/>
        <v>5.2229999999999999</v>
      </c>
      <c r="T106" s="133">
        <v>0.82020000000000004</v>
      </c>
      <c r="U106" s="127">
        <f t="shared" si="81"/>
        <v>5.2229999999999999</v>
      </c>
      <c r="V106" s="133">
        <v>0.1552</v>
      </c>
      <c r="W106" s="127">
        <f t="shared" si="82"/>
        <v>5.2229999999999999</v>
      </c>
      <c r="X106" s="133">
        <v>2.9399999999999999E-2</v>
      </c>
      <c r="Y106" s="127">
        <f t="shared" si="83"/>
        <v>5.2229999999999999</v>
      </c>
      <c r="Z106" s="133">
        <v>5.5999999999999999E-3</v>
      </c>
      <c r="AA106" s="127">
        <f t="shared" si="75"/>
        <v>5.2229999999999999</v>
      </c>
      <c r="AB106" s="115">
        <v>13.8499</v>
      </c>
      <c r="AC106" s="127">
        <f>Y106</f>
        <v>5.2229999999999999</v>
      </c>
      <c r="AD106" s="115">
        <v>6.4809999999999999</v>
      </c>
      <c r="AE106" s="127">
        <f>AC106</f>
        <v>5.2229999999999999</v>
      </c>
      <c r="AF106" s="115">
        <v>3.0327999999999999</v>
      </c>
      <c r="AG106" s="133">
        <f>AE106</f>
        <v>5.2229999999999999</v>
      </c>
      <c r="AH106" s="133">
        <v>1.4192</v>
      </c>
      <c r="AI106" s="133">
        <f>AG106</f>
        <v>5.2229999999999999</v>
      </c>
      <c r="AJ106" s="133">
        <v>0.66410000000000002</v>
      </c>
      <c r="AK106" s="133">
        <f>AI106</f>
        <v>5.2229999999999999</v>
      </c>
      <c r="AL106" s="133">
        <v>0.31069999999999998</v>
      </c>
      <c r="AM106" s="133">
        <f>AK106</f>
        <v>5.2229999999999999</v>
      </c>
      <c r="AN106" s="133">
        <v>0.1454</v>
      </c>
      <c r="AO106" s="133">
        <f>AM106</f>
        <v>5.2229999999999999</v>
      </c>
      <c r="AP106" s="133">
        <v>6.8099999999999994E-2</v>
      </c>
      <c r="AQ106" s="133">
        <f>AO106</f>
        <v>5.2229999999999999</v>
      </c>
      <c r="AR106" s="133">
        <v>3.1800000000000002E-2</v>
      </c>
      <c r="AS106" s="133">
        <f>AQ106</f>
        <v>5.2229999999999999</v>
      </c>
      <c r="AT106" s="133">
        <v>1.49E-2</v>
      </c>
      <c r="AU106" s="133">
        <f>AS106</f>
        <v>5.2229999999999999</v>
      </c>
    </row>
    <row r="107" spans="1:47" ht="15" customHeight="1" x14ac:dyDescent="0.25">
      <c r="A107" s="55" t="s">
        <v>192</v>
      </c>
      <c r="B107" s="101">
        <v>55111</v>
      </c>
      <c r="C107" s="101">
        <v>7</v>
      </c>
      <c r="D107" s="109">
        <f>(LARGE('NOx OS Heat Inputs'!D107:K107,1)+LARGE('NOx OS Heat Inputs'!D107:K107,2)+LARGE('NOx OS Heat Inputs'!D107:K107,3))/3</f>
        <v>201047.67133333333</v>
      </c>
      <c r="E107" s="108">
        <v>541682004</v>
      </c>
      <c r="F107" s="121">
        <f t="shared" si="47"/>
        <v>3.7115442242628634E-4</v>
      </c>
      <c r="G107" s="127">
        <v>22835</v>
      </c>
      <c r="H107" s="127">
        <f t="shared" si="48"/>
        <v>8.4753112361042486</v>
      </c>
      <c r="I107" s="127">
        <f>MIN(H107,'NOx OS Emissions'!L107,'NOx OS Consent Decree Caps'!D107,' Retirement Adjustments'!D107)</f>
        <v>4.0229999999999997</v>
      </c>
      <c r="J107" s="133">
        <v>3372.6756999999998</v>
      </c>
      <c r="K107" s="132">
        <f t="shared" si="76"/>
        <v>4.0229999999999997</v>
      </c>
      <c r="L107" s="133">
        <v>638.5018</v>
      </c>
      <c r="M107" s="127">
        <f t="shared" si="77"/>
        <v>4.0229999999999997</v>
      </c>
      <c r="N107" s="133">
        <v>120.87869999999999</v>
      </c>
      <c r="O107" s="127">
        <f t="shared" si="78"/>
        <v>4.0229999999999997</v>
      </c>
      <c r="P107" s="133">
        <v>22.8843</v>
      </c>
      <c r="Q107" s="127">
        <f t="shared" si="79"/>
        <v>4.0229999999999997</v>
      </c>
      <c r="R107" s="133">
        <v>4.3323999999999998</v>
      </c>
      <c r="S107" s="127">
        <f t="shared" si="80"/>
        <v>4.0229999999999997</v>
      </c>
      <c r="T107" s="133">
        <v>0.82020000000000004</v>
      </c>
      <c r="U107" s="127">
        <f t="shared" si="81"/>
        <v>4.0229999999999997</v>
      </c>
      <c r="V107" s="133">
        <v>0.1552</v>
      </c>
      <c r="W107" s="127">
        <f t="shared" si="82"/>
        <v>4.0229999999999997</v>
      </c>
      <c r="X107" s="133">
        <v>2.9399999999999999E-2</v>
      </c>
      <c r="Y107" s="127">
        <f t="shared" si="83"/>
        <v>4.0229999999999997</v>
      </c>
      <c r="Z107" s="133">
        <v>5.5999999999999999E-3</v>
      </c>
      <c r="AA107" s="127">
        <f t="shared" ref="AA107:AA114" si="84">Y107</f>
        <v>4.0229999999999997</v>
      </c>
    </row>
    <row r="108" spans="1:47" ht="15" customHeight="1" x14ac:dyDescent="0.25">
      <c r="A108" s="55" t="s">
        <v>192</v>
      </c>
      <c r="B108" s="101">
        <v>55111</v>
      </c>
      <c r="C108" s="101">
        <v>8</v>
      </c>
      <c r="D108" s="109">
        <f>(LARGE('NOx OS Heat Inputs'!D108:K108,1)+LARGE('NOx OS Heat Inputs'!D108:K108,2)+LARGE('NOx OS Heat Inputs'!D108:K108,3))/3</f>
        <v>151567.59733333331</v>
      </c>
      <c r="E108" s="108">
        <v>541682004</v>
      </c>
      <c r="F108" s="121">
        <f t="shared" si="47"/>
        <v>2.7980917995077661E-4</v>
      </c>
      <c r="G108" s="127">
        <v>22835</v>
      </c>
      <c r="H108" s="127">
        <f t="shared" si="48"/>
        <v>6.3894426241759836</v>
      </c>
      <c r="I108" s="127">
        <f>MIN(H108,'NOx OS Emissions'!L108,'NOx OS Consent Decree Caps'!D108,' Retirement Adjustments'!D108)</f>
        <v>3.04</v>
      </c>
      <c r="J108" s="133">
        <v>3372.6756999999998</v>
      </c>
      <c r="K108" s="132">
        <f t="shared" si="76"/>
        <v>3.04</v>
      </c>
      <c r="L108" s="133">
        <v>638.5018</v>
      </c>
      <c r="M108" s="127">
        <f t="shared" si="77"/>
        <v>3.04</v>
      </c>
      <c r="N108" s="133">
        <v>120.87869999999999</v>
      </c>
      <c r="O108" s="127">
        <f t="shared" si="78"/>
        <v>3.04</v>
      </c>
      <c r="P108" s="133">
        <v>22.8843</v>
      </c>
      <c r="Q108" s="127">
        <f t="shared" si="79"/>
        <v>3.04</v>
      </c>
      <c r="R108" s="133">
        <v>4.3323999999999998</v>
      </c>
      <c r="S108" s="127">
        <f t="shared" si="80"/>
        <v>3.04</v>
      </c>
      <c r="T108" s="133">
        <v>0.82020000000000004</v>
      </c>
      <c r="U108" s="127">
        <f t="shared" si="81"/>
        <v>3.04</v>
      </c>
      <c r="V108" s="133">
        <v>0.1552</v>
      </c>
      <c r="W108" s="127">
        <f t="shared" si="82"/>
        <v>3.04</v>
      </c>
      <c r="X108" s="133">
        <v>2.9399999999999999E-2</v>
      </c>
      <c r="Y108" s="127">
        <f t="shared" si="83"/>
        <v>3.04</v>
      </c>
      <c r="Z108" s="133">
        <v>5.5999999999999999E-3</v>
      </c>
      <c r="AA108" s="127">
        <f t="shared" si="84"/>
        <v>3.04</v>
      </c>
    </row>
    <row r="109" spans="1:47" ht="15" customHeight="1" x14ac:dyDescent="0.25">
      <c r="A109" s="45" t="s">
        <v>67</v>
      </c>
      <c r="B109" s="104">
        <v>57842</v>
      </c>
      <c r="C109" s="101">
        <v>1</v>
      </c>
      <c r="D109" s="109">
        <f>(LARGE('NOx OS Heat Inputs'!D109:K109,1)+LARGE('NOx OS Heat Inputs'!D109:K109,2)+LARGE('NOx OS Heat Inputs'!D109:K109,3))/3</f>
        <v>5046656.2086666664</v>
      </c>
      <c r="E109" s="108">
        <v>541682004</v>
      </c>
      <c r="F109" s="121">
        <f t="shared" si="47"/>
        <v>9.3166399684687824E-3</v>
      </c>
      <c r="G109" s="127">
        <v>22835</v>
      </c>
      <c r="H109" s="127">
        <f t="shared" si="48"/>
        <v>212.74547367998466</v>
      </c>
      <c r="I109" s="127">
        <f>MIN(H109,'NOx OS Emissions'!L109,'NOx OS Consent Decree Caps'!D109,' Retirement Adjustments'!D109)</f>
        <v>197.66200000000001</v>
      </c>
      <c r="J109" s="133">
        <v>3372.6756999999998</v>
      </c>
      <c r="K109" s="133">
        <f t="shared" ref="K109:K114" si="85">I109</f>
        <v>197.66200000000001</v>
      </c>
      <c r="L109" s="133">
        <v>638.5018</v>
      </c>
      <c r="M109" s="127">
        <f t="shared" ref="M109:M114" si="86">K109</f>
        <v>197.66200000000001</v>
      </c>
      <c r="N109" s="133">
        <v>120.87869999999999</v>
      </c>
      <c r="O109" s="127">
        <f t="shared" ref="O109:O114" si="87">M109</f>
        <v>197.66200000000001</v>
      </c>
      <c r="P109" s="133">
        <v>22.8843</v>
      </c>
      <c r="Q109" s="127">
        <f t="shared" ref="Q109:Q114" si="88">O109</f>
        <v>197.66200000000001</v>
      </c>
      <c r="R109" s="133">
        <v>4.3323999999999998</v>
      </c>
      <c r="S109" s="127">
        <f t="shared" ref="S109:S114" si="89">Q109</f>
        <v>197.66200000000001</v>
      </c>
      <c r="T109" s="133">
        <v>0.82020000000000004</v>
      </c>
      <c r="U109" s="127">
        <f t="shared" ref="U109:U114" si="90">S109</f>
        <v>197.66200000000001</v>
      </c>
      <c r="V109" s="133">
        <v>0.1552</v>
      </c>
      <c r="W109" s="127">
        <f t="shared" ref="W109:W114" si="91">U109</f>
        <v>197.66200000000001</v>
      </c>
      <c r="X109" s="133">
        <v>2.9399999999999999E-2</v>
      </c>
      <c r="Y109" s="127">
        <f t="shared" ref="Y109:Y114" si="92">W109</f>
        <v>197.66200000000001</v>
      </c>
      <c r="Z109" s="133">
        <v>5.5999999999999999E-3</v>
      </c>
      <c r="AA109" s="127">
        <f t="shared" si="84"/>
        <v>197.66200000000001</v>
      </c>
    </row>
    <row r="110" spans="1:47" ht="15" customHeight="1" x14ac:dyDescent="0.25">
      <c r="A110" s="45" t="s">
        <v>67</v>
      </c>
      <c r="B110" s="101">
        <v>1010</v>
      </c>
      <c r="C110" s="101">
        <v>2</v>
      </c>
      <c r="D110" s="109">
        <f>(LARGE('NOx OS Heat Inputs'!D110:K110,1)+LARGE('NOx OS Heat Inputs'!D110:K110,2)+LARGE('NOx OS Heat Inputs'!D110:K110,3))/3</f>
        <v>1257218.7983333331</v>
      </c>
      <c r="E110" s="108">
        <v>541682004</v>
      </c>
      <c r="F110" s="121">
        <f t="shared" si="47"/>
        <v>2.3209536020202233E-3</v>
      </c>
      <c r="G110" s="127">
        <v>22835</v>
      </c>
      <c r="H110" s="127">
        <f t="shared" si="48"/>
        <v>52.998975502131799</v>
      </c>
      <c r="I110" s="127">
        <f>MIN(H110,'NOx OS Emissions'!L110,'NOx OS Consent Decree Caps'!D110,' Retirement Adjustments'!D110)</f>
        <v>0</v>
      </c>
      <c r="J110" s="133">
        <v>3372.6756999999998</v>
      </c>
      <c r="K110" s="132">
        <f t="shared" si="85"/>
        <v>0</v>
      </c>
      <c r="L110" s="133">
        <v>638.5018</v>
      </c>
      <c r="M110" s="127">
        <f t="shared" si="86"/>
        <v>0</v>
      </c>
      <c r="N110" s="133">
        <v>120.87869999999999</v>
      </c>
      <c r="O110" s="127">
        <f t="shared" si="87"/>
        <v>0</v>
      </c>
      <c r="P110" s="133">
        <v>22.8843</v>
      </c>
      <c r="Q110" s="127">
        <f t="shared" si="88"/>
        <v>0</v>
      </c>
      <c r="R110" s="133">
        <v>4.3323999999999998</v>
      </c>
      <c r="S110" s="127">
        <f t="shared" si="89"/>
        <v>0</v>
      </c>
      <c r="T110" s="133">
        <v>0.82020000000000004</v>
      </c>
      <c r="U110" s="127">
        <f t="shared" si="90"/>
        <v>0</v>
      </c>
      <c r="V110" s="133">
        <v>0.1552</v>
      </c>
      <c r="W110" s="127">
        <f t="shared" si="91"/>
        <v>0</v>
      </c>
      <c r="X110" s="133">
        <v>2.9399999999999999E-2</v>
      </c>
      <c r="Y110" s="127">
        <f t="shared" si="92"/>
        <v>0</v>
      </c>
      <c r="Z110" s="133">
        <v>5.5999999999999999E-3</v>
      </c>
      <c r="AA110" s="127">
        <f t="shared" si="84"/>
        <v>0</v>
      </c>
    </row>
    <row r="111" spans="1:47" ht="15" customHeight="1" x14ac:dyDescent="0.25">
      <c r="A111" s="45" t="s">
        <v>67</v>
      </c>
      <c r="B111" s="101">
        <v>1010</v>
      </c>
      <c r="C111" s="101">
        <v>3</v>
      </c>
      <c r="D111" s="109">
        <f>(LARGE('NOx OS Heat Inputs'!D111:K111,1)+LARGE('NOx OS Heat Inputs'!D111:K111,2)+LARGE('NOx OS Heat Inputs'!D111:K111,3))/3</f>
        <v>1448221.6546666666</v>
      </c>
      <c r="E111" s="108">
        <v>541682004</v>
      </c>
      <c r="F111" s="121">
        <f t="shared" si="47"/>
        <v>2.6735642756680294E-3</v>
      </c>
      <c r="G111" s="127">
        <v>22835</v>
      </c>
      <c r="H111" s="127">
        <f t="shared" si="48"/>
        <v>61.050840234879452</v>
      </c>
      <c r="I111" s="127">
        <f>MIN(H111,'NOx OS Emissions'!L111,'NOx OS Consent Decree Caps'!D111,' Retirement Adjustments'!D111)</f>
        <v>0</v>
      </c>
      <c r="J111" s="133">
        <v>3372.6756999999998</v>
      </c>
      <c r="K111" s="132">
        <f t="shared" si="85"/>
        <v>0</v>
      </c>
      <c r="L111" s="133">
        <v>638.5018</v>
      </c>
      <c r="M111" s="127">
        <f t="shared" si="86"/>
        <v>0</v>
      </c>
      <c r="N111" s="133">
        <v>120.87869999999999</v>
      </c>
      <c r="O111" s="127">
        <f t="shared" si="87"/>
        <v>0</v>
      </c>
      <c r="P111" s="133">
        <v>22.8843</v>
      </c>
      <c r="Q111" s="127">
        <f t="shared" si="88"/>
        <v>0</v>
      </c>
      <c r="R111" s="133">
        <v>4.3323999999999998</v>
      </c>
      <c r="S111" s="127">
        <f t="shared" si="89"/>
        <v>0</v>
      </c>
      <c r="T111" s="133">
        <v>0.82020000000000004</v>
      </c>
      <c r="U111" s="127">
        <f t="shared" si="90"/>
        <v>0</v>
      </c>
      <c r="V111" s="133">
        <v>0.1552</v>
      </c>
      <c r="W111" s="127">
        <f t="shared" si="91"/>
        <v>0</v>
      </c>
      <c r="X111" s="133">
        <v>2.9399999999999999E-2</v>
      </c>
      <c r="Y111" s="127">
        <f t="shared" si="92"/>
        <v>0</v>
      </c>
      <c r="Z111" s="133">
        <v>5.5999999999999999E-3</v>
      </c>
      <c r="AA111" s="127">
        <f t="shared" si="84"/>
        <v>0</v>
      </c>
    </row>
    <row r="112" spans="1:47" ht="15" customHeight="1" x14ac:dyDescent="0.25">
      <c r="A112" s="45" t="s">
        <v>67</v>
      </c>
      <c r="B112" s="101">
        <v>1010</v>
      </c>
      <c r="C112" s="101">
        <v>4</v>
      </c>
      <c r="D112" s="109">
        <f>(LARGE('NOx OS Heat Inputs'!D112:K112,1)+LARGE('NOx OS Heat Inputs'!D112:K112,2)+LARGE('NOx OS Heat Inputs'!D112:K112,3))/3</f>
        <v>1566510.8499999999</v>
      </c>
      <c r="E112" s="108">
        <v>541682004</v>
      </c>
      <c r="F112" s="121">
        <f t="shared" si="47"/>
        <v>2.8919381453181891E-3</v>
      </c>
      <c r="G112" s="127">
        <v>22835</v>
      </c>
      <c r="H112" s="127">
        <f t="shared" si="48"/>
        <v>66.037407548340852</v>
      </c>
      <c r="I112" s="127">
        <f>MIN(H112,'NOx OS Emissions'!L112,'NOx OS Consent Decree Caps'!D112,' Retirement Adjustments'!D112)</f>
        <v>0</v>
      </c>
      <c r="J112" s="133">
        <v>3372.6756999999998</v>
      </c>
      <c r="K112" s="132">
        <f t="shared" si="85"/>
        <v>0</v>
      </c>
      <c r="L112" s="133">
        <v>638.5018</v>
      </c>
      <c r="M112" s="127">
        <f t="shared" si="86"/>
        <v>0</v>
      </c>
      <c r="N112" s="133">
        <v>120.87869999999999</v>
      </c>
      <c r="O112" s="127">
        <f t="shared" si="87"/>
        <v>0</v>
      </c>
      <c r="P112" s="133">
        <v>22.8843</v>
      </c>
      <c r="Q112" s="127">
        <f t="shared" si="88"/>
        <v>0</v>
      </c>
      <c r="R112" s="133">
        <v>4.3323999999999998</v>
      </c>
      <c r="S112" s="127">
        <f t="shared" si="89"/>
        <v>0</v>
      </c>
      <c r="T112" s="133">
        <v>0.82020000000000004</v>
      </c>
      <c r="U112" s="127">
        <f t="shared" si="90"/>
        <v>0</v>
      </c>
      <c r="V112" s="133">
        <v>0.1552</v>
      </c>
      <c r="W112" s="127">
        <f t="shared" si="91"/>
        <v>0</v>
      </c>
      <c r="X112" s="133">
        <v>2.9399999999999999E-2</v>
      </c>
      <c r="Y112" s="127">
        <f t="shared" si="92"/>
        <v>0</v>
      </c>
      <c r="Z112" s="133">
        <v>5.5999999999999999E-3</v>
      </c>
      <c r="AA112" s="127">
        <f t="shared" si="84"/>
        <v>0</v>
      </c>
    </row>
    <row r="113" spans="1:27" ht="15" customHeight="1" x14ac:dyDescent="0.25">
      <c r="A113" s="45" t="s">
        <v>67</v>
      </c>
      <c r="B113" s="101">
        <v>1010</v>
      </c>
      <c r="C113" s="101">
        <v>5</v>
      </c>
      <c r="D113" s="109">
        <f>(LARGE('NOx OS Heat Inputs'!D113:K113,1)+LARGE('NOx OS Heat Inputs'!D113:K113,2)+LARGE('NOx OS Heat Inputs'!D113:K113,3))/3</f>
        <v>718655.73599999992</v>
      </c>
      <c r="E113" s="108">
        <v>541682004</v>
      </c>
      <c r="F113" s="121">
        <f t="shared" si="47"/>
        <v>1.3267114851391664E-3</v>
      </c>
      <c r="G113" s="127">
        <v>22835</v>
      </c>
      <c r="H113" s="127">
        <f t="shared" si="48"/>
        <v>30.295456763152867</v>
      </c>
      <c r="I113" s="127">
        <f>MIN(H113,'NOx OS Emissions'!L113,'NOx OS Consent Decree Caps'!D113,' Retirement Adjustments'!D113)</f>
        <v>0</v>
      </c>
      <c r="J113" s="133">
        <v>3372.6756999999998</v>
      </c>
      <c r="K113" s="132">
        <f t="shared" si="85"/>
        <v>0</v>
      </c>
      <c r="L113" s="133">
        <v>638.5018</v>
      </c>
      <c r="M113" s="127">
        <f t="shared" si="86"/>
        <v>0</v>
      </c>
      <c r="N113" s="133">
        <v>120.87869999999999</v>
      </c>
      <c r="O113" s="127">
        <f t="shared" si="87"/>
        <v>0</v>
      </c>
      <c r="P113" s="133">
        <v>22.8843</v>
      </c>
      <c r="Q113" s="127">
        <f t="shared" si="88"/>
        <v>0</v>
      </c>
      <c r="R113" s="133">
        <v>4.3323999999999998</v>
      </c>
      <c r="S113" s="127">
        <f t="shared" si="89"/>
        <v>0</v>
      </c>
      <c r="T113" s="133">
        <v>0.82020000000000004</v>
      </c>
      <c r="U113" s="127">
        <f t="shared" si="90"/>
        <v>0</v>
      </c>
      <c r="V113" s="133">
        <v>0.1552</v>
      </c>
      <c r="W113" s="127">
        <f t="shared" si="91"/>
        <v>0</v>
      </c>
      <c r="X113" s="133">
        <v>2.9399999999999999E-2</v>
      </c>
      <c r="Y113" s="127">
        <f t="shared" si="92"/>
        <v>0</v>
      </c>
      <c r="Z113" s="133">
        <v>5.5999999999999999E-3</v>
      </c>
      <c r="AA113" s="127">
        <f t="shared" si="84"/>
        <v>0</v>
      </c>
    </row>
    <row r="114" spans="1:27" ht="15" customHeight="1" x14ac:dyDescent="0.25">
      <c r="A114" s="45" t="s">
        <v>67</v>
      </c>
      <c r="B114" s="101">
        <v>1010</v>
      </c>
      <c r="C114" s="101">
        <v>6</v>
      </c>
      <c r="D114" s="109">
        <f>(LARGE('NOx OS Heat Inputs'!D114:K114,1)+LARGE('NOx OS Heat Inputs'!D114:K114,2)+LARGE('NOx OS Heat Inputs'!D114:K114,3))/3</f>
        <v>6946413.5326666655</v>
      </c>
      <c r="E114" s="108">
        <v>541682004</v>
      </c>
      <c r="F114" s="121">
        <f t="shared" si="47"/>
        <v>1.2823784953850276E-2</v>
      </c>
      <c r="G114" s="127">
        <v>22835</v>
      </c>
      <c r="H114" s="127">
        <f t="shared" si="48"/>
        <v>292.83112942117106</v>
      </c>
      <c r="I114" s="127">
        <f>MIN(H114,'NOx OS Emissions'!L114,'NOx OS Consent Decree Caps'!D114,' Retirement Adjustments'!D114)</f>
        <v>0</v>
      </c>
      <c r="J114" s="133">
        <v>3372.6756999999998</v>
      </c>
      <c r="K114" s="133">
        <f t="shared" si="85"/>
        <v>0</v>
      </c>
      <c r="L114" s="133">
        <v>638.5018</v>
      </c>
      <c r="M114" s="127">
        <f t="shared" si="86"/>
        <v>0</v>
      </c>
      <c r="N114" s="133">
        <v>120.87869999999999</v>
      </c>
      <c r="O114" s="127">
        <f t="shared" si="87"/>
        <v>0</v>
      </c>
      <c r="P114" s="133">
        <v>22.8843</v>
      </c>
      <c r="Q114" s="127">
        <f t="shared" si="88"/>
        <v>0</v>
      </c>
      <c r="R114" s="133">
        <v>4.3323999999999998</v>
      </c>
      <c r="S114" s="127">
        <f t="shared" si="89"/>
        <v>0</v>
      </c>
      <c r="T114" s="133">
        <v>0.82020000000000004</v>
      </c>
      <c r="U114" s="127">
        <f t="shared" si="90"/>
        <v>0</v>
      </c>
      <c r="V114" s="133">
        <v>0.1552</v>
      </c>
      <c r="W114" s="127">
        <f t="shared" si="91"/>
        <v>0</v>
      </c>
      <c r="X114" s="133">
        <v>2.9399999999999999E-2</v>
      </c>
      <c r="Y114" s="127">
        <f t="shared" si="92"/>
        <v>0</v>
      </c>
      <c r="Z114" s="133">
        <v>5.5999999999999999E-3</v>
      </c>
      <c r="AA114" s="127">
        <f t="shared" si="84"/>
        <v>0</v>
      </c>
    </row>
    <row r="115" spans="1:27" ht="15" customHeight="1" x14ac:dyDescent="0.25">
      <c r="A115" s="45" t="s">
        <v>68</v>
      </c>
      <c r="B115" s="101">
        <v>55224</v>
      </c>
      <c r="C115" s="107" t="s">
        <v>69</v>
      </c>
      <c r="D115" s="109">
        <f>(LARGE('NOx OS Heat Inputs'!D115:K115,1)+LARGE('NOx OS Heat Inputs'!D115:K115,2)+LARGE('NOx OS Heat Inputs'!D115:K115,3))/3</f>
        <v>476187.55866666668</v>
      </c>
      <c r="E115" s="108">
        <v>541682004</v>
      </c>
      <c r="F115" s="121">
        <f t="shared" si="47"/>
        <v>8.7909060140507582E-4</v>
      </c>
      <c r="G115" s="127">
        <v>22835</v>
      </c>
      <c r="H115" s="127">
        <f t="shared" si="48"/>
        <v>20.074033883084905</v>
      </c>
      <c r="I115" s="127">
        <f>MIN(H115,'NOx OS Emissions'!L115,'NOx OS Consent Decree Caps'!D115,' Retirement Adjustments'!D115)</f>
        <v>20.074033883084905</v>
      </c>
      <c r="J115" s="133">
        <v>3372.6756999999998</v>
      </c>
      <c r="K115" s="132">
        <f t="shared" ref="K115:K120" si="93">PRODUCT(F115,J115)+H115</f>
        <v>23.038921392542189</v>
      </c>
      <c r="L115" s="133">
        <v>638.5018</v>
      </c>
      <c r="M115" s="132">
        <f t="shared" ref="M115:M120" si="94">PRODUCT(F115,L115)+K115</f>
        <v>23.600222323902411</v>
      </c>
      <c r="N115" s="133">
        <v>120.87869999999999</v>
      </c>
      <c r="O115" s="132">
        <f t="shared" ref="O115:O120" si="95">PRODUCT(F115,N115)+M115</f>
        <v>23.706485652982476</v>
      </c>
      <c r="P115" s="133">
        <v>22.8843</v>
      </c>
      <c r="Q115" s="132">
        <f t="shared" ref="Q115:Q120" si="96">PRODUCT(F115,P115)+O115</f>
        <v>23.726603026032212</v>
      </c>
      <c r="R115" s="133">
        <v>4.3323999999999998</v>
      </c>
      <c r="S115" s="132">
        <f t="shared" ref="S115:S120" si="97">PRODUCT(F115,R115)+Q115</f>
        <v>23.73041159815374</v>
      </c>
      <c r="T115" s="133">
        <v>0.82020000000000004</v>
      </c>
      <c r="U115" s="132">
        <f t="shared" ref="U115:U120" si="98">PRODUCT(F115,T115)+S115</f>
        <v>23.731132628265012</v>
      </c>
      <c r="V115" s="133">
        <v>0.1552</v>
      </c>
      <c r="W115" s="132">
        <f t="shared" ref="W115:W120" si="99">PRODUCT(F115,V115)+U115</f>
        <v>23.731269063126351</v>
      </c>
      <c r="X115" s="133">
        <v>2.9399999999999999E-2</v>
      </c>
      <c r="Y115" s="132">
        <f t="shared" ref="Y115:Y120" si="100">PRODUCT(F115,X115)+W115</f>
        <v>23.731294908390034</v>
      </c>
      <c r="Z115" s="133">
        <v>5.5999999999999999E-3</v>
      </c>
      <c r="AA115" s="133">
        <f t="shared" ref="AA115:AA120" si="101">PRODUCT(F115,Z115)+Y115</f>
        <v>23.731299831297402</v>
      </c>
    </row>
    <row r="116" spans="1:27" ht="15" customHeight="1" x14ac:dyDescent="0.25">
      <c r="A116" s="45" t="s">
        <v>68</v>
      </c>
      <c r="B116" s="101">
        <v>55224</v>
      </c>
      <c r="C116" s="107" t="s">
        <v>70</v>
      </c>
      <c r="D116" s="109">
        <f>(LARGE('NOx OS Heat Inputs'!D116:K116,1)+LARGE('NOx OS Heat Inputs'!D116:K116,2)+LARGE('NOx OS Heat Inputs'!D116:K116,3))/3</f>
        <v>406278.78666666668</v>
      </c>
      <c r="E116" s="108">
        <v>541682004</v>
      </c>
      <c r="F116" s="121">
        <f t="shared" si="47"/>
        <v>7.5003190740423168E-4</v>
      </c>
      <c r="G116" s="127">
        <v>22835</v>
      </c>
      <c r="H116" s="127">
        <f t="shared" si="48"/>
        <v>17.12697860557563</v>
      </c>
      <c r="I116" s="127">
        <f>MIN(H116,'NOx OS Emissions'!L116,'NOx OS Consent Decree Caps'!D116,' Retirement Adjustments'!D116)</f>
        <v>17.12697860557563</v>
      </c>
      <c r="J116" s="133">
        <v>3372.6756999999998</v>
      </c>
      <c r="K116" s="132">
        <f t="shared" si="93"/>
        <v>19.656592993902532</v>
      </c>
      <c r="L116" s="133">
        <v>638.5018</v>
      </c>
      <c r="M116" s="132">
        <f t="shared" si="94"/>
        <v>20.135489716837569</v>
      </c>
      <c r="N116" s="133">
        <v>120.87869999999999</v>
      </c>
      <c r="O116" s="132">
        <f t="shared" si="95"/>
        <v>20.226152598763111</v>
      </c>
      <c r="P116" s="133">
        <v>22.8843</v>
      </c>
      <c r="Q116" s="132">
        <f t="shared" si="96"/>
        <v>20.243316553941721</v>
      </c>
      <c r="R116" s="133">
        <v>4.3323999999999998</v>
      </c>
      <c r="S116" s="132">
        <f t="shared" si="97"/>
        <v>20.246565992177359</v>
      </c>
      <c r="T116" s="133">
        <v>0.82020000000000004</v>
      </c>
      <c r="U116" s="132">
        <f t="shared" si="98"/>
        <v>20.247181168347812</v>
      </c>
      <c r="V116" s="133">
        <v>0.1552</v>
      </c>
      <c r="W116" s="132">
        <f t="shared" si="99"/>
        <v>20.247297573299839</v>
      </c>
      <c r="X116" s="133">
        <v>2.9399999999999999E-2</v>
      </c>
      <c r="Y116" s="132">
        <f t="shared" si="100"/>
        <v>20.247319624237917</v>
      </c>
      <c r="Z116" s="133">
        <v>5.5999999999999999E-3</v>
      </c>
      <c r="AA116" s="133">
        <f t="shared" si="101"/>
        <v>20.247323824416601</v>
      </c>
    </row>
    <row r="117" spans="1:27" ht="15" customHeight="1" x14ac:dyDescent="0.25">
      <c r="A117" s="45" t="s">
        <v>68</v>
      </c>
      <c r="B117" s="101">
        <v>55224</v>
      </c>
      <c r="C117" s="107" t="s">
        <v>71</v>
      </c>
      <c r="D117" s="109">
        <f>(LARGE('NOx OS Heat Inputs'!D117:K117,1)+LARGE('NOx OS Heat Inputs'!D117:K117,2)+LARGE('NOx OS Heat Inputs'!D117:K117,3))/3</f>
        <v>334129.41600000003</v>
      </c>
      <c r="E117" s="108">
        <v>541682004</v>
      </c>
      <c r="F117" s="121">
        <f t="shared" si="47"/>
        <v>6.1683684067894567E-4</v>
      </c>
      <c r="G117" s="127">
        <v>22835</v>
      </c>
      <c r="H117" s="127">
        <f t="shared" si="48"/>
        <v>14.085469256903725</v>
      </c>
      <c r="I117" s="127">
        <f>MIN(H117,'NOx OS Emissions'!L117,'NOx OS Consent Decree Caps'!D117,' Retirement Adjustments'!D117)</f>
        <v>14.085469256903725</v>
      </c>
      <c r="J117" s="133">
        <v>3372.6756999999998</v>
      </c>
      <c r="K117" s="132">
        <f t="shared" si="93"/>
        <v>16.165859880326376</v>
      </c>
      <c r="L117" s="133">
        <v>638.5018</v>
      </c>
      <c r="M117" s="132">
        <f t="shared" si="94"/>
        <v>16.559711313406197</v>
      </c>
      <c r="N117" s="133">
        <v>120.87869999999999</v>
      </c>
      <c r="O117" s="132">
        <f t="shared" si="95"/>
        <v>16.634273748819574</v>
      </c>
      <c r="P117" s="133">
        <v>22.8843</v>
      </c>
      <c r="Q117" s="132">
        <f t="shared" si="96"/>
        <v>16.648389628132723</v>
      </c>
      <c r="R117" s="133">
        <v>4.3323999999999998</v>
      </c>
      <c r="S117" s="132">
        <f t="shared" si="97"/>
        <v>16.651062012061281</v>
      </c>
      <c r="T117" s="133">
        <v>0.82020000000000004</v>
      </c>
      <c r="U117" s="132">
        <f t="shared" si="98"/>
        <v>16.651567941638007</v>
      </c>
      <c r="V117" s="133">
        <v>0.1552</v>
      </c>
      <c r="W117" s="132">
        <f t="shared" si="99"/>
        <v>16.651663674715682</v>
      </c>
      <c r="X117" s="133">
        <v>2.9399999999999999E-2</v>
      </c>
      <c r="Y117" s="132">
        <f t="shared" si="100"/>
        <v>16.651681809718799</v>
      </c>
      <c r="Z117" s="133">
        <v>5.5999999999999999E-3</v>
      </c>
      <c r="AA117" s="133">
        <f t="shared" si="101"/>
        <v>16.651685264005106</v>
      </c>
    </row>
    <row r="118" spans="1:27" ht="15" customHeight="1" x14ac:dyDescent="0.25">
      <c r="A118" s="45" t="s">
        <v>68</v>
      </c>
      <c r="B118" s="101">
        <v>55224</v>
      </c>
      <c r="C118" s="107" t="s">
        <v>72</v>
      </c>
      <c r="D118" s="109">
        <f>(LARGE('NOx OS Heat Inputs'!D118:K118,1)+LARGE('NOx OS Heat Inputs'!D118:K118,2)+LARGE('NOx OS Heat Inputs'!D118:K118,3))/3</f>
        <v>327213.32666666666</v>
      </c>
      <c r="E118" s="108">
        <v>541682004</v>
      </c>
      <c r="F118" s="121">
        <f t="shared" si="47"/>
        <v>6.0406903727720416E-4</v>
      </c>
      <c r="G118" s="127">
        <v>22835</v>
      </c>
      <c r="H118" s="127">
        <f t="shared" si="48"/>
        <v>13.793916466224957</v>
      </c>
      <c r="I118" s="127">
        <f>MIN(H118,'NOx OS Emissions'!L118,'NOx OS Consent Decree Caps'!D118,' Retirement Adjustments'!D118)</f>
        <v>13.793916466224957</v>
      </c>
      <c r="J118" s="133">
        <v>3372.6756999999998</v>
      </c>
      <c r="K118" s="132">
        <f t="shared" si="93"/>
        <v>15.831245429372178</v>
      </c>
      <c r="L118" s="133">
        <v>638.5018</v>
      </c>
      <c r="M118" s="132">
        <f t="shared" si="94"/>
        <v>16.216944596997941</v>
      </c>
      <c r="N118" s="133">
        <v>120.87869999999999</v>
      </c>
      <c r="O118" s="132">
        <f t="shared" si="95"/>
        <v>16.28996367693426</v>
      </c>
      <c r="P118" s="133">
        <v>22.8843</v>
      </c>
      <c r="Q118" s="132">
        <f t="shared" si="96"/>
        <v>16.303787374004024</v>
      </c>
      <c r="R118" s="133">
        <v>4.3323999999999998</v>
      </c>
      <c r="S118" s="132">
        <f t="shared" si="97"/>
        <v>16.306404442701123</v>
      </c>
      <c r="T118" s="133">
        <v>0.82020000000000004</v>
      </c>
      <c r="U118" s="132">
        <f t="shared" si="98"/>
        <v>16.306899900125497</v>
      </c>
      <c r="V118" s="133">
        <v>0.1552</v>
      </c>
      <c r="W118" s="132">
        <f t="shared" si="99"/>
        <v>16.306993651640084</v>
      </c>
      <c r="X118" s="133">
        <v>2.9399999999999999E-2</v>
      </c>
      <c r="Y118" s="132">
        <f t="shared" si="100"/>
        <v>16.30701141126978</v>
      </c>
      <c r="Z118" s="133">
        <v>5.5999999999999999E-3</v>
      </c>
      <c r="AA118" s="133">
        <f t="shared" si="101"/>
        <v>16.307014794056389</v>
      </c>
    </row>
    <row r="119" spans="1:27" ht="15" customHeight="1" x14ac:dyDescent="0.25">
      <c r="A119" s="45" t="s">
        <v>73</v>
      </c>
      <c r="B119" s="101">
        <v>1040</v>
      </c>
      <c r="C119" s="101">
        <v>1</v>
      </c>
      <c r="D119" s="109">
        <f>(LARGE('NOx OS Heat Inputs'!D119:K119,1)+LARGE('NOx OS Heat Inputs'!D119:K119,2)+LARGE('NOx OS Heat Inputs'!D119:K119,3))/3</f>
        <v>284681.76266666671</v>
      </c>
      <c r="E119" s="108">
        <v>541682004</v>
      </c>
      <c r="F119" s="121">
        <f t="shared" si="47"/>
        <v>5.2555145004718807E-4</v>
      </c>
      <c r="G119" s="127">
        <v>22835</v>
      </c>
      <c r="H119" s="127">
        <f t="shared" si="48"/>
        <v>12.00096736182754</v>
      </c>
      <c r="I119" s="127">
        <f>MIN(H119,'NOx OS Emissions'!L119,'NOx OS Consent Decree Caps'!D119,' Retirement Adjustments'!D119)</f>
        <v>12.00096736182754</v>
      </c>
      <c r="J119" s="133">
        <v>3372.6756999999998</v>
      </c>
      <c r="K119" s="132">
        <f t="shared" si="93"/>
        <v>13.773481966501455</v>
      </c>
      <c r="L119" s="133">
        <v>638.5018</v>
      </c>
      <c r="M119" s="132">
        <f t="shared" si="94"/>
        <v>14.109047513349195</v>
      </c>
      <c r="N119" s="133">
        <v>120.87869999999999</v>
      </c>
      <c r="O119" s="132">
        <f t="shared" si="95"/>
        <v>14.172575489414013</v>
      </c>
      <c r="P119" s="133">
        <v>22.8843</v>
      </c>
      <c r="Q119" s="132">
        <f t="shared" si="96"/>
        <v>14.184602366462329</v>
      </c>
      <c r="R119" s="133">
        <v>4.3323999999999998</v>
      </c>
      <c r="S119" s="132">
        <f t="shared" si="97"/>
        <v>14.186879265564514</v>
      </c>
      <c r="T119" s="133">
        <v>0.82020000000000004</v>
      </c>
      <c r="U119" s="132">
        <f t="shared" si="98"/>
        <v>14.187310322863842</v>
      </c>
      <c r="V119" s="133">
        <v>0.1552</v>
      </c>
      <c r="W119" s="132">
        <f t="shared" si="99"/>
        <v>14.187391888448889</v>
      </c>
      <c r="X119" s="133">
        <v>2.9399999999999999E-2</v>
      </c>
      <c r="Y119" s="132">
        <f t="shared" si="100"/>
        <v>14.187407339661521</v>
      </c>
      <c r="Z119" s="133">
        <v>5.5999999999999999E-3</v>
      </c>
      <c r="AA119" s="133">
        <f t="shared" si="101"/>
        <v>14.18741028274964</v>
      </c>
    </row>
    <row r="120" spans="1:27" ht="15" customHeight="1" x14ac:dyDescent="0.25">
      <c r="A120" s="45" t="s">
        <v>73</v>
      </c>
      <c r="B120" s="101">
        <v>1040</v>
      </c>
      <c r="C120" s="101">
        <v>2</v>
      </c>
      <c r="D120" s="109">
        <f>(LARGE('NOx OS Heat Inputs'!D120:K120,1)+LARGE('NOx OS Heat Inputs'!D120:K120,2)+LARGE('NOx OS Heat Inputs'!D120:K120,3))/3</f>
        <v>459586.19</v>
      </c>
      <c r="E120" s="108">
        <v>541682004</v>
      </c>
      <c r="F120" s="121">
        <f t="shared" si="47"/>
        <v>8.4844278858486866E-4</v>
      </c>
      <c r="G120" s="127">
        <v>22835</v>
      </c>
      <c r="H120" s="127">
        <f t="shared" si="48"/>
        <v>19.374191077335475</v>
      </c>
      <c r="I120" s="127">
        <f>MIN(H120,'NOx OS Emissions'!L120,'NOx OS Consent Decree Caps'!D120,' Retirement Adjustments'!D120)</f>
        <v>19.374191077335475</v>
      </c>
      <c r="J120" s="133">
        <v>3372.6756999999998</v>
      </c>
      <c r="K120" s="132">
        <f t="shared" si="93"/>
        <v>22.235713453235899</v>
      </c>
      <c r="L120" s="133">
        <v>638.5018</v>
      </c>
      <c r="M120" s="132">
        <f t="shared" si="94"/>
        <v>22.777445700944359</v>
      </c>
      <c r="N120" s="133">
        <v>120.87869999999999</v>
      </c>
      <c r="O120" s="132">
        <f t="shared" si="95"/>
        <v>22.880004362252873</v>
      </c>
      <c r="P120" s="133">
        <v>22.8843</v>
      </c>
      <c r="Q120" s="132">
        <f t="shared" si="96"/>
        <v>22.899420381559686</v>
      </c>
      <c r="R120" s="133">
        <v>4.3323999999999998</v>
      </c>
      <c r="S120" s="132">
        <f t="shared" si="97"/>
        <v>22.903096175096952</v>
      </c>
      <c r="T120" s="133">
        <v>0.82020000000000004</v>
      </c>
      <c r="U120" s="132">
        <f t="shared" si="98"/>
        <v>22.90379206787215</v>
      </c>
      <c r="V120" s="133">
        <v>0.1552</v>
      </c>
      <c r="W120" s="132">
        <f t="shared" si="99"/>
        <v>22.903923746192937</v>
      </c>
      <c r="X120" s="133">
        <v>2.9399999999999999E-2</v>
      </c>
      <c r="Y120" s="132">
        <f t="shared" si="100"/>
        <v>22.903948690410921</v>
      </c>
      <c r="Z120" s="133">
        <v>5.5999999999999999E-3</v>
      </c>
      <c r="AA120" s="133">
        <f t="shared" si="101"/>
        <v>22.903953441690536</v>
      </c>
    </row>
    <row r="121" spans="1:27" ht="15" customHeight="1" x14ac:dyDescent="0.25">
      <c r="A121" s="82" t="s">
        <v>75</v>
      </c>
      <c r="B121" s="102">
        <v>55259</v>
      </c>
      <c r="C121" s="103" t="s">
        <v>76</v>
      </c>
      <c r="D121" s="109">
        <f>(LARGE('NOx OS Heat Inputs'!D121:K121,1)+LARGE('NOx OS Heat Inputs'!D121:K121,2)+LARGE('NOx OS Heat Inputs'!D121:K121,3))/3</f>
        <v>5452031.5296666669</v>
      </c>
      <c r="E121" s="108">
        <v>541682004</v>
      </c>
      <c r="F121" s="121">
        <f t="shared" si="47"/>
        <v>1.0065003986484047E-2</v>
      </c>
      <c r="G121" s="127">
        <v>22835</v>
      </c>
      <c r="H121" s="127">
        <f t="shared" si="48"/>
        <v>229.8343660313632</v>
      </c>
      <c r="I121" s="127">
        <f>MIN(H121,'NOx OS Emissions'!L121,'NOx OS Consent Decree Caps'!D121,' Retirement Adjustments'!D121)</f>
        <v>24.858000000000001</v>
      </c>
      <c r="J121" s="133">
        <v>3372.6756999999998</v>
      </c>
      <c r="K121" s="132">
        <f>I121</f>
        <v>24.858000000000001</v>
      </c>
      <c r="L121" s="133">
        <v>638.5018</v>
      </c>
      <c r="M121" s="127">
        <f>K121</f>
        <v>24.858000000000001</v>
      </c>
      <c r="N121" s="133">
        <v>120.87869999999999</v>
      </c>
      <c r="O121" s="127">
        <f>M121</f>
        <v>24.858000000000001</v>
      </c>
      <c r="P121" s="133">
        <v>22.8843</v>
      </c>
      <c r="Q121" s="127">
        <f>O121</f>
        <v>24.858000000000001</v>
      </c>
      <c r="R121" s="133">
        <v>4.3323999999999998</v>
      </c>
      <c r="S121" s="127">
        <f>Q121</f>
        <v>24.858000000000001</v>
      </c>
      <c r="T121" s="133">
        <v>0.82020000000000004</v>
      </c>
      <c r="U121" s="127">
        <f>S121</f>
        <v>24.858000000000001</v>
      </c>
      <c r="V121" s="133">
        <v>0.1552</v>
      </c>
      <c r="W121" s="127">
        <f>U121</f>
        <v>24.858000000000001</v>
      </c>
      <c r="X121" s="133">
        <v>2.9399999999999999E-2</v>
      </c>
      <c r="Y121" s="127">
        <f>W121</f>
        <v>24.858000000000001</v>
      </c>
      <c r="Z121" s="133">
        <v>5.5999999999999999E-3</v>
      </c>
      <c r="AA121" s="127">
        <f>Y121</f>
        <v>24.858000000000001</v>
      </c>
    </row>
    <row r="122" spans="1:27" ht="15" customHeight="1" x14ac:dyDescent="0.25">
      <c r="A122" s="82" t="s">
        <v>75</v>
      </c>
      <c r="B122" s="102">
        <v>55259</v>
      </c>
      <c r="C122" s="103" t="s">
        <v>77</v>
      </c>
      <c r="D122" s="109">
        <f>(LARGE('NOx OS Heat Inputs'!D122:K122,1)+LARGE('NOx OS Heat Inputs'!D122:K122,2)+LARGE('NOx OS Heat Inputs'!D122:K122,3))/3</f>
        <v>5346961.3430000003</v>
      </c>
      <c r="E122" s="108">
        <v>541682004</v>
      </c>
      <c r="F122" s="121">
        <f t="shared" si="47"/>
        <v>9.8710337495354575E-3</v>
      </c>
      <c r="G122" s="127">
        <v>22835</v>
      </c>
      <c r="H122" s="127">
        <f t="shared" si="48"/>
        <v>225.40505567064218</v>
      </c>
      <c r="I122" s="127">
        <f>MIN(H122,'NOx OS Emissions'!L122,'NOx OS Consent Decree Caps'!D122,' Retirement Adjustments'!D122)</f>
        <v>23.613</v>
      </c>
      <c r="J122" s="133">
        <v>3372.6756999999998</v>
      </c>
      <c r="K122" s="132">
        <f>I122</f>
        <v>23.613</v>
      </c>
      <c r="L122" s="133">
        <v>638.5018</v>
      </c>
      <c r="M122" s="127">
        <f>K122</f>
        <v>23.613</v>
      </c>
      <c r="N122" s="133">
        <v>120.87869999999999</v>
      </c>
      <c r="O122" s="127">
        <f>M122</f>
        <v>23.613</v>
      </c>
      <c r="P122" s="133">
        <v>22.8843</v>
      </c>
      <c r="Q122" s="127">
        <f>O122</f>
        <v>23.613</v>
      </c>
      <c r="R122" s="133">
        <v>4.3323999999999998</v>
      </c>
      <c r="S122" s="127">
        <f>Q122</f>
        <v>23.613</v>
      </c>
      <c r="T122" s="133">
        <v>0.82020000000000004</v>
      </c>
      <c r="U122" s="127">
        <f>S122</f>
        <v>23.613</v>
      </c>
      <c r="V122" s="133">
        <v>0.1552</v>
      </c>
      <c r="W122" s="127">
        <f>U122</f>
        <v>23.613</v>
      </c>
      <c r="X122" s="133">
        <v>2.9399999999999999E-2</v>
      </c>
      <c r="Y122" s="127">
        <f>W122</f>
        <v>23.613</v>
      </c>
      <c r="Z122" s="133">
        <v>5.5999999999999999E-3</v>
      </c>
      <c r="AA122" s="127">
        <f>Y122</f>
        <v>23.613</v>
      </c>
    </row>
    <row r="123" spans="1:27" ht="15" customHeight="1" x14ac:dyDescent="0.25">
      <c r="A123" s="17" t="s">
        <v>74</v>
      </c>
      <c r="B123" s="98">
        <v>55148</v>
      </c>
      <c r="C123" s="98">
        <v>1</v>
      </c>
      <c r="D123" s="109">
        <f>(LARGE('NOx OS Heat Inputs'!D123:K123,1)+LARGE('NOx OS Heat Inputs'!D123:K123,2)+LARGE('NOx OS Heat Inputs'!D123:K123,3))/3</f>
        <v>163315.74300000002</v>
      </c>
      <c r="E123" s="108">
        <v>541682004</v>
      </c>
      <c r="F123" s="121">
        <f t="shared" si="47"/>
        <v>3.014974501534299E-4</v>
      </c>
      <c r="G123" s="127">
        <v>22835</v>
      </c>
      <c r="H123" s="127">
        <f t="shared" si="48"/>
        <v>6.8846942742535715</v>
      </c>
      <c r="I123" s="127">
        <f>MIN(H123,'NOx OS Emissions'!L123,'NOx OS Consent Decree Caps'!D123,' Retirement Adjustments'!D123)</f>
        <v>6.8846942742535715</v>
      </c>
      <c r="J123" s="133">
        <v>3372.6756999999998</v>
      </c>
      <c r="K123" s="132">
        <f>PRODUCT(F123,J123)+H123</f>
        <v>7.901547397998006</v>
      </c>
      <c r="L123" s="133">
        <v>638.5018</v>
      </c>
      <c r="M123" s="132">
        <f>PRODUCT(F123,L123)+K123</f>
        <v>8.0940540626163813</v>
      </c>
      <c r="N123" s="133">
        <v>120.87869999999999</v>
      </c>
      <c r="O123" s="132">
        <f>PRODUCT(F123,N123)+M123</f>
        <v>8.1304986824442427</v>
      </c>
      <c r="P123" s="133">
        <v>22.8843</v>
      </c>
      <c r="Q123" s="132">
        <f>PRODUCT(F123,P123)+O123</f>
        <v>8.1373982405427885</v>
      </c>
      <c r="R123" s="133">
        <v>4.3323999999999998</v>
      </c>
      <c r="S123" s="132">
        <f>PRODUCT(F123,R123)+Q123</f>
        <v>8.138704448095833</v>
      </c>
      <c r="T123" s="133">
        <v>0.82020000000000004</v>
      </c>
      <c r="U123" s="132">
        <f>PRODUCT(F123,T123)+S123</f>
        <v>8.138951736304449</v>
      </c>
      <c r="V123" s="133">
        <v>0.1552</v>
      </c>
      <c r="W123" s="132">
        <f>PRODUCT(F123,V123)+U123</f>
        <v>8.1389985287087132</v>
      </c>
      <c r="X123" s="133">
        <v>2.9399999999999999E-2</v>
      </c>
      <c r="Y123" s="132">
        <f>PRODUCT(F123,X123)+W123</f>
        <v>8.1390073927337472</v>
      </c>
      <c r="Z123" s="133">
        <v>5.5999999999999999E-3</v>
      </c>
      <c r="AA123" s="133">
        <f>PRODUCT(F123,Z123)+Y123</f>
        <v>8.1390090811194682</v>
      </c>
    </row>
    <row r="124" spans="1:27" ht="15" customHeight="1" x14ac:dyDescent="0.25">
      <c r="A124" s="45" t="s">
        <v>74</v>
      </c>
      <c r="B124" s="98">
        <v>55148</v>
      </c>
      <c r="C124" s="98">
        <v>2</v>
      </c>
      <c r="D124" s="109">
        <f>(LARGE('NOx OS Heat Inputs'!D124:K124,1)+LARGE('NOx OS Heat Inputs'!D124:K124,2)+LARGE('NOx OS Heat Inputs'!D124:K124,3))/3</f>
        <v>140314.99366666668</v>
      </c>
      <c r="E124" s="108">
        <v>541682004</v>
      </c>
      <c r="F124" s="121">
        <f t="shared" si="47"/>
        <v>2.5903573061413106E-4</v>
      </c>
      <c r="G124" s="127">
        <v>22835</v>
      </c>
      <c r="H124" s="127">
        <f t="shared" si="48"/>
        <v>5.9150809085736826</v>
      </c>
      <c r="I124" s="127">
        <f>MIN(H124,'NOx OS Emissions'!L124,'NOx OS Consent Decree Caps'!D124,' Retirement Adjustments'!D124)</f>
        <v>5.9150809085736826</v>
      </c>
      <c r="J124" s="133">
        <v>3372.6756999999998</v>
      </c>
      <c r="K124" s="132">
        <f>PRODUCT(F124,J124)+H124</f>
        <v>6.7887244226477081</v>
      </c>
      <c r="L124" s="133">
        <v>638.5018</v>
      </c>
      <c r="M124" s="132">
        <f>PRODUCT(F124,L124)+K124</f>
        <v>6.9541192029091459</v>
      </c>
      <c r="N124" s="133">
        <v>120.87869999999999</v>
      </c>
      <c r="O124" s="132">
        <f>PRODUCT(F124,N124)+M124</f>
        <v>6.9854311052793321</v>
      </c>
      <c r="P124" s="133">
        <v>22.8843</v>
      </c>
      <c r="Q124" s="132">
        <f>PRODUCT(F124,P124)+O124</f>
        <v>6.9913589566494254</v>
      </c>
      <c r="R124" s="133">
        <v>4.3323999999999998</v>
      </c>
      <c r="S124" s="132">
        <f>PRODUCT(F124,R124)+Q124</f>
        <v>6.9924812030487384</v>
      </c>
      <c r="T124" s="133">
        <v>0.82020000000000004</v>
      </c>
      <c r="U124" s="132">
        <f>PRODUCT(F124,T124)+S124</f>
        <v>6.9926936641549879</v>
      </c>
      <c r="V124" s="133">
        <v>0.1552</v>
      </c>
      <c r="W124" s="132">
        <f>PRODUCT(F124,V124)+U124</f>
        <v>6.9927338665003793</v>
      </c>
      <c r="X124" s="133">
        <v>2.9399999999999999E-2</v>
      </c>
      <c r="Y124" s="132">
        <f>PRODUCT(F124,X124)+W124</f>
        <v>6.9927414821508593</v>
      </c>
      <c r="Z124" s="133">
        <v>5.5999999999999999E-3</v>
      </c>
      <c r="AA124" s="133">
        <f>PRODUCT(F124,Z124)+Y124</f>
        <v>6.9927429327509509</v>
      </c>
    </row>
    <row r="125" spans="1:27" ht="15" customHeight="1" x14ac:dyDescent="0.25">
      <c r="A125" s="45" t="s">
        <v>74</v>
      </c>
      <c r="B125" s="98">
        <v>55148</v>
      </c>
      <c r="C125" s="98">
        <v>3</v>
      </c>
      <c r="D125" s="109">
        <f>(LARGE('NOx OS Heat Inputs'!D125:K125,1)+LARGE('NOx OS Heat Inputs'!D125:K125,2)+LARGE('NOx OS Heat Inputs'!D125:K125,3))/3</f>
        <v>119559.371</v>
      </c>
      <c r="E125" s="108">
        <v>541682004</v>
      </c>
      <c r="F125" s="121">
        <f t="shared" si="47"/>
        <v>2.207187429471997E-4</v>
      </c>
      <c r="G125" s="127">
        <v>22835</v>
      </c>
      <c r="H125" s="127">
        <f t="shared" si="48"/>
        <v>5.0401124951993053</v>
      </c>
      <c r="I125" s="127">
        <f>MIN(H125,'NOx OS Emissions'!L125,'NOx OS Consent Decree Caps'!D125,' Retirement Adjustments'!D125)</f>
        <v>5.0401124951993053</v>
      </c>
      <c r="J125" s="133">
        <v>3372.6756999999998</v>
      </c>
      <c r="K125" s="132">
        <f>PRODUCT(F125,J125)+H125</f>
        <v>5.7845252360718717</v>
      </c>
      <c r="L125" s="133">
        <v>638.5018</v>
      </c>
      <c r="M125" s="132">
        <f>PRODUCT(F125,L125)+K125</f>
        <v>5.9254545507373964</v>
      </c>
      <c r="N125" s="133">
        <v>120.87869999999999</v>
      </c>
      <c r="O125" s="132">
        <f>PRODUCT(F125,N125)+M125</f>
        <v>5.952134745450488</v>
      </c>
      <c r="P125" s="133">
        <v>22.8843</v>
      </c>
      <c r="Q125" s="132">
        <f>PRODUCT(F125,P125)+O125</f>
        <v>5.9571857393797147</v>
      </c>
      <c r="R125" s="133">
        <v>4.3323999999999998</v>
      </c>
      <c r="S125" s="132">
        <f>PRODUCT(F125,R125)+Q125</f>
        <v>5.9581419812616589</v>
      </c>
      <c r="T125" s="133">
        <v>0.82020000000000004</v>
      </c>
      <c r="U125" s="132">
        <f>PRODUCT(F125,T125)+S125</f>
        <v>5.9583230147746242</v>
      </c>
      <c r="V125" s="133">
        <v>0.1552</v>
      </c>
      <c r="W125" s="132">
        <f>PRODUCT(F125,V125)+U125</f>
        <v>5.9583572703235292</v>
      </c>
      <c r="X125" s="133">
        <v>2.9399999999999999E-2</v>
      </c>
      <c r="Y125" s="132">
        <f>PRODUCT(F125,X125)+W125</f>
        <v>5.9583637594545715</v>
      </c>
      <c r="Z125" s="133">
        <v>5.5999999999999999E-3</v>
      </c>
      <c r="AA125" s="133">
        <f>PRODUCT(F125,Z125)+Y125</f>
        <v>5.9583649954795321</v>
      </c>
    </row>
    <row r="126" spans="1:27" ht="15" customHeight="1" x14ac:dyDescent="0.25">
      <c r="A126" s="45" t="s">
        <v>74</v>
      </c>
      <c r="B126" s="98">
        <v>55148</v>
      </c>
      <c r="C126" s="98">
        <v>4</v>
      </c>
      <c r="D126" s="109">
        <f>(LARGE('NOx OS Heat Inputs'!D126:K126,1)+LARGE('NOx OS Heat Inputs'!D126:K126,2)+LARGE('NOx OS Heat Inputs'!D126:K126,3))/3</f>
        <v>142667.20133333336</v>
      </c>
      <c r="E126" s="108">
        <v>541682004</v>
      </c>
      <c r="F126" s="121">
        <f>D126/E126</f>
        <v>2.6337814488910612E-4</v>
      </c>
      <c r="G126" s="127">
        <v>22835</v>
      </c>
      <c r="H126" s="127">
        <f>PRODUCT(F126,G126)</f>
        <v>6.0142399385427385</v>
      </c>
      <c r="I126" s="127">
        <f>MIN(H126,'NOx OS Emissions'!L126,'NOx OS Consent Decree Caps'!D126,' Retirement Adjustments'!D126)</f>
        <v>6.0142399385427385</v>
      </c>
      <c r="J126" s="133">
        <v>3372.6756999999998</v>
      </c>
      <c r="K126" s="132">
        <f>PRODUCT(F126,J126)+H126</f>
        <v>6.9025290077213057</v>
      </c>
      <c r="L126" s="133">
        <v>638.5018</v>
      </c>
      <c r="M126" s="132">
        <f>PRODUCT(F126,L126)+K126</f>
        <v>7.0706964273136608</v>
      </c>
      <c r="N126" s="133">
        <v>120.87869999999999</v>
      </c>
      <c r="O126" s="132">
        <f>PRODUCT(F126,N126)+M126</f>
        <v>7.102533235076268</v>
      </c>
      <c r="P126" s="133">
        <v>22.8843</v>
      </c>
      <c r="Q126" s="132">
        <f>PRODUCT(F126,P126)+O126</f>
        <v>7.1085604595573537</v>
      </c>
      <c r="R126" s="133">
        <v>4.3323999999999998</v>
      </c>
      <c r="S126" s="132">
        <f>PRODUCT(F126,R126)+Q126</f>
        <v>7.1097015190322717</v>
      </c>
      <c r="T126" s="133">
        <v>0.82020000000000004</v>
      </c>
      <c r="U126" s="132">
        <f>PRODUCT(F126,T126)+S126</f>
        <v>7.10991754178671</v>
      </c>
      <c r="V126" s="133">
        <v>0.1552</v>
      </c>
      <c r="W126" s="132">
        <f>PRODUCT(F126,V126)+U126</f>
        <v>7.1099584180747968</v>
      </c>
      <c r="X126" s="133">
        <v>2.9399999999999999E-2</v>
      </c>
      <c r="Y126" s="132">
        <f>PRODUCT(F126,X126)+W126</f>
        <v>7.1099661613922569</v>
      </c>
      <c r="Z126" s="133">
        <v>5.5999999999999999E-3</v>
      </c>
      <c r="AA126" s="133">
        <f>PRODUCT(F126,Z126)+Y126</f>
        <v>7.1099676363098681</v>
      </c>
    </row>
    <row r="127" spans="1:27" ht="15" customHeight="1" x14ac:dyDescent="0.25">
      <c r="A127" s="27" t="s">
        <v>80</v>
      </c>
      <c r="B127" s="100"/>
      <c r="C127" s="100"/>
      <c r="D127" s="122">
        <f>SUM(D2:D126)</f>
        <v>541682004.16499972</v>
      </c>
      <c r="E127" s="100"/>
      <c r="F127" s="123">
        <f>SUM(F2:F126)</f>
        <v>1.0000000003046068</v>
      </c>
      <c r="G127" s="130"/>
      <c r="H127" s="112">
        <f>SUM(H2:H126)</f>
        <v>22835.000006955685</v>
      </c>
      <c r="I127" s="119">
        <f>SUM(I2:I126)</f>
        <v>19462.324356341847</v>
      </c>
      <c r="J127" s="113">
        <f>H127-I127</f>
        <v>3372.6756506138372</v>
      </c>
      <c r="K127" s="119">
        <f>SUM(K2:K126)</f>
        <v>22196.498172380903</v>
      </c>
      <c r="L127" s="113">
        <f>H127-K127</f>
        <v>638.50183457478124</v>
      </c>
      <c r="M127" s="119">
        <f>SUM(M2:M126)</f>
        <v>22714.121287776728</v>
      </c>
      <c r="N127" s="113">
        <f>H127-M127</f>
        <v>120.87871917895609</v>
      </c>
      <c r="O127" s="119">
        <f>SUM(O2:O126)</f>
        <v>22812.115701072031</v>
      </c>
      <c r="P127" s="113">
        <f>H127-O127</f>
        <v>22.884305883653724</v>
      </c>
      <c r="Q127" s="119">
        <f>SUM(Q2:Q126)</f>
        <v>22830.66763414356</v>
      </c>
      <c r="R127" s="113">
        <f>H127-Q127</f>
        <v>4.3323728121249587</v>
      </c>
      <c r="S127" s="119">
        <f>SUM(S2:S126)</f>
        <v>22834.17984097702</v>
      </c>
      <c r="T127" s="113">
        <f>H127-S127</f>
        <v>0.82016597866459051</v>
      </c>
      <c r="U127" s="119">
        <f>SUM(U2:U126)</f>
        <v>22834.844763893845</v>
      </c>
      <c r="V127" s="113">
        <f>H127-U127</f>
        <v>0.15524306183942826</v>
      </c>
      <c r="W127" s="119">
        <f>SUM(W2:W126)</f>
        <v>22834.970582031729</v>
      </c>
      <c r="X127" s="113">
        <f>H127-W127</f>
        <v>2.9424923955957638E-2</v>
      </c>
      <c r="Y127" s="119">
        <f>SUM(Y2:Y126)</f>
        <v>22834.99441613775</v>
      </c>
      <c r="Z127" s="130">
        <f>H127-Y127</f>
        <v>5.5908179347170517E-3</v>
      </c>
      <c r="AA127" s="130">
        <f>SUM(AA2:AA126)</f>
        <v>22834.998955967458</v>
      </c>
    </row>
    <row r="128" spans="1:27" x14ac:dyDescent="0.25">
      <c r="B128" s="100"/>
      <c r="C128" s="100"/>
      <c r="D128" s="100"/>
      <c r="E128" s="100"/>
      <c r="F128" s="124"/>
      <c r="G128" s="130"/>
      <c r="H128" s="120"/>
      <c r="I128" s="119"/>
      <c r="J128" s="113"/>
      <c r="K128" s="113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20"/>
      <c r="AA128" s="120"/>
    </row>
    <row r="129" spans="2:27" x14ac:dyDescent="0.25">
      <c r="B129" s="100"/>
      <c r="C129" s="100"/>
      <c r="D129" s="100"/>
      <c r="E129" s="100"/>
      <c r="F129" s="124"/>
      <c r="G129" s="130"/>
      <c r="H129" s="120"/>
      <c r="I129" s="119"/>
      <c r="J129" s="113"/>
      <c r="K129" s="113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20"/>
      <c r="AA129" s="120"/>
    </row>
    <row r="130" spans="2:27" x14ac:dyDescent="0.25">
      <c r="F130" s="58"/>
      <c r="G130" s="128"/>
    </row>
  </sheetData>
  <pageMargins left="0.7" right="0.7" top="0.85416666666666663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zoomScaleNormal="100" workbookViewId="0"/>
  </sheetViews>
  <sheetFormatPr defaultRowHeight="15" x14ac:dyDescent="0.25"/>
  <cols>
    <col min="1" max="1" width="33.42578125" style="70" customWidth="1"/>
    <col min="2" max="2" width="11.42578125" style="70" customWidth="1"/>
    <col min="3" max="3" width="7.42578125" style="70" customWidth="1"/>
    <col min="4" max="4" width="13.42578125" style="72" customWidth="1"/>
    <col min="5" max="5" width="13.42578125" style="61" customWidth="1"/>
    <col min="6" max="8" width="13.42578125" style="70" customWidth="1"/>
    <col min="9" max="9" width="13.42578125" style="203" customWidth="1"/>
    <col min="10" max="10" width="13.42578125" style="146" customWidth="1"/>
    <col min="11" max="11" width="13.42578125" style="72" customWidth="1"/>
    <col min="12" max="16384" width="9.140625" style="70"/>
  </cols>
  <sheetData>
    <row r="1" spans="1:11" s="1" customFormat="1" ht="49.5" customHeight="1" x14ac:dyDescent="0.25">
      <c r="A1" s="153" t="s">
        <v>0</v>
      </c>
      <c r="B1" s="153" t="s">
        <v>1</v>
      </c>
      <c r="C1" s="153" t="s">
        <v>2</v>
      </c>
      <c r="D1" s="153" t="s">
        <v>183</v>
      </c>
      <c r="E1" s="153" t="s">
        <v>184</v>
      </c>
      <c r="F1" s="153" t="s">
        <v>185</v>
      </c>
      <c r="G1" s="153" t="s">
        <v>186</v>
      </c>
      <c r="H1" s="153" t="s">
        <v>187</v>
      </c>
      <c r="I1" s="204" t="s">
        <v>144</v>
      </c>
      <c r="J1" s="229" t="s">
        <v>145</v>
      </c>
      <c r="K1" s="230" t="s">
        <v>188</v>
      </c>
    </row>
    <row r="2" spans="1:11" s="1" customFormat="1" ht="15" customHeight="1" x14ac:dyDescent="0.25">
      <c r="A2" s="45" t="s">
        <v>3</v>
      </c>
      <c r="B2" s="52">
        <v>6137</v>
      </c>
      <c r="C2" s="52">
        <v>1</v>
      </c>
      <c r="D2" s="159">
        <v>10621941.761</v>
      </c>
      <c r="E2" s="160">
        <v>12695310.472999999</v>
      </c>
      <c r="F2" s="158">
        <v>14006564.509</v>
      </c>
      <c r="G2" s="158">
        <v>17259469.971999999</v>
      </c>
      <c r="H2" s="158">
        <v>15076856.659</v>
      </c>
      <c r="I2" s="199">
        <v>9536317.5710000005</v>
      </c>
      <c r="J2" s="135">
        <v>11427185.346000001</v>
      </c>
      <c r="K2" s="136">
        <v>14351591.396</v>
      </c>
    </row>
    <row r="3" spans="1:11" s="1" customFormat="1" ht="15" customHeight="1" x14ac:dyDescent="0.25">
      <c r="A3" s="45" t="s">
        <v>3</v>
      </c>
      <c r="B3" s="52">
        <v>6137</v>
      </c>
      <c r="C3" s="52">
        <v>2</v>
      </c>
      <c r="D3" s="159">
        <v>13359883.207</v>
      </c>
      <c r="E3" s="160">
        <v>14097455.725</v>
      </c>
      <c r="F3" s="158">
        <v>13051349.848999999</v>
      </c>
      <c r="G3" s="158">
        <v>16108473.554</v>
      </c>
      <c r="H3" s="158">
        <v>13083809.998</v>
      </c>
      <c r="I3" s="199">
        <v>14950978.521</v>
      </c>
      <c r="J3" s="135">
        <v>11554139.318</v>
      </c>
      <c r="K3" s="136">
        <v>14601370.529999999</v>
      </c>
    </row>
    <row r="4" spans="1:11" s="1" customFormat="1" ht="15" customHeight="1" x14ac:dyDescent="0.25">
      <c r="A4" s="45" t="s">
        <v>3</v>
      </c>
      <c r="B4" s="52">
        <v>6137</v>
      </c>
      <c r="C4" s="52">
        <v>3</v>
      </c>
      <c r="D4" s="159">
        <v>186966.30799999999</v>
      </c>
      <c r="E4" s="160">
        <v>189565.519</v>
      </c>
      <c r="F4" s="158">
        <v>79392.903000000006</v>
      </c>
      <c r="G4" s="158">
        <v>63350.828999999998</v>
      </c>
      <c r="H4" s="158">
        <v>78312.274999999994</v>
      </c>
      <c r="I4" s="199">
        <v>145425.54199999999</v>
      </c>
      <c r="J4" s="135">
        <v>107788.045</v>
      </c>
      <c r="K4" s="136">
        <v>144215.212</v>
      </c>
    </row>
    <row r="5" spans="1:11" s="1" customFormat="1" ht="15" customHeight="1" x14ac:dyDescent="0.25">
      <c r="A5" s="45" t="s">
        <v>3</v>
      </c>
      <c r="B5" s="52">
        <v>6137</v>
      </c>
      <c r="C5" s="52">
        <v>4</v>
      </c>
      <c r="D5" s="159">
        <v>190294.34099999999</v>
      </c>
      <c r="E5" s="160">
        <v>259842.06899999999</v>
      </c>
      <c r="F5" s="158">
        <v>252993.55300000001</v>
      </c>
      <c r="G5" s="158">
        <v>165132.19899999999</v>
      </c>
      <c r="H5" s="158">
        <v>317236.46000000002</v>
      </c>
      <c r="I5" s="199">
        <v>177996.56599999999</v>
      </c>
      <c r="J5" s="135">
        <v>199716.31299999999</v>
      </c>
      <c r="K5" s="136">
        <v>314207.26299999998</v>
      </c>
    </row>
    <row r="6" spans="1:11" s="1" customFormat="1" ht="15" customHeight="1" x14ac:dyDescent="0.25">
      <c r="A6" s="104" t="s">
        <v>4</v>
      </c>
      <c r="B6" s="98">
        <v>6705</v>
      </c>
      <c r="C6" s="98">
        <v>4</v>
      </c>
      <c r="D6" s="159">
        <v>23140387.454999998</v>
      </c>
      <c r="E6" s="160">
        <v>22350916.662999999</v>
      </c>
      <c r="F6" s="158">
        <v>23146482.879999999</v>
      </c>
      <c r="G6" s="158">
        <v>21639416.736000001</v>
      </c>
      <c r="H6" s="158">
        <v>22770890.739</v>
      </c>
      <c r="I6" s="199">
        <v>20681044.956</v>
      </c>
      <c r="J6" s="135">
        <v>18762697.703000002</v>
      </c>
      <c r="K6" s="136">
        <v>21322700.136999998</v>
      </c>
    </row>
    <row r="7" spans="1:11" s="1" customFormat="1" ht="15" customHeight="1" x14ac:dyDescent="0.25">
      <c r="A7" s="45" t="s">
        <v>5</v>
      </c>
      <c r="B7" s="52">
        <v>7336</v>
      </c>
      <c r="C7" s="53" t="s">
        <v>6</v>
      </c>
      <c r="D7" s="159">
        <v>42370.95</v>
      </c>
      <c r="E7" s="160">
        <v>40839.224999999999</v>
      </c>
      <c r="F7" s="158">
        <v>18290.5</v>
      </c>
      <c r="G7" s="158">
        <v>18017.275000000001</v>
      </c>
      <c r="H7" s="158">
        <v>35841.724999999999</v>
      </c>
      <c r="I7" s="199">
        <v>24285.15</v>
      </c>
      <c r="J7" s="135">
        <v>32747.9</v>
      </c>
      <c r="K7" s="136">
        <v>22111.95</v>
      </c>
    </row>
    <row r="8" spans="1:11" s="1" customFormat="1" ht="15" customHeight="1" x14ac:dyDescent="0.25">
      <c r="A8" s="45" t="s">
        <v>5</v>
      </c>
      <c r="B8" s="52">
        <v>7336</v>
      </c>
      <c r="C8" s="53" t="s">
        <v>7</v>
      </c>
      <c r="D8" s="159">
        <v>41726.85</v>
      </c>
      <c r="E8" s="160">
        <v>57885.324999999997</v>
      </c>
      <c r="F8" s="158">
        <v>20978.525000000001</v>
      </c>
      <c r="G8" s="158">
        <v>21821.9</v>
      </c>
      <c r="H8" s="158">
        <v>34460.699999999997</v>
      </c>
      <c r="I8" s="199">
        <v>24820.15</v>
      </c>
      <c r="J8" s="135">
        <v>27244.5</v>
      </c>
      <c r="K8" s="136">
        <v>21347.75</v>
      </c>
    </row>
    <row r="9" spans="1:11" s="1" customFormat="1" ht="15" customHeight="1" x14ac:dyDescent="0.25">
      <c r="A9" s="45" t="s">
        <v>5</v>
      </c>
      <c r="B9" s="52">
        <v>7336</v>
      </c>
      <c r="C9" s="53" t="s">
        <v>8</v>
      </c>
      <c r="D9" s="159">
        <v>98319.05</v>
      </c>
      <c r="E9" s="160">
        <v>142608.27499999999</v>
      </c>
      <c r="F9" s="158">
        <v>46975.675000000003</v>
      </c>
      <c r="G9" s="158">
        <v>45055.5</v>
      </c>
      <c r="H9" s="158">
        <v>68182.05</v>
      </c>
      <c r="I9" s="199">
        <v>114794.52499999999</v>
      </c>
      <c r="J9" s="135">
        <v>57927.025000000001</v>
      </c>
      <c r="K9" s="136">
        <v>101001.72500000001</v>
      </c>
    </row>
    <row r="10" spans="1:11" s="1" customFormat="1" ht="15" customHeight="1" x14ac:dyDescent="0.25">
      <c r="A10" s="45" t="s">
        <v>9</v>
      </c>
      <c r="B10" s="52">
        <v>995</v>
      </c>
      <c r="C10" s="52">
        <v>10</v>
      </c>
      <c r="D10" s="159">
        <v>29395.664000000001</v>
      </c>
      <c r="E10" s="160">
        <v>55413.864000000001</v>
      </c>
      <c r="F10" s="158">
        <v>20293.155999999999</v>
      </c>
      <c r="G10" s="158">
        <v>14515.165000000001</v>
      </c>
      <c r="H10" s="158">
        <v>8528.44</v>
      </c>
      <c r="I10" s="199">
        <v>25385.704000000002</v>
      </c>
      <c r="J10" s="135">
        <v>1336.2570000000001</v>
      </c>
      <c r="K10" s="136">
        <v>4404.0810000000001</v>
      </c>
    </row>
    <row r="11" spans="1:11" s="1" customFormat="1" ht="15" customHeight="1" x14ac:dyDescent="0.25">
      <c r="A11" s="45" t="s">
        <v>9</v>
      </c>
      <c r="B11" s="52">
        <v>995</v>
      </c>
      <c r="C11" s="52">
        <v>7</v>
      </c>
      <c r="D11" s="159">
        <v>10121876.573999999</v>
      </c>
      <c r="E11" s="160">
        <v>8801727.0089999996</v>
      </c>
      <c r="F11" s="158">
        <v>10399186.096000001</v>
      </c>
      <c r="G11" s="158">
        <v>9777468.4489999991</v>
      </c>
      <c r="H11" s="158">
        <v>8871743.2640000004</v>
      </c>
      <c r="I11" s="199">
        <v>10163123.954</v>
      </c>
      <c r="J11" s="135">
        <v>9042270.2459999993</v>
      </c>
      <c r="K11" s="136">
        <v>2864530.821</v>
      </c>
    </row>
    <row r="12" spans="1:11" s="1" customFormat="1" ht="15" customHeight="1" x14ac:dyDescent="0.25">
      <c r="A12" s="45" t="s">
        <v>9</v>
      </c>
      <c r="B12" s="52">
        <v>995</v>
      </c>
      <c r="C12" s="52">
        <v>8</v>
      </c>
      <c r="D12" s="159">
        <v>20157364.033</v>
      </c>
      <c r="E12" s="160">
        <v>15046834.505000001</v>
      </c>
      <c r="F12" s="158">
        <v>20293711.419</v>
      </c>
      <c r="G12" s="158">
        <v>17582486.835000001</v>
      </c>
      <c r="H12" s="158">
        <v>9183334.0739999991</v>
      </c>
      <c r="I12" s="199">
        <v>13344037.861</v>
      </c>
      <c r="J12" s="135">
        <v>11478157.937999999</v>
      </c>
      <c r="K12" s="136">
        <v>38628.402000000002</v>
      </c>
    </row>
    <row r="13" spans="1:11" s="1" customFormat="1" ht="15" customHeight="1" x14ac:dyDescent="0.25">
      <c r="A13" s="45" t="s">
        <v>10</v>
      </c>
      <c r="B13" s="52">
        <v>1011</v>
      </c>
      <c r="C13" s="52">
        <v>2</v>
      </c>
      <c r="D13" s="159">
        <v>132559.99400000001</v>
      </c>
      <c r="E13" s="160">
        <v>116666.10799999999</v>
      </c>
      <c r="F13" s="158">
        <v>45818.182000000001</v>
      </c>
      <c r="G13" s="158">
        <v>75906.228000000003</v>
      </c>
      <c r="H13" s="158">
        <v>152784.44099999999</v>
      </c>
      <c r="I13" s="199">
        <v>114063.73699999999</v>
      </c>
      <c r="J13" s="135">
        <v>52060.857000000004</v>
      </c>
      <c r="K13" s="136">
        <v>99779.168000000005</v>
      </c>
    </row>
    <row r="14" spans="1:11" s="1" customFormat="1" ht="15" customHeight="1" x14ac:dyDescent="0.25">
      <c r="A14" s="45" t="s">
        <v>11</v>
      </c>
      <c r="B14" s="52">
        <v>1001</v>
      </c>
      <c r="C14" s="52">
        <v>1</v>
      </c>
      <c r="D14" s="159">
        <v>28291488.940000001</v>
      </c>
      <c r="E14" s="160">
        <v>26530709.938000001</v>
      </c>
      <c r="F14" s="158">
        <v>28153996.090999998</v>
      </c>
      <c r="G14" s="158">
        <v>24492242.620000001</v>
      </c>
      <c r="H14" s="158">
        <v>34030752.197999999</v>
      </c>
      <c r="I14" s="199">
        <v>26258729.326000001</v>
      </c>
      <c r="J14" s="135">
        <v>33777444.598999999</v>
      </c>
      <c r="K14" s="136">
        <v>28858305.952</v>
      </c>
    </row>
    <row r="15" spans="1:11" s="1" customFormat="1" ht="15" customHeight="1" x14ac:dyDescent="0.25">
      <c r="A15" s="45" t="s">
        <v>11</v>
      </c>
      <c r="B15" s="52">
        <v>1001</v>
      </c>
      <c r="C15" s="52">
        <v>2</v>
      </c>
      <c r="D15" s="159">
        <v>29989577.171999998</v>
      </c>
      <c r="E15" s="160">
        <v>23903662.344000001</v>
      </c>
      <c r="F15" s="158">
        <v>32048132.129999999</v>
      </c>
      <c r="G15" s="158">
        <v>25162770.771000002</v>
      </c>
      <c r="H15" s="158">
        <v>20093154.238000002</v>
      </c>
      <c r="I15" s="199">
        <v>37650680.386</v>
      </c>
      <c r="J15" s="135">
        <v>24634633.772</v>
      </c>
      <c r="K15" s="136">
        <v>32124780.166000001</v>
      </c>
    </row>
    <row r="16" spans="1:11" s="1" customFormat="1" ht="15" customHeight="1" x14ac:dyDescent="0.25">
      <c r="A16" s="45" t="s">
        <v>11</v>
      </c>
      <c r="B16" s="52">
        <v>1001</v>
      </c>
      <c r="C16" s="52">
        <v>4</v>
      </c>
      <c r="D16" s="159">
        <v>126729.16</v>
      </c>
      <c r="E16" s="160">
        <v>442331.30300000001</v>
      </c>
      <c r="F16" s="158">
        <v>374022.22600000002</v>
      </c>
      <c r="G16" s="158">
        <v>131757.06400000001</v>
      </c>
      <c r="H16" s="158">
        <v>125023.144</v>
      </c>
      <c r="I16" s="199">
        <v>5998.1279999999997</v>
      </c>
      <c r="J16" s="135">
        <v>3469.8719999999998</v>
      </c>
      <c r="K16" s="136">
        <v>2510.5500000000002</v>
      </c>
    </row>
    <row r="17" spans="1:11" s="1" customFormat="1" ht="15" customHeight="1" x14ac:dyDescent="0.25">
      <c r="A17" s="45" t="s">
        <v>12</v>
      </c>
      <c r="B17" s="52">
        <v>983</v>
      </c>
      <c r="C17" s="52">
        <v>1</v>
      </c>
      <c r="D17" s="159">
        <v>13654621.223999999</v>
      </c>
      <c r="E17" s="160">
        <v>10461902.65</v>
      </c>
      <c r="F17" s="158">
        <v>10434867.155999999</v>
      </c>
      <c r="G17" s="158">
        <v>10714545.159</v>
      </c>
      <c r="H17" s="158">
        <v>10613499.668</v>
      </c>
      <c r="I17" s="199">
        <v>8363107.5290000001</v>
      </c>
      <c r="J17" s="135">
        <v>12377741.162</v>
      </c>
      <c r="K17" s="136">
        <v>12428975.039000001</v>
      </c>
    </row>
    <row r="18" spans="1:11" s="1" customFormat="1" ht="15" customHeight="1" x14ac:dyDescent="0.25">
      <c r="A18" s="45" t="s">
        <v>12</v>
      </c>
      <c r="B18" s="52">
        <v>983</v>
      </c>
      <c r="C18" s="52">
        <v>2</v>
      </c>
      <c r="D18" s="159">
        <v>13180965.964</v>
      </c>
      <c r="E18" s="160">
        <v>8467080.5659999996</v>
      </c>
      <c r="F18" s="158">
        <v>12925526.068</v>
      </c>
      <c r="G18" s="158">
        <v>11272017.812999999</v>
      </c>
      <c r="H18" s="158">
        <v>8441403.8129999992</v>
      </c>
      <c r="I18" s="199">
        <v>10065104.779999999</v>
      </c>
      <c r="J18" s="135">
        <v>12295794.946</v>
      </c>
      <c r="K18" s="136">
        <v>11165203.983999999</v>
      </c>
    </row>
    <row r="19" spans="1:11" s="1" customFormat="1" ht="15" customHeight="1" x14ac:dyDescent="0.25">
      <c r="A19" s="45" t="s">
        <v>12</v>
      </c>
      <c r="B19" s="52">
        <v>983</v>
      </c>
      <c r="C19" s="52">
        <v>3</v>
      </c>
      <c r="D19" s="159">
        <v>12992831.903999999</v>
      </c>
      <c r="E19" s="160">
        <v>11083788.175000001</v>
      </c>
      <c r="F19" s="158">
        <v>9455773.648</v>
      </c>
      <c r="G19" s="158">
        <v>6493796.5369999995</v>
      </c>
      <c r="H19" s="158">
        <v>9252936.6309999991</v>
      </c>
      <c r="I19" s="199">
        <v>9814989.7660000008</v>
      </c>
      <c r="J19" s="135">
        <v>8999706.7919999994</v>
      </c>
      <c r="K19" s="136">
        <v>12964016.113</v>
      </c>
    </row>
    <row r="20" spans="1:11" s="1" customFormat="1" ht="15" customHeight="1" x14ac:dyDescent="0.25">
      <c r="A20" s="45" t="s">
        <v>12</v>
      </c>
      <c r="B20" s="52">
        <v>983</v>
      </c>
      <c r="C20" s="52">
        <v>4</v>
      </c>
      <c r="D20" s="159">
        <v>13273901.705</v>
      </c>
      <c r="E20" s="160">
        <v>9594881.3110000007</v>
      </c>
      <c r="F20" s="158">
        <v>6979570.2130000005</v>
      </c>
      <c r="G20" s="158">
        <v>11974061.191</v>
      </c>
      <c r="H20" s="158">
        <v>8424857.1569999997</v>
      </c>
      <c r="I20" s="199">
        <v>9287958.8540000003</v>
      </c>
      <c r="J20" s="135">
        <v>12899644.736</v>
      </c>
      <c r="K20" s="136">
        <v>11468698.908</v>
      </c>
    </row>
    <row r="21" spans="1:11" s="1" customFormat="1" ht="15" customHeight="1" x14ac:dyDescent="0.25">
      <c r="A21" s="45" t="s">
        <v>12</v>
      </c>
      <c r="B21" s="52">
        <v>983</v>
      </c>
      <c r="C21" s="52">
        <v>5</v>
      </c>
      <c r="D21" s="159">
        <v>10325800.659</v>
      </c>
      <c r="E21" s="160">
        <v>10065234.568</v>
      </c>
      <c r="F21" s="158">
        <v>11092493.025</v>
      </c>
      <c r="G21" s="158">
        <v>12434780.391000001</v>
      </c>
      <c r="H21" s="158">
        <v>10853076.972999999</v>
      </c>
      <c r="I21" s="199">
        <v>8843588.9609999992</v>
      </c>
      <c r="J21" s="135">
        <v>12863117.188999999</v>
      </c>
      <c r="K21" s="136">
        <v>11946699.314999999</v>
      </c>
    </row>
    <row r="22" spans="1:11" s="1" customFormat="1" ht="15" customHeight="1" x14ac:dyDescent="0.25">
      <c r="A22" s="45" t="s">
        <v>12</v>
      </c>
      <c r="B22" s="52">
        <v>983</v>
      </c>
      <c r="C22" s="52">
        <v>6</v>
      </c>
      <c r="D22" s="159">
        <v>12478185.566</v>
      </c>
      <c r="E22" s="160">
        <v>10119966.636</v>
      </c>
      <c r="F22" s="158">
        <v>9225667.6410000008</v>
      </c>
      <c r="G22" s="158">
        <v>9309651.182</v>
      </c>
      <c r="H22" s="158">
        <v>7979865.6960000005</v>
      </c>
      <c r="I22" s="199">
        <v>8317660.6349999998</v>
      </c>
      <c r="J22" s="135">
        <v>6685022.875</v>
      </c>
      <c r="K22" s="136">
        <v>8518913.1160000004</v>
      </c>
    </row>
    <row r="23" spans="1:11" s="1" customFormat="1" ht="15" customHeight="1" x14ac:dyDescent="0.25">
      <c r="A23" s="45" t="s">
        <v>13</v>
      </c>
      <c r="B23" s="52">
        <v>1002</v>
      </c>
      <c r="C23" s="53" t="s">
        <v>14</v>
      </c>
      <c r="D23" s="159">
        <v>327.39800000000002</v>
      </c>
      <c r="E23" s="160">
        <v>997.18100000000004</v>
      </c>
      <c r="F23" s="158">
        <v>1612.3</v>
      </c>
      <c r="G23" s="158">
        <v>1047.5999999999999</v>
      </c>
      <c r="H23" s="158">
        <v>861.4</v>
      </c>
      <c r="I23" s="199">
        <v>995.3</v>
      </c>
      <c r="J23" s="135">
        <v>785.7</v>
      </c>
      <c r="K23" s="37"/>
    </row>
    <row r="24" spans="1:11" s="1" customFormat="1" ht="15" customHeight="1" x14ac:dyDescent="0.25">
      <c r="A24" s="45" t="s">
        <v>13</v>
      </c>
      <c r="B24" s="52">
        <v>1002</v>
      </c>
      <c r="C24" s="53" t="s">
        <v>15</v>
      </c>
      <c r="D24" s="159">
        <v>318.17200000000003</v>
      </c>
      <c r="E24" s="160">
        <v>939.69600000000003</v>
      </c>
      <c r="F24" s="158">
        <v>1612.3</v>
      </c>
      <c r="G24" s="158">
        <v>1047.5999999999999</v>
      </c>
      <c r="H24" s="158">
        <v>861.4</v>
      </c>
      <c r="I24" s="199">
        <v>995.3</v>
      </c>
      <c r="J24" s="135">
        <v>785.7</v>
      </c>
      <c r="K24" s="136"/>
    </row>
    <row r="25" spans="1:11" s="1" customFormat="1" ht="15" customHeight="1" x14ac:dyDescent="0.25">
      <c r="A25" s="45" t="s">
        <v>13</v>
      </c>
      <c r="B25" s="52">
        <v>1002</v>
      </c>
      <c r="C25" s="53" t="s">
        <v>16</v>
      </c>
      <c r="D25" s="159">
        <v>491.15600000000001</v>
      </c>
      <c r="E25" s="160">
        <v>1218.1420000000001</v>
      </c>
      <c r="F25" s="158">
        <v>1821.7</v>
      </c>
      <c r="G25" s="158">
        <v>948.7</v>
      </c>
      <c r="H25" s="158">
        <v>814.8</v>
      </c>
      <c r="I25" s="199">
        <v>2165</v>
      </c>
      <c r="J25" s="135">
        <v>902.1</v>
      </c>
      <c r="K25" s="136"/>
    </row>
    <row r="26" spans="1:11" s="1" customFormat="1" ht="15" customHeight="1" x14ac:dyDescent="0.25">
      <c r="A26" s="45" t="s">
        <v>13</v>
      </c>
      <c r="B26" s="52">
        <v>1002</v>
      </c>
      <c r="C26" s="53" t="s">
        <v>17</v>
      </c>
      <c r="D26" s="159">
        <v>549.46900000000005</v>
      </c>
      <c r="E26" s="160">
        <v>1220.527</v>
      </c>
      <c r="F26" s="158">
        <v>1821.7</v>
      </c>
      <c r="G26" s="158">
        <v>948.7</v>
      </c>
      <c r="H26" s="158">
        <v>814.8</v>
      </c>
      <c r="I26" s="199">
        <v>2147.5</v>
      </c>
      <c r="J26" s="135">
        <v>890.5</v>
      </c>
      <c r="K26" s="136"/>
    </row>
    <row r="27" spans="1:11" s="1" customFormat="1" ht="15" customHeight="1" x14ac:dyDescent="0.25">
      <c r="A27" s="82" t="s">
        <v>18</v>
      </c>
      <c r="B27" s="79">
        <v>1004</v>
      </c>
      <c r="C27" s="106" t="s">
        <v>110</v>
      </c>
      <c r="D27" s="163"/>
      <c r="E27" s="164">
        <v>856778.36899999995</v>
      </c>
      <c r="F27" s="161">
        <v>8134059.2110000001</v>
      </c>
      <c r="G27" s="161">
        <v>12483804.772</v>
      </c>
      <c r="H27" s="161">
        <v>12648275.182</v>
      </c>
      <c r="I27" s="199">
        <v>12727836.094000001</v>
      </c>
      <c r="J27" s="135">
        <v>15104091.051999999</v>
      </c>
      <c r="K27" s="136">
        <v>14384935.189999999</v>
      </c>
    </row>
    <row r="28" spans="1:11" s="1" customFormat="1" ht="15" customHeight="1" x14ac:dyDescent="0.25">
      <c r="A28" s="82" t="s">
        <v>18</v>
      </c>
      <c r="B28" s="79">
        <v>1004</v>
      </c>
      <c r="C28" s="106" t="s">
        <v>111</v>
      </c>
      <c r="D28" s="163"/>
      <c r="E28" s="164">
        <v>1211056.382</v>
      </c>
      <c r="F28" s="161">
        <v>8561832.5219999999</v>
      </c>
      <c r="G28" s="161">
        <v>10050619.34</v>
      </c>
      <c r="H28" s="161">
        <v>13295026.4</v>
      </c>
      <c r="I28" s="199">
        <v>12310641.943</v>
      </c>
      <c r="J28" s="135">
        <v>14322562.225</v>
      </c>
      <c r="K28" s="136">
        <v>14756198.435000001</v>
      </c>
    </row>
    <row r="29" spans="1:11" s="1" customFormat="1" ht="15" customHeight="1" x14ac:dyDescent="0.25">
      <c r="A29" s="45" t="s">
        <v>19</v>
      </c>
      <c r="B29" s="52">
        <v>1012</v>
      </c>
      <c r="C29" s="52">
        <v>2</v>
      </c>
      <c r="D29" s="159">
        <v>1669687.9210000001</v>
      </c>
      <c r="E29" s="160">
        <v>3107138.3870000001</v>
      </c>
      <c r="F29" s="158">
        <v>3581428.36</v>
      </c>
      <c r="G29" s="158">
        <v>3125658.676</v>
      </c>
      <c r="H29" s="158">
        <v>1026294.294</v>
      </c>
      <c r="I29" s="199">
        <v>2393899.5920000002</v>
      </c>
      <c r="J29" s="135">
        <v>2395298.148</v>
      </c>
      <c r="K29" s="136">
        <v>3521870.5989999999</v>
      </c>
    </row>
    <row r="30" spans="1:11" s="1" customFormat="1" ht="15" customHeight="1" x14ac:dyDescent="0.25">
      <c r="A30" s="45" t="s">
        <v>19</v>
      </c>
      <c r="B30" s="52">
        <v>1012</v>
      </c>
      <c r="C30" s="52">
        <v>3</v>
      </c>
      <c r="D30" s="159">
        <v>17628167.618999999</v>
      </c>
      <c r="E30" s="160">
        <v>18168926.572999999</v>
      </c>
      <c r="F30" s="158">
        <v>19402847.866</v>
      </c>
      <c r="G30" s="158">
        <v>16312039.005999999</v>
      </c>
      <c r="H30" s="158">
        <v>16526778.307</v>
      </c>
      <c r="I30" s="199">
        <v>12402743.571</v>
      </c>
      <c r="J30" s="135">
        <v>20885900.120000001</v>
      </c>
      <c r="K30" s="136">
        <v>20847055.120999999</v>
      </c>
    </row>
    <row r="31" spans="1:11" s="1" customFormat="1" ht="15" customHeight="1" x14ac:dyDescent="0.25">
      <c r="A31" s="45" t="s">
        <v>20</v>
      </c>
      <c r="B31" s="52">
        <v>1043</v>
      </c>
      <c r="C31" s="53" t="s">
        <v>21</v>
      </c>
      <c r="D31" s="159">
        <v>3660163.7089999998</v>
      </c>
      <c r="E31" s="160">
        <v>2906529.6039999998</v>
      </c>
      <c r="F31" s="158">
        <v>3695337.8930000002</v>
      </c>
      <c r="G31" s="158">
        <v>3401308.3390000002</v>
      </c>
      <c r="H31" s="218">
        <v>889483.32400000002</v>
      </c>
      <c r="I31" s="199"/>
      <c r="J31" s="32"/>
      <c r="K31" s="37"/>
    </row>
    <row r="32" spans="1:11" s="1" customFormat="1" ht="15" customHeight="1" x14ac:dyDescent="0.25">
      <c r="A32" s="45" t="s">
        <v>20</v>
      </c>
      <c r="B32" s="52">
        <v>1043</v>
      </c>
      <c r="C32" s="53" t="s">
        <v>22</v>
      </c>
      <c r="D32" s="159">
        <v>4927572.9189999998</v>
      </c>
      <c r="E32" s="160">
        <v>2399758.8790000002</v>
      </c>
      <c r="F32" s="158">
        <v>3361459.38</v>
      </c>
      <c r="G32" s="158">
        <v>3347432.2239999999</v>
      </c>
      <c r="H32" s="162"/>
      <c r="I32" s="199"/>
      <c r="J32" s="32"/>
      <c r="K32" s="37"/>
    </row>
    <row r="33" spans="1:11" s="1" customFormat="1" ht="15" customHeight="1" x14ac:dyDescent="0.25">
      <c r="A33" s="45" t="s">
        <v>23</v>
      </c>
      <c r="B33" s="52">
        <v>7759</v>
      </c>
      <c r="C33" s="53" t="s">
        <v>24</v>
      </c>
      <c r="D33" s="159">
        <v>243183.17300000001</v>
      </c>
      <c r="E33" s="160">
        <v>336789.11900000001</v>
      </c>
      <c r="F33" s="158">
        <v>274100.84600000002</v>
      </c>
      <c r="G33" s="158">
        <v>89197.157999999996</v>
      </c>
      <c r="H33" s="158">
        <v>252870.79199999999</v>
      </c>
      <c r="I33" s="199">
        <v>580512.92200000002</v>
      </c>
      <c r="J33" s="135">
        <v>488159.75400000002</v>
      </c>
      <c r="K33" s="136">
        <v>828132.027</v>
      </c>
    </row>
    <row r="34" spans="1:11" s="1" customFormat="1" ht="15" customHeight="1" x14ac:dyDescent="0.25">
      <c r="A34" s="45" t="s">
        <v>23</v>
      </c>
      <c r="B34" s="52">
        <v>7759</v>
      </c>
      <c r="C34" s="53" t="s">
        <v>25</v>
      </c>
      <c r="D34" s="159">
        <v>319403.902</v>
      </c>
      <c r="E34" s="160">
        <v>609281.08400000003</v>
      </c>
      <c r="F34" s="158">
        <v>458466.63299999997</v>
      </c>
      <c r="G34" s="158">
        <v>75664.017999999996</v>
      </c>
      <c r="H34" s="158">
        <v>562166.73800000001</v>
      </c>
      <c r="I34" s="199">
        <v>794347.11100000003</v>
      </c>
      <c r="J34" s="135">
        <v>516811.88199999998</v>
      </c>
      <c r="K34" s="136">
        <v>711896.46100000001</v>
      </c>
    </row>
    <row r="35" spans="1:11" s="1" customFormat="1" ht="15" customHeight="1" x14ac:dyDescent="0.25">
      <c r="A35" s="45" t="s">
        <v>23</v>
      </c>
      <c r="B35" s="52">
        <v>7759</v>
      </c>
      <c r="C35" s="53" t="s">
        <v>26</v>
      </c>
      <c r="D35" s="159">
        <v>318256.065</v>
      </c>
      <c r="E35" s="160">
        <v>569960.20200000005</v>
      </c>
      <c r="F35" s="158">
        <v>426662.891</v>
      </c>
      <c r="G35" s="158">
        <v>78651.430999999997</v>
      </c>
      <c r="H35" s="158">
        <v>528046.44700000004</v>
      </c>
      <c r="I35" s="199">
        <v>760648.995</v>
      </c>
      <c r="J35" s="135">
        <v>473918.66899999999</v>
      </c>
      <c r="K35" s="136">
        <v>577568.88500000001</v>
      </c>
    </row>
    <row r="36" spans="1:11" s="1" customFormat="1" ht="15" customHeight="1" x14ac:dyDescent="0.25">
      <c r="A36" s="45" t="s">
        <v>23</v>
      </c>
      <c r="B36" s="52">
        <v>7759</v>
      </c>
      <c r="C36" s="53" t="s">
        <v>27</v>
      </c>
      <c r="D36" s="159">
        <v>253901.96400000001</v>
      </c>
      <c r="E36" s="160">
        <v>540271.48499999999</v>
      </c>
      <c r="F36" s="158">
        <v>352039.82900000003</v>
      </c>
      <c r="G36" s="158">
        <v>123861.776</v>
      </c>
      <c r="H36" s="158">
        <v>292426.88400000002</v>
      </c>
      <c r="I36" s="199">
        <v>614532.32700000005</v>
      </c>
      <c r="J36" s="135">
        <v>501718.91200000001</v>
      </c>
      <c r="K36" s="136">
        <v>860265.28399999999</v>
      </c>
    </row>
    <row r="37" spans="1:11" s="1" customFormat="1" ht="15" customHeight="1" x14ac:dyDescent="0.25">
      <c r="A37" s="45" t="s">
        <v>28</v>
      </c>
      <c r="B37" s="52">
        <v>6113</v>
      </c>
      <c r="C37" s="52">
        <v>1</v>
      </c>
      <c r="D37" s="159">
        <v>33874734.758000001</v>
      </c>
      <c r="E37" s="160">
        <v>37334387.299000002</v>
      </c>
      <c r="F37" s="158">
        <v>40748234.614</v>
      </c>
      <c r="G37" s="158">
        <v>36429098.600000001</v>
      </c>
      <c r="H37" s="158">
        <v>34975659.427000001</v>
      </c>
      <c r="I37" s="199">
        <v>26766847.754999999</v>
      </c>
      <c r="J37" s="135">
        <v>38779299.409999996</v>
      </c>
      <c r="K37" s="136">
        <v>34165554.726000004</v>
      </c>
    </row>
    <row r="38" spans="1:11" s="1" customFormat="1" ht="15" customHeight="1" x14ac:dyDescent="0.25">
      <c r="A38" s="45" t="s">
        <v>28</v>
      </c>
      <c r="B38" s="52">
        <v>6113</v>
      </c>
      <c r="C38" s="52">
        <v>2</v>
      </c>
      <c r="D38" s="159">
        <v>33263125.760000002</v>
      </c>
      <c r="E38" s="160">
        <v>35580349.174000002</v>
      </c>
      <c r="F38" s="158">
        <v>28541379.427000001</v>
      </c>
      <c r="G38" s="158">
        <v>40197965.151000001</v>
      </c>
      <c r="H38" s="158">
        <v>33569528.225000001</v>
      </c>
      <c r="I38" s="199">
        <v>36100485.162</v>
      </c>
      <c r="J38" s="135">
        <v>35652543.571999997</v>
      </c>
      <c r="K38" s="136">
        <v>34443372.806000002</v>
      </c>
    </row>
    <row r="39" spans="1:11" s="1" customFormat="1" ht="15" customHeight="1" x14ac:dyDescent="0.25">
      <c r="A39" s="45" t="s">
        <v>28</v>
      </c>
      <c r="B39" s="52">
        <v>6113</v>
      </c>
      <c r="C39" s="52">
        <v>3</v>
      </c>
      <c r="D39" s="159">
        <v>31697033.925000001</v>
      </c>
      <c r="E39" s="160">
        <v>41610655.053000003</v>
      </c>
      <c r="F39" s="158">
        <v>35403798.600000001</v>
      </c>
      <c r="G39" s="158">
        <v>34247536.781000003</v>
      </c>
      <c r="H39" s="158">
        <v>23948924.673999999</v>
      </c>
      <c r="I39" s="199">
        <v>35059892.476999998</v>
      </c>
      <c r="J39" s="135">
        <v>33416989.502999999</v>
      </c>
      <c r="K39" s="136">
        <v>39541841.752999999</v>
      </c>
    </row>
    <row r="40" spans="1:11" s="1" customFormat="1" ht="15" customHeight="1" x14ac:dyDescent="0.25">
      <c r="A40" s="45" t="s">
        <v>28</v>
      </c>
      <c r="B40" s="52">
        <v>6113</v>
      </c>
      <c r="C40" s="52">
        <v>4</v>
      </c>
      <c r="D40" s="159">
        <v>36704460.471000001</v>
      </c>
      <c r="E40" s="160">
        <v>32560292.210999999</v>
      </c>
      <c r="F40" s="158">
        <v>35045890.144000001</v>
      </c>
      <c r="G40" s="158">
        <v>28129971.173</v>
      </c>
      <c r="H40" s="158">
        <v>32636443.024</v>
      </c>
      <c r="I40" s="199">
        <v>34104824.262999997</v>
      </c>
      <c r="J40" s="135">
        <v>37676097.211999997</v>
      </c>
      <c r="K40" s="136">
        <v>33326231.258000001</v>
      </c>
    </row>
    <row r="41" spans="1:11" s="1" customFormat="1" ht="15" customHeight="1" x14ac:dyDescent="0.25">
      <c r="A41" s="104" t="s">
        <v>28</v>
      </c>
      <c r="B41" s="98">
        <v>6113</v>
      </c>
      <c r="C41" s="98">
        <v>5</v>
      </c>
      <c r="D41" s="165">
        <v>33136949.883000001</v>
      </c>
      <c r="E41" s="164">
        <v>33079923.712000001</v>
      </c>
      <c r="F41" s="161">
        <v>30507322.021000002</v>
      </c>
      <c r="G41" s="161">
        <v>34658040.494999997</v>
      </c>
      <c r="H41" s="161">
        <v>18307683.554000001</v>
      </c>
      <c r="I41" s="199">
        <v>32603649.164999999</v>
      </c>
      <c r="J41" s="135">
        <v>29940691.379999999</v>
      </c>
      <c r="K41" s="136">
        <v>32516250.936999999</v>
      </c>
    </row>
    <row r="42" spans="1:11" s="1" customFormat="1" ht="15" customHeight="1" x14ac:dyDescent="0.25">
      <c r="A42" s="104" t="s">
        <v>29</v>
      </c>
      <c r="B42" s="98">
        <v>7763</v>
      </c>
      <c r="C42" s="98">
        <v>1</v>
      </c>
      <c r="D42" s="165">
        <v>124674.921</v>
      </c>
      <c r="E42" s="164">
        <v>275851.95299999998</v>
      </c>
      <c r="F42" s="161">
        <v>272487.24300000002</v>
      </c>
      <c r="G42" s="161">
        <v>200920.90700000001</v>
      </c>
      <c r="H42" s="161">
        <v>549878.06999999995</v>
      </c>
      <c r="I42" s="199">
        <v>454178.04100000003</v>
      </c>
      <c r="J42" s="135">
        <v>841130.33900000004</v>
      </c>
      <c r="K42" s="136">
        <v>1012742.4179999999</v>
      </c>
    </row>
    <row r="43" spans="1:11" s="1" customFormat="1" ht="15" customHeight="1" x14ac:dyDescent="0.25">
      <c r="A43" s="104" t="s">
        <v>29</v>
      </c>
      <c r="B43" s="98">
        <v>7763</v>
      </c>
      <c r="C43" s="98">
        <v>2</v>
      </c>
      <c r="D43" s="165">
        <v>175915.10399999999</v>
      </c>
      <c r="E43" s="164">
        <v>288733.78000000003</v>
      </c>
      <c r="F43" s="161">
        <v>269378.59700000001</v>
      </c>
      <c r="G43" s="161">
        <v>191708.484</v>
      </c>
      <c r="H43" s="161">
        <v>597169.554</v>
      </c>
      <c r="I43" s="199">
        <v>616795.08799999999</v>
      </c>
      <c r="J43" s="135">
        <v>937002.21400000004</v>
      </c>
      <c r="K43" s="136">
        <v>1037402.863</v>
      </c>
    </row>
    <row r="44" spans="1:11" s="1" customFormat="1" ht="15" customHeight="1" x14ac:dyDescent="0.25">
      <c r="A44" s="104" t="s">
        <v>29</v>
      </c>
      <c r="B44" s="98">
        <v>7763</v>
      </c>
      <c r="C44" s="98">
        <v>3</v>
      </c>
      <c r="D44" s="165">
        <v>157417.13699999999</v>
      </c>
      <c r="E44" s="164">
        <v>282550.114</v>
      </c>
      <c r="F44" s="161">
        <v>256493.42</v>
      </c>
      <c r="G44" s="161">
        <v>191840.34400000001</v>
      </c>
      <c r="H44" s="161">
        <v>455798.46899999998</v>
      </c>
      <c r="I44" s="199">
        <v>550441.15500000003</v>
      </c>
      <c r="J44" s="135">
        <v>713107.48600000003</v>
      </c>
      <c r="K44" s="136">
        <v>1047064.5060000001</v>
      </c>
    </row>
    <row r="45" spans="1:11" s="1" customFormat="1" ht="15" customHeight="1" x14ac:dyDescent="0.25">
      <c r="A45" s="104" t="s">
        <v>30</v>
      </c>
      <c r="B45" s="98">
        <v>7948</v>
      </c>
      <c r="C45" s="98">
        <v>1</v>
      </c>
      <c r="D45" s="165">
        <v>67146.373999999996</v>
      </c>
      <c r="E45" s="164">
        <v>127849.298</v>
      </c>
      <c r="F45" s="161">
        <v>53412.711000000003</v>
      </c>
      <c r="G45" s="161">
        <v>67477.460000000006</v>
      </c>
      <c r="H45" s="161">
        <v>55249.512000000002</v>
      </c>
      <c r="I45" s="199">
        <v>70798.684999999998</v>
      </c>
      <c r="J45" s="135">
        <v>56304.076000000001</v>
      </c>
      <c r="K45" s="136">
        <v>226435.66899999999</v>
      </c>
    </row>
    <row r="46" spans="1:11" s="1" customFormat="1" ht="15" customHeight="1" x14ac:dyDescent="0.25">
      <c r="A46" s="104" t="s">
        <v>30</v>
      </c>
      <c r="B46" s="98">
        <v>7948</v>
      </c>
      <c r="C46" s="98">
        <v>2</v>
      </c>
      <c r="D46" s="165">
        <v>71905.645000000004</v>
      </c>
      <c r="E46" s="164">
        <v>136124.20499999999</v>
      </c>
      <c r="F46" s="161">
        <v>60358.885000000002</v>
      </c>
      <c r="G46" s="161">
        <v>68754.801999999996</v>
      </c>
      <c r="H46" s="161">
        <v>41135.419000000002</v>
      </c>
      <c r="I46" s="199">
        <v>60675.536</v>
      </c>
      <c r="J46" s="135">
        <v>63577.220999999998</v>
      </c>
      <c r="K46" s="136">
        <v>258856.66</v>
      </c>
    </row>
    <row r="47" spans="1:11" s="1" customFormat="1" ht="15" customHeight="1" x14ac:dyDescent="0.25">
      <c r="A47" s="104" t="s">
        <v>30</v>
      </c>
      <c r="B47" s="98">
        <v>7948</v>
      </c>
      <c r="C47" s="98">
        <v>3</v>
      </c>
      <c r="D47" s="165">
        <v>66496.400999999998</v>
      </c>
      <c r="E47" s="164">
        <v>131323.57500000001</v>
      </c>
      <c r="F47" s="161">
        <v>47680.264000000003</v>
      </c>
      <c r="G47" s="161">
        <v>54719.082999999999</v>
      </c>
      <c r="H47" s="161">
        <v>36029.01</v>
      </c>
      <c r="I47" s="199">
        <v>62454.739000000001</v>
      </c>
      <c r="J47" s="135">
        <v>59234.843999999997</v>
      </c>
      <c r="K47" s="136">
        <v>232618.39</v>
      </c>
    </row>
    <row r="48" spans="1:11" s="1" customFormat="1" ht="15" customHeight="1" x14ac:dyDescent="0.25">
      <c r="A48" s="104" t="s">
        <v>30</v>
      </c>
      <c r="B48" s="98">
        <v>7948</v>
      </c>
      <c r="C48" s="98">
        <v>4</v>
      </c>
      <c r="D48" s="165">
        <v>85531.740999999995</v>
      </c>
      <c r="E48" s="164">
        <v>119022.391</v>
      </c>
      <c r="F48" s="161">
        <v>37961.192999999999</v>
      </c>
      <c r="G48" s="161">
        <v>52466.548000000003</v>
      </c>
      <c r="H48" s="161">
        <v>31465.626</v>
      </c>
      <c r="I48" s="199">
        <v>59895.368999999999</v>
      </c>
      <c r="J48" s="135">
        <v>59413.669000000002</v>
      </c>
      <c r="K48" s="136">
        <v>237020.90599999999</v>
      </c>
    </row>
    <row r="49" spans="1:11" s="1" customFormat="1" ht="15" customHeight="1" x14ac:dyDescent="0.25">
      <c r="A49" s="104" t="s">
        <v>30</v>
      </c>
      <c r="B49" s="98">
        <v>7948</v>
      </c>
      <c r="C49" s="98">
        <v>5</v>
      </c>
      <c r="D49" s="165">
        <v>79620.168999999994</v>
      </c>
      <c r="E49" s="164">
        <v>127436.99800000001</v>
      </c>
      <c r="F49" s="161">
        <v>32244.554</v>
      </c>
      <c r="G49" s="161">
        <v>44760.091999999997</v>
      </c>
      <c r="H49" s="161">
        <v>21388.826000000001</v>
      </c>
      <c r="I49" s="199">
        <v>52751.283000000003</v>
      </c>
      <c r="J49" s="135">
        <v>91718.801999999996</v>
      </c>
      <c r="K49" s="136">
        <v>281038.755</v>
      </c>
    </row>
    <row r="50" spans="1:11" s="1" customFormat="1" ht="15" customHeight="1" x14ac:dyDescent="0.25">
      <c r="A50" s="104" t="s">
        <v>30</v>
      </c>
      <c r="B50" s="98">
        <v>7948</v>
      </c>
      <c r="C50" s="98">
        <v>6</v>
      </c>
      <c r="D50" s="165">
        <v>50143.309000000001</v>
      </c>
      <c r="E50" s="164">
        <v>132363.93700000001</v>
      </c>
      <c r="F50" s="161">
        <v>29886.957999999999</v>
      </c>
      <c r="G50" s="161">
        <v>43341.307000000001</v>
      </c>
      <c r="H50" s="161">
        <v>23325.756000000001</v>
      </c>
      <c r="I50" s="199">
        <v>85117.398000000001</v>
      </c>
      <c r="J50" s="135">
        <v>105155.05899999999</v>
      </c>
      <c r="K50" s="136">
        <v>305846.185</v>
      </c>
    </row>
    <row r="51" spans="1:11" s="1" customFormat="1" ht="15" customHeight="1" x14ac:dyDescent="0.25">
      <c r="A51" s="104" t="s">
        <v>189</v>
      </c>
      <c r="B51" s="104">
        <v>991</v>
      </c>
      <c r="C51" s="104">
        <v>3</v>
      </c>
      <c r="D51" s="165">
        <v>1296846.105</v>
      </c>
      <c r="E51" s="164">
        <v>111225.321</v>
      </c>
      <c r="F51" s="161">
        <v>128819.709</v>
      </c>
      <c r="G51" s="161">
        <v>210368.13399999999</v>
      </c>
      <c r="H51" s="161">
        <v>130612.806</v>
      </c>
      <c r="I51" s="200"/>
      <c r="J51" s="32"/>
      <c r="K51" s="136"/>
    </row>
    <row r="52" spans="1:11" s="1" customFormat="1" ht="15" customHeight="1" x14ac:dyDescent="0.25">
      <c r="A52" s="104" t="s">
        <v>189</v>
      </c>
      <c r="B52" s="98">
        <v>991</v>
      </c>
      <c r="C52" s="98">
        <v>4</v>
      </c>
      <c r="D52" s="165">
        <v>2824509.0180000002</v>
      </c>
      <c r="E52" s="164">
        <v>532748.65300000005</v>
      </c>
      <c r="F52" s="161">
        <v>355505.95</v>
      </c>
      <c r="G52" s="161">
        <v>1485966.666</v>
      </c>
      <c r="H52" s="161">
        <v>564180.14399999997</v>
      </c>
      <c r="I52" s="199">
        <v>69833.673999999999</v>
      </c>
      <c r="J52" s="32"/>
      <c r="K52" s="136"/>
    </row>
    <row r="53" spans="1:11" s="1" customFormat="1" ht="15" customHeight="1" x14ac:dyDescent="0.25">
      <c r="A53" s="104" t="s">
        <v>189</v>
      </c>
      <c r="B53" s="98">
        <v>991</v>
      </c>
      <c r="C53" s="98">
        <v>5</v>
      </c>
      <c r="D53" s="165">
        <v>1978848.4169999999</v>
      </c>
      <c r="E53" s="164">
        <v>983806.68900000001</v>
      </c>
      <c r="F53" s="161">
        <v>1658449.14</v>
      </c>
      <c r="G53" s="161">
        <v>1812124.091</v>
      </c>
      <c r="H53" s="161">
        <v>623134.38600000006</v>
      </c>
      <c r="I53" s="199">
        <v>355589.94699999999</v>
      </c>
      <c r="J53" s="32"/>
      <c r="K53" s="37"/>
    </row>
    <row r="54" spans="1:11" s="1" customFormat="1" ht="15" customHeight="1" x14ac:dyDescent="0.25">
      <c r="A54" s="104" t="s">
        <v>189</v>
      </c>
      <c r="B54" s="98">
        <v>991</v>
      </c>
      <c r="C54" s="98">
        <v>6</v>
      </c>
      <c r="D54" s="165">
        <v>4759618.5729999999</v>
      </c>
      <c r="E54" s="164">
        <v>1702390.19</v>
      </c>
      <c r="F54" s="161">
        <v>3074127.304</v>
      </c>
      <c r="G54" s="161">
        <v>4265346.7120000003</v>
      </c>
      <c r="H54" s="161">
        <v>1259127.051</v>
      </c>
      <c r="I54" s="199">
        <v>774047.60100000002</v>
      </c>
      <c r="J54" s="32"/>
      <c r="K54" s="37"/>
    </row>
    <row r="55" spans="1:11" s="1" customFormat="1" ht="15" customHeight="1" x14ac:dyDescent="0.25">
      <c r="A55" s="104" t="s">
        <v>190</v>
      </c>
      <c r="B55" s="98">
        <v>990</v>
      </c>
      <c r="C55" s="98">
        <v>50</v>
      </c>
      <c r="D55" s="165">
        <v>5743846.5250000004</v>
      </c>
      <c r="E55" s="164">
        <v>6041980.3739999998</v>
      </c>
      <c r="F55" s="161">
        <v>6770398.5279999999</v>
      </c>
      <c r="G55" s="161">
        <v>6716185.8080000002</v>
      </c>
      <c r="H55" s="161">
        <v>3724980.66</v>
      </c>
      <c r="I55" s="199">
        <v>4154781.0529999998</v>
      </c>
      <c r="J55" s="135">
        <v>1516251.527</v>
      </c>
      <c r="K55" s="136">
        <v>1132275.5209999999</v>
      </c>
    </row>
    <row r="56" spans="1:11" s="1" customFormat="1" ht="15" customHeight="1" x14ac:dyDescent="0.25">
      <c r="A56" s="104" t="s">
        <v>190</v>
      </c>
      <c r="B56" s="98">
        <v>990</v>
      </c>
      <c r="C56" s="98">
        <v>60</v>
      </c>
      <c r="D56" s="165">
        <v>5402527.9309999999</v>
      </c>
      <c r="E56" s="164">
        <v>5903348.0999999996</v>
      </c>
      <c r="F56" s="161">
        <v>6423947.4929999998</v>
      </c>
      <c r="G56" s="161">
        <v>6812944.3969999999</v>
      </c>
      <c r="H56" s="161">
        <v>3220390.6719999998</v>
      </c>
      <c r="I56" s="199">
        <v>3732693.7549999999</v>
      </c>
      <c r="J56" s="135">
        <v>1331146.0789999999</v>
      </c>
      <c r="K56" s="136">
        <v>994668.72600000002</v>
      </c>
    </row>
    <row r="57" spans="1:11" s="1" customFormat="1" ht="15" customHeight="1" x14ac:dyDescent="0.25">
      <c r="A57" s="104" t="s">
        <v>190</v>
      </c>
      <c r="B57" s="98">
        <v>990</v>
      </c>
      <c r="C57" s="98">
        <v>70</v>
      </c>
      <c r="D57" s="165">
        <v>28357274.66</v>
      </c>
      <c r="E57" s="164">
        <v>28741120.403000001</v>
      </c>
      <c r="F57" s="161">
        <v>31191961.151000001</v>
      </c>
      <c r="G57" s="161">
        <v>27633597.045000002</v>
      </c>
      <c r="H57" s="161">
        <v>26131132.201000001</v>
      </c>
      <c r="I57" s="199">
        <v>12194819.778000001</v>
      </c>
      <c r="J57" s="135">
        <v>7608883.767</v>
      </c>
      <c r="K57" s="136">
        <v>9253842.5769999996</v>
      </c>
    </row>
    <row r="58" spans="1:11" s="1" customFormat="1" ht="15" customHeight="1" x14ac:dyDescent="0.25">
      <c r="A58" s="104" t="s">
        <v>190</v>
      </c>
      <c r="B58" s="98">
        <v>990</v>
      </c>
      <c r="C58" s="56" t="s">
        <v>27</v>
      </c>
      <c r="D58" s="165">
        <v>261975.109</v>
      </c>
      <c r="E58" s="164">
        <v>186738.23</v>
      </c>
      <c r="F58" s="161">
        <v>302682.39299999998</v>
      </c>
      <c r="G58" s="161">
        <v>224558.69699999999</v>
      </c>
      <c r="H58" s="161">
        <v>534731.826</v>
      </c>
      <c r="I58" s="199">
        <v>682023.61899999995</v>
      </c>
      <c r="J58" s="135">
        <v>436200.70299999998</v>
      </c>
      <c r="K58" s="136">
        <v>809730.54799999995</v>
      </c>
    </row>
    <row r="59" spans="1:11" s="1" customFormat="1" ht="15" customHeight="1" x14ac:dyDescent="0.25">
      <c r="A59" s="104" t="s">
        <v>190</v>
      </c>
      <c r="B59" s="98">
        <v>990</v>
      </c>
      <c r="C59" s="56" t="s">
        <v>31</v>
      </c>
      <c r="D59" s="165">
        <v>296643.55200000003</v>
      </c>
      <c r="E59" s="164">
        <v>259119.24100000001</v>
      </c>
      <c r="F59" s="161">
        <v>343659.875</v>
      </c>
      <c r="G59" s="161">
        <v>184613.53700000001</v>
      </c>
      <c r="H59" s="161">
        <v>527566.35600000003</v>
      </c>
      <c r="I59" s="199">
        <v>612466.01</v>
      </c>
      <c r="J59" s="135">
        <v>284298.36900000001</v>
      </c>
      <c r="K59" s="136">
        <v>831632.18299999996</v>
      </c>
    </row>
    <row r="60" spans="1:11" s="1" customFormat="1" ht="15" customHeight="1" x14ac:dyDescent="0.25">
      <c r="A60" s="104" t="s">
        <v>190</v>
      </c>
      <c r="B60" s="98">
        <v>990</v>
      </c>
      <c r="C60" s="56" t="s">
        <v>32</v>
      </c>
      <c r="D60" s="165">
        <v>574798.05000000005</v>
      </c>
      <c r="E60" s="164">
        <v>643051.43599999999</v>
      </c>
      <c r="F60" s="161">
        <v>723653.772</v>
      </c>
      <c r="G60" s="161">
        <v>627109.22600000002</v>
      </c>
      <c r="H60" s="161">
        <v>2288701.4389999998</v>
      </c>
      <c r="I60" s="199">
        <v>1828985.59</v>
      </c>
      <c r="J60" s="135">
        <v>2577309.7579999999</v>
      </c>
      <c r="K60" s="136">
        <v>1545723.912</v>
      </c>
    </row>
    <row r="61" spans="1:11" s="1" customFormat="1" ht="15" customHeight="1" x14ac:dyDescent="0.25">
      <c r="A61" s="104" t="s">
        <v>191</v>
      </c>
      <c r="B61" s="98">
        <v>994</v>
      </c>
      <c r="C61" s="98">
        <v>1</v>
      </c>
      <c r="D61" s="166">
        <v>11965885.392000001</v>
      </c>
      <c r="E61" s="164">
        <v>15468325.185000001</v>
      </c>
      <c r="F61" s="161">
        <v>17407868.098000001</v>
      </c>
      <c r="G61" s="161">
        <v>18740436.892999999</v>
      </c>
      <c r="H61" s="161">
        <v>17388764.653000001</v>
      </c>
      <c r="I61" s="205">
        <v>17931858.526999999</v>
      </c>
      <c r="J61" s="135">
        <v>14800819.278999999</v>
      </c>
      <c r="K61" s="136">
        <v>18075562.829999998</v>
      </c>
    </row>
    <row r="62" spans="1:11" s="1" customFormat="1" ht="15" customHeight="1" x14ac:dyDescent="0.25">
      <c r="A62" s="104" t="s">
        <v>191</v>
      </c>
      <c r="B62" s="98">
        <v>994</v>
      </c>
      <c r="C62" s="98">
        <v>2</v>
      </c>
      <c r="D62" s="166">
        <v>27225580.247000001</v>
      </c>
      <c r="E62" s="164">
        <v>23811013.394000001</v>
      </c>
      <c r="F62" s="161">
        <v>19955581.278000001</v>
      </c>
      <c r="G62" s="161">
        <v>27723930.758000001</v>
      </c>
      <c r="H62" s="161">
        <v>26809593.381999999</v>
      </c>
      <c r="I62" s="205">
        <v>23672369.579</v>
      </c>
      <c r="J62" s="135">
        <v>26607639.691</v>
      </c>
      <c r="K62" s="136">
        <v>19023892.647999998</v>
      </c>
    </row>
    <row r="63" spans="1:11" s="1" customFormat="1" ht="15" customHeight="1" x14ac:dyDescent="0.25">
      <c r="A63" s="104" t="s">
        <v>191</v>
      </c>
      <c r="B63" s="98">
        <v>994</v>
      </c>
      <c r="C63" s="98">
        <v>3</v>
      </c>
      <c r="D63" s="166">
        <v>33997011.656999998</v>
      </c>
      <c r="E63" s="164">
        <v>27000813.745000001</v>
      </c>
      <c r="F63" s="161">
        <v>37878497.123999998</v>
      </c>
      <c r="G63" s="161">
        <v>31963368.673999999</v>
      </c>
      <c r="H63" s="161">
        <v>21515453.173</v>
      </c>
      <c r="I63" s="205">
        <v>33533197.427000001</v>
      </c>
      <c r="J63" s="135">
        <v>33076074.772</v>
      </c>
      <c r="K63" s="136">
        <v>23279577.776000001</v>
      </c>
    </row>
    <row r="64" spans="1:11" s="1" customFormat="1" ht="15" customHeight="1" x14ac:dyDescent="0.25">
      <c r="A64" s="104" t="s">
        <v>191</v>
      </c>
      <c r="B64" s="98">
        <v>994</v>
      </c>
      <c r="C64" s="98">
        <v>4</v>
      </c>
      <c r="D64" s="166">
        <v>30838987.296</v>
      </c>
      <c r="E64" s="164">
        <v>33444527.851</v>
      </c>
      <c r="F64" s="161">
        <v>33412698.458999999</v>
      </c>
      <c r="G64" s="161">
        <v>39742979.560000002</v>
      </c>
      <c r="H64" s="161">
        <v>33656085.840999998</v>
      </c>
      <c r="I64" s="205">
        <v>29128262.737</v>
      </c>
      <c r="J64" s="135">
        <v>31255838.859999999</v>
      </c>
      <c r="K64" s="136">
        <v>38643538.714000002</v>
      </c>
    </row>
    <row r="65" spans="1:11" s="1" customFormat="1" ht="15" customHeight="1" x14ac:dyDescent="0.25">
      <c r="A65" s="104" t="s">
        <v>33</v>
      </c>
      <c r="B65" s="104">
        <v>55502</v>
      </c>
      <c r="C65" s="104">
        <v>1</v>
      </c>
      <c r="D65" s="212">
        <v>7574475.8499999996</v>
      </c>
      <c r="E65" s="209">
        <v>12384447.229</v>
      </c>
      <c r="F65" s="161">
        <v>4834927.5109999999</v>
      </c>
      <c r="G65" s="210">
        <v>6553088.3020000001</v>
      </c>
      <c r="H65" s="161">
        <v>12421188.699999999</v>
      </c>
      <c r="I65" s="96">
        <v>14515145.137</v>
      </c>
      <c r="J65" s="135">
        <v>12778817.051999999</v>
      </c>
      <c r="K65" s="136">
        <v>12301569.158</v>
      </c>
    </row>
    <row r="66" spans="1:11" s="1" customFormat="1" ht="15" customHeight="1" x14ac:dyDescent="0.25">
      <c r="A66" s="104" t="s">
        <v>33</v>
      </c>
      <c r="B66" s="104">
        <v>55502</v>
      </c>
      <c r="C66" s="104">
        <v>2</v>
      </c>
      <c r="D66" s="212">
        <v>7562254.4589999998</v>
      </c>
      <c r="E66" s="209">
        <v>11825774.772</v>
      </c>
      <c r="F66" s="161">
        <v>4847352.16</v>
      </c>
      <c r="G66" s="210">
        <v>6354208.1809999999</v>
      </c>
      <c r="H66" s="161">
        <v>11830493.234999999</v>
      </c>
      <c r="I66" s="96">
        <v>13767817.094000001</v>
      </c>
      <c r="J66" s="135">
        <v>13102283.455</v>
      </c>
      <c r="K66" s="136">
        <v>12375425.021</v>
      </c>
    </row>
    <row r="67" spans="1:11" s="1" customFormat="1" ht="15" customHeight="1" x14ac:dyDescent="0.25">
      <c r="A67" s="104" t="s">
        <v>33</v>
      </c>
      <c r="B67" s="104">
        <v>55502</v>
      </c>
      <c r="C67" s="104">
        <v>3</v>
      </c>
      <c r="D67" s="212">
        <v>7073728.1560000004</v>
      </c>
      <c r="E67" s="209">
        <v>12104165.833000001</v>
      </c>
      <c r="F67" s="161">
        <v>4892127.0920000002</v>
      </c>
      <c r="G67" s="210">
        <v>6158691.8190000001</v>
      </c>
      <c r="H67" s="161">
        <v>12512369.402000001</v>
      </c>
      <c r="I67" s="96">
        <v>13576811.429</v>
      </c>
      <c r="J67" s="135">
        <v>13687000.111</v>
      </c>
      <c r="K67" s="136">
        <v>13829779.913000001</v>
      </c>
    </row>
    <row r="68" spans="1:11" s="1" customFormat="1" ht="15" customHeight="1" x14ac:dyDescent="0.25">
      <c r="A68" s="104" t="s">
        <v>33</v>
      </c>
      <c r="B68" s="104">
        <v>55502</v>
      </c>
      <c r="C68" s="104">
        <v>4</v>
      </c>
      <c r="D68" s="212">
        <v>7262788.773</v>
      </c>
      <c r="E68" s="209">
        <v>11237286.536</v>
      </c>
      <c r="F68" s="161">
        <v>4879242.6129999999</v>
      </c>
      <c r="G68" s="210">
        <v>5580343.2759999996</v>
      </c>
      <c r="H68" s="161">
        <v>12465997.487</v>
      </c>
      <c r="I68" s="96">
        <v>13843245.986</v>
      </c>
      <c r="J68" s="135">
        <v>13423600.115</v>
      </c>
      <c r="K68" s="136">
        <v>13979622.85</v>
      </c>
    </row>
    <row r="69" spans="1:11" s="1" customFormat="1" ht="15" customHeight="1" x14ac:dyDescent="0.25">
      <c r="A69" s="104" t="s">
        <v>34</v>
      </c>
      <c r="B69" s="104">
        <v>6213</v>
      </c>
      <c r="C69" s="107" t="s">
        <v>21</v>
      </c>
      <c r="D69" s="212">
        <v>37612174.419</v>
      </c>
      <c r="E69" s="209">
        <v>32075763.056000002</v>
      </c>
      <c r="F69" s="161">
        <v>27216726.784000002</v>
      </c>
      <c r="G69" s="210">
        <v>37094961.336000003</v>
      </c>
      <c r="H69" s="161">
        <v>24159950.884</v>
      </c>
      <c r="I69" s="96">
        <v>34561590.289999999</v>
      </c>
      <c r="J69" s="135">
        <v>24020969.414000001</v>
      </c>
      <c r="K69" s="136">
        <v>33200965.322000001</v>
      </c>
    </row>
    <row r="70" spans="1:11" s="1" customFormat="1" ht="15" customHeight="1" x14ac:dyDescent="0.25">
      <c r="A70" s="104" t="s">
        <v>34</v>
      </c>
      <c r="B70" s="104">
        <v>6213</v>
      </c>
      <c r="C70" s="107" t="s">
        <v>22</v>
      </c>
      <c r="D70" s="212">
        <v>36245002.085000001</v>
      </c>
      <c r="E70" s="209">
        <v>27308445.721000001</v>
      </c>
      <c r="F70" s="161">
        <v>35147244.877999999</v>
      </c>
      <c r="G70" s="210">
        <v>29764767.954999998</v>
      </c>
      <c r="H70" s="161">
        <v>30334370.138999999</v>
      </c>
      <c r="I70" s="96">
        <v>30116992.425999999</v>
      </c>
      <c r="J70" s="135">
        <v>27913946.772</v>
      </c>
      <c r="K70" s="136">
        <v>27571537.987</v>
      </c>
    </row>
    <row r="71" spans="1:11" s="1" customFormat="1" ht="15" customHeight="1" x14ac:dyDescent="0.25">
      <c r="A71" s="104" t="s">
        <v>35</v>
      </c>
      <c r="B71" s="104">
        <v>997</v>
      </c>
      <c r="C71" s="104">
        <v>12</v>
      </c>
      <c r="D71" s="211">
        <v>28934045.704999998</v>
      </c>
      <c r="E71" s="209">
        <v>23028642.079999998</v>
      </c>
      <c r="F71" s="161">
        <v>21341122.515999999</v>
      </c>
      <c r="G71" s="210">
        <v>26633259.973000001</v>
      </c>
      <c r="H71" s="161">
        <v>16191049.528999999</v>
      </c>
      <c r="I71" s="96">
        <v>18745644.963</v>
      </c>
      <c r="J71" s="135">
        <v>14040845.08</v>
      </c>
      <c r="K71" s="136">
        <v>22068558.304000001</v>
      </c>
    </row>
    <row r="72" spans="1:11" s="1" customFormat="1" ht="15" customHeight="1" x14ac:dyDescent="0.25">
      <c r="A72" s="104" t="s">
        <v>36</v>
      </c>
      <c r="B72" s="98">
        <v>55229</v>
      </c>
      <c r="C72" s="107" t="s">
        <v>37</v>
      </c>
      <c r="D72" s="208">
        <v>123739.664</v>
      </c>
      <c r="E72" s="209">
        <v>208584.304</v>
      </c>
      <c r="F72" s="161">
        <v>96707.1</v>
      </c>
      <c r="G72" s="210">
        <v>104331.6</v>
      </c>
      <c r="H72" s="161">
        <v>118713.7</v>
      </c>
      <c r="I72" s="96">
        <v>246847.7</v>
      </c>
      <c r="J72" s="135">
        <v>193415.8</v>
      </c>
      <c r="K72" s="136">
        <v>262913.2</v>
      </c>
    </row>
    <row r="73" spans="1:11" s="1" customFormat="1" ht="15" customHeight="1" x14ac:dyDescent="0.25">
      <c r="A73" s="104" t="s">
        <v>36</v>
      </c>
      <c r="B73" s="104">
        <v>55229</v>
      </c>
      <c r="C73" s="107" t="s">
        <v>38</v>
      </c>
      <c r="D73" s="211">
        <v>127523.121</v>
      </c>
      <c r="E73" s="209">
        <v>213132.95</v>
      </c>
      <c r="F73" s="161">
        <v>98200.9</v>
      </c>
      <c r="G73" s="210">
        <v>110868.2</v>
      </c>
      <c r="H73" s="161">
        <v>149073.70000000001</v>
      </c>
      <c r="I73" s="96">
        <v>109747.5</v>
      </c>
      <c r="J73" s="135">
        <v>183454.2</v>
      </c>
      <c r="K73" s="136">
        <v>257049.7</v>
      </c>
    </row>
    <row r="74" spans="1:11" s="1" customFormat="1" ht="15" customHeight="1" x14ac:dyDescent="0.25">
      <c r="A74" s="104" t="s">
        <v>36</v>
      </c>
      <c r="B74" s="104">
        <v>55229</v>
      </c>
      <c r="C74" s="107" t="s">
        <v>39</v>
      </c>
      <c r="D74" s="211">
        <v>106157.004</v>
      </c>
      <c r="E74" s="209">
        <v>200188.11</v>
      </c>
      <c r="F74" s="161">
        <v>98409.3</v>
      </c>
      <c r="G74" s="210">
        <v>106682.4</v>
      </c>
      <c r="H74" s="161">
        <v>128415.5</v>
      </c>
      <c r="I74" s="96">
        <v>200986.6</v>
      </c>
      <c r="J74" s="135">
        <v>165660.20000000001</v>
      </c>
      <c r="K74" s="136">
        <v>276689.8</v>
      </c>
    </row>
    <row r="75" spans="1:11" s="1" customFormat="1" ht="15" customHeight="1" x14ac:dyDescent="0.25">
      <c r="A75" s="104" t="s">
        <v>36</v>
      </c>
      <c r="B75" s="104">
        <v>55229</v>
      </c>
      <c r="C75" s="107" t="s">
        <v>40</v>
      </c>
      <c r="D75" s="211">
        <v>117489.234</v>
      </c>
      <c r="E75" s="209">
        <v>211324.77600000001</v>
      </c>
      <c r="F75" s="161">
        <v>97997.1</v>
      </c>
      <c r="G75" s="210">
        <v>109208.8</v>
      </c>
      <c r="H75" s="161">
        <v>115688.2</v>
      </c>
      <c r="I75" s="96">
        <v>347022</v>
      </c>
      <c r="J75" s="135">
        <v>137213.29999999999</v>
      </c>
      <c r="K75" s="136">
        <v>295600.7</v>
      </c>
    </row>
    <row r="76" spans="1:11" s="1" customFormat="1" ht="15" customHeight="1" x14ac:dyDescent="0.25">
      <c r="A76" s="104" t="s">
        <v>36</v>
      </c>
      <c r="B76" s="104">
        <v>55229</v>
      </c>
      <c r="C76" s="107" t="s">
        <v>41</v>
      </c>
      <c r="D76" s="211">
        <v>124738.09299999999</v>
      </c>
      <c r="E76" s="209">
        <v>204135.28099999999</v>
      </c>
      <c r="F76" s="161">
        <v>97777.7</v>
      </c>
      <c r="G76" s="210">
        <v>102749.9</v>
      </c>
      <c r="H76" s="161">
        <v>138433.5</v>
      </c>
      <c r="I76" s="96">
        <v>211879.7</v>
      </c>
      <c r="J76" s="135">
        <v>209114.5</v>
      </c>
      <c r="K76" s="136">
        <v>282822.40000000002</v>
      </c>
    </row>
    <row r="77" spans="1:11" s="1" customFormat="1" ht="15" customHeight="1" x14ac:dyDescent="0.25">
      <c r="A77" s="104" t="s">
        <v>36</v>
      </c>
      <c r="B77" s="104">
        <v>55229</v>
      </c>
      <c r="C77" s="107" t="s">
        <v>42</v>
      </c>
      <c r="D77" s="211">
        <v>125137.70699999999</v>
      </c>
      <c r="E77" s="209">
        <v>212134.467</v>
      </c>
      <c r="F77" s="161">
        <v>96906.9</v>
      </c>
      <c r="G77" s="210">
        <v>98731.7</v>
      </c>
      <c r="H77" s="161">
        <v>123700.7</v>
      </c>
      <c r="I77" s="96">
        <v>370019.6</v>
      </c>
      <c r="J77" s="135">
        <v>193791.3</v>
      </c>
      <c r="K77" s="136">
        <v>262538.09999999998</v>
      </c>
    </row>
    <row r="78" spans="1:11" s="1" customFormat="1" ht="15" customHeight="1" x14ac:dyDescent="0.25">
      <c r="A78" s="104" t="s">
        <v>36</v>
      </c>
      <c r="B78" s="104">
        <v>55229</v>
      </c>
      <c r="C78" s="107" t="s">
        <v>43</v>
      </c>
      <c r="D78" s="211">
        <v>124411.658</v>
      </c>
      <c r="E78" s="209">
        <v>206198.527</v>
      </c>
      <c r="F78" s="161">
        <v>96776.6</v>
      </c>
      <c r="G78" s="210">
        <v>103383</v>
      </c>
      <c r="H78" s="161">
        <v>142247.9</v>
      </c>
      <c r="I78" s="96">
        <v>234673.2</v>
      </c>
      <c r="J78" s="135">
        <v>211062.8</v>
      </c>
      <c r="K78" s="136">
        <v>265907</v>
      </c>
    </row>
    <row r="79" spans="1:11" s="1" customFormat="1" ht="15" customHeight="1" x14ac:dyDescent="0.25">
      <c r="A79" s="104" t="s">
        <v>36</v>
      </c>
      <c r="B79" s="104">
        <v>55229</v>
      </c>
      <c r="C79" s="107" t="s">
        <v>44</v>
      </c>
      <c r="D79" s="211">
        <v>117077.47</v>
      </c>
      <c r="E79" s="209">
        <v>194671.47099999999</v>
      </c>
      <c r="F79" s="161">
        <v>90869</v>
      </c>
      <c r="G79" s="210">
        <v>103577.2</v>
      </c>
      <c r="H79" s="161">
        <v>86881.4</v>
      </c>
      <c r="I79" s="96">
        <v>326785.40000000002</v>
      </c>
      <c r="J79" s="135">
        <v>232970</v>
      </c>
      <c r="K79" s="136">
        <v>283216.2</v>
      </c>
    </row>
    <row r="80" spans="1:11" s="1" customFormat="1" ht="15" customHeight="1" x14ac:dyDescent="0.25">
      <c r="A80" s="104" t="s">
        <v>45</v>
      </c>
      <c r="B80" s="104">
        <v>1007</v>
      </c>
      <c r="C80" s="107" t="s">
        <v>46</v>
      </c>
      <c r="D80" s="211">
        <v>662257.43299999996</v>
      </c>
      <c r="E80" s="209">
        <v>1977038.328</v>
      </c>
      <c r="F80" s="161">
        <v>1263794.486</v>
      </c>
      <c r="G80" s="161">
        <v>796811.6</v>
      </c>
      <c r="H80" s="161">
        <v>2596841.0049999999</v>
      </c>
      <c r="I80" s="96">
        <v>2828557.8990000002</v>
      </c>
      <c r="J80" s="135">
        <v>1468453.5149999999</v>
      </c>
      <c r="K80" s="136">
        <v>3393972.8879999998</v>
      </c>
    </row>
    <row r="81" spans="1:11" s="1" customFormat="1" ht="15" customHeight="1" x14ac:dyDescent="0.25">
      <c r="A81" s="104" t="s">
        <v>45</v>
      </c>
      <c r="B81" s="98">
        <v>1007</v>
      </c>
      <c r="C81" s="56" t="s">
        <v>47</v>
      </c>
      <c r="D81" s="165">
        <v>1043186.561</v>
      </c>
      <c r="E81" s="164">
        <v>2250695.3769999999</v>
      </c>
      <c r="F81" s="161">
        <v>1380574.8529999999</v>
      </c>
      <c r="G81" s="161">
        <v>984755.51699999999</v>
      </c>
      <c r="H81" s="161">
        <v>2796854.0350000001</v>
      </c>
      <c r="I81" s="199">
        <v>2761162.2459999998</v>
      </c>
      <c r="J81" s="135">
        <v>1527388.335</v>
      </c>
      <c r="K81" s="136">
        <v>3695350.9270000001</v>
      </c>
    </row>
    <row r="82" spans="1:11" s="1" customFormat="1" ht="15" customHeight="1" x14ac:dyDescent="0.25">
      <c r="A82" s="104" t="s">
        <v>45</v>
      </c>
      <c r="B82" s="98">
        <v>1007</v>
      </c>
      <c r="C82" s="56" t="s">
        <v>48</v>
      </c>
      <c r="D82" s="165">
        <v>1150722.318</v>
      </c>
      <c r="E82" s="164">
        <v>2248495.31</v>
      </c>
      <c r="F82" s="161">
        <v>1250182.453</v>
      </c>
      <c r="G82" s="161">
        <v>836959.47199999995</v>
      </c>
      <c r="H82" s="161">
        <v>2729928.2009999999</v>
      </c>
      <c r="I82" s="199">
        <v>2593123.4840000002</v>
      </c>
      <c r="J82" s="135">
        <v>1556868.943</v>
      </c>
      <c r="K82" s="136">
        <v>3972416.807</v>
      </c>
    </row>
    <row r="83" spans="1:11" s="1" customFormat="1" ht="15" customHeight="1" x14ac:dyDescent="0.25">
      <c r="A83" s="104" t="s">
        <v>49</v>
      </c>
      <c r="B83" s="98">
        <v>1008</v>
      </c>
      <c r="C83" s="98">
        <v>2</v>
      </c>
      <c r="D83" s="165">
        <v>2083077.716</v>
      </c>
      <c r="E83" s="164">
        <v>1806265.6089999999</v>
      </c>
      <c r="F83" s="161">
        <v>3962919.926</v>
      </c>
      <c r="G83" s="161">
        <v>4619793.5609999998</v>
      </c>
      <c r="H83" s="161">
        <v>2925571.091</v>
      </c>
      <c r="I83" s="205">
        <v>1811192.183</v>
      </c>
      <c r="J83" s="135">
        <v>1213051.318</v>
      </c>
      <c r="K83" s="136">
        <v>1834451.152</v>
      </c>
    </row>
    <row r="84" spans="1:11" s="1" customFormat="1" ht="15" customHeight="1" x14ac:dyDescent="0.25">
      <c r="A84" s="104" t="s">
        <v>49</v>
      </c>
      <c r="B84" s="98">
        <v>1008</v>
      </c>
      <c r="C84" s="98">
        <v>4</v>
      </c>
      <c r="D84" s="165">
        <v>1623505.58</v>
      </c>
      <c r="E84" s="164">
        <v>1022545.1679999999</v>
      </c>
      <c r="F84" s="161">
        <v>2704047.9950000001</v>
      </c>
      <c r="G84" s="161">
        <v>4609966.71</v>
      </c>
      <c r="H84" s="161">
        <v>2649851.8930000002</v>
      </c>
      <c r="I84" s="205">
        <v>1972319.2390000001</v>
      </c>
      <c r="J84" s="135">
        <v>1098676.8600000001</v>
      </c>
      <c r="K84" s="136">
        <v>1221392.736</v>
      </c>
    </row>
    <row r="85" spans="1:11" s="1" customFormat="1" ht="15" customHeight="1" x14ac:dyDescent="0.25">
      <c r="A85" s="104" t="s">
        <v>50</v>
      </c>
      <c r="B85" s="98">
        <v>6085</v>
      </c>
      <c r="C85" s="98">
        <v>14</v>
      </c>
      <c r="D85" s="165">
        <v>23191942.686000001</v>
      </c>
      <c r="E85" s="164">
        <v>12853589.339</v>
      </c>
      <c r="F85" s="161">
        <v>18188583.27</v>
      </c>
      <c r="G85" s="161">
        <v>18578932.541999999</v>
      </c>
      <c r="H85" s="161">
        <v>6211059.1830000002</v>
      </c>
      <c r="I85" s="205">
        <v>6034310.3499999996</v>
      </c>
      <c r="J85" s="135">
        <v>8111704.3159999996</v>
      </c>
      <c r="K85" s="136">
        <v>18013557.965999998</v>
      </c>
    </row>
    <row r="86" spans="1:11" s="1" customFormat="1" ht="15" customHeight="1" x14ac:dyDescent="0.25">
      <c r="A86" s="104" t="s">
        <v>50</v>
      </c>
      <c r="B86" s="98">
        <v>6085</v>
      </c>
      <c r="C86" s="98">
        <v>15</v>
      </c>
      <c r="D86" s="165">
        <v>29632036.074999999</v>
      </c>
      <c r="E86" s="164">
        <v>27785983.682999998</v>
      </c>
      <c r="F86" s="161">
        <v>27201126.620999999</v>
      </c>
      <c r="G86" s="161">
        <v>24438393.328000002</v>
      </c>
      <c r="H86" s="161">
        <v>23464810.618000001</v>
      </c>
      <c r="I86" s="205">
        <v>12816194.525</v>
      </c>
      <c r="J86" s="135">
        <v>10565715.457</v>
      </c>
      <c r="K86" s="136">
        <v>25856966.98</v>
      </c>
    </row>
    <row r="87" spans="1:11" s="1" customFormat="1" ht="15" customHeight="1" x14ac:dyDescent="0.25">
      <c r="A87" s="104" t="s">
        <v>50</v>
      </c>
      <c r="B87" s="98">
        <v>6085</v>
      </c>
      <c r="C87" s="56" t="s">
        <v>51</v>
      </c>
      <c r="D87" s="165">
        <v>169412.54300000001</v>
      </c>
      <c r="E87" s="164">
        <v>370523.75599999999</v>
      </c>
      <c r="F87" s="161">
        <v>86021.274999999994</v>
      </c>
      <c r="G87" s="161">
        <v>97243.895999999993</v>
      </c>
      <c r="H87" s="161">
        <v>231697.52900000001</v>
      </c>
      <c r="I87" s="205">
        <v>97404.827000000005</v>
      </c>
      <c r="J87" s="135">
        <v>159861.008</v>
      </c>
      <c r="K87" s="136">
        <v>117197.378</v>
      </c>
    </row>
    <row r="88" spans="1:11" s="1" customFormat="1" ht="15" customHeight="1" x14ac:dyDescent="0.25">
      <c r="A88" s="104" t="s">
        <v>50</v>
      </c>
      <c r="B88" s="98">
        <v>6085</v>
      </c>
      <c r="C88" s="56" t="s">
        <v>52</v>
      </c>
      <c r="D88" s="165">
        <v>123462.82399999999</v>
      </c>
      <c r="E88" s="164">
        <v>234767.163</v>
      </c>
      <c r="F88" s="161">
        <v>88708.57</v>
      </c>
      <c r="G88" s="161">
        <v>106905.677</v>
      </c>
      <c r="H88" s="161">
        <v>233706.00200000001</v>
      </c>
      <c r="I88" s="205"/>
      <c r="J88" s="135">
        <v>73836.308000000005</v>
      </c>
      <c r="K88" s="136">
        <v>231207.16500000001</v>
      </c>
    </row>
    <row r="89" spans="1:11" s="1" customFormat="1" ht="15" customHeight="1" x14ac:dyDescent="0.25">
      <c r="A89" s="104" t="s">
        <v>50</v>
      </c>
      <c r="B89" s="98">
        <v>6085</v>
      </c>
      <c r="C89" s="104">
        <v>17</v>
      </c>
      <c r="D89" s="165">
        <v>19350500.333999999</v>
      </c>
      <c r="E89" s="164">
        <v>12659428.321</v>
      </c>
      <c r="F89" s="161">
        <v>17352605.509</v>
      </c>
      <c r="G89" s="161">
        <v>26300433.249000002</v>
      </c>
      <c r="H89" s="161">
        <v>15556096.481000001</v>
      </c>
      <c r="I89" s="205">
        <v>19837911.975000001</v>
      </c>
      <c r="J89" s="135">
        <v>16498362.673</v>
      </c>
      <c r="K89" s="136">
        <v>22912353.463</v>
      </c>
    </row>
    <row r="90" spans="1:11" s="1" customFormat="1" ht="15" customHeight="1" x14ac:dyDescent="0.25">
      <c r="A90" s="104" t="s">
        <v>50</v>
      </c>
      <c r="B90" s="98">
        <v>6085</v>
      </c>
      <c r="C90" s="104">
        <v>18</v>
      </c>
      <c r="D90" s="165">
        <v>20530158.509</v>
      </c>
      <c r="E90" s="164">
        <v>20493732.112</v>
      </c>
      <c r="F90" s="161">
        <v>27144221.875</v>
      </c>
      <c r="G90" s="161">
        <v>23937318.368999999</v>
      </c>
      <c r="H90" s="161">
        <v>21847152.715</v>
      </c>
      <c r="I90" s="205">
        <v>17196890.870000001</v>
      </c>
      <c r="J90" s="135">
        <v>27095992.618999999</v>
      </c>
      <c r="K90" s="136">
        <v>17919963.690000001</v>
      </c>
    </row>
    <row r="91" spans="1:11" s="1" customFormat="1" ht="15" customHeight="1" x14ac:dyDescent="0.25">
      <c r="A91" s="104" t="s">
        <v>53</v>
      </c>
      <c r="B91" s="98">
        <v>7335</v>
      </c>
      <c r="C91" s="56" t="s">
        <v>54</v>
      </c>
      <c r="D91" s="165">
        <v>34931.300000000003</v>
      </c>
      <c r="E91" s="164">
        <v>18791.05</v>
      </c>
      <c r="F91" s="161">
        <v>18019.375</v>
      </c>
      <c r="G91" s="161">
        <v>8650.7749999999996</v>
      </c>
      <c r="H91" s="161">
        <v>38069.875</v>
      </c>
      <c r="I91" s="205">
        <v>23679.05</v>
      </c>
      <c r="J91" s="135">
        <v>53705.125</v>
      </c>
      <c r="K91" s="136">
        <v>98590.675000000003</v>
      </c>
    </row>
    <row r="92" spans="1:11" s="1" customFormat="1" ht="15" customHeight="1" x14ac:dyDescent="0.25">
      <c r="A92" s="104" t="s">
        <v>53</v>
      </c>
      <c r="B92" s="98">
        <v>7335</v>
      </c>
      <c r="C92" s="56" t="s">
        <v>55</v>
      </c>
      <c r="D92" s="165">
        <v>40566.724999999999</v>
      </c>
      <c r="E92" s="164">
        <v>33059.800000000003</v>
      </c>
      <c r="F92" s="161">
        <v>19734.900000000001</v>
      </c>
      <c r="G92" s="161">
        <v>8317.15</v>
      </c>
      <c r="H92" s="161">
        <v>38410.375</v>
      </c>
      <c r="I92" s="205">
        <v>23629.15</v>
      </c>
      <c r="J92" s="135">
        <v>51458.574999999997</v>
      </c>
      <c r="K92" s="136">
        <v>90194.2</v>
      </c>
    </row>
    <row r="93" spans="1:11" s="1" customFormat="1" ht="15" customHeight="1" x14ac:dyDescent="0.25">
      <c r="A93" s="104" t="s">
        <v>56</v>
      </c>
      <c r="B93" s="98">
        <v>6166</v>
      </c>
      <c r="C93" s="56" t="s">
        <v>57</v>
      </c>
      <c r="D93" s="165">
        <v>62507021.886</v>
      </c>
      <c r="E93" s="164">
        <v>95309143.849999994</v>
      </c>
      <c r="F93" s="161">
        <v>92775612.244000003</v>
      </c>
      <c r="G93" s="161">
        <v>85964900.121999994</v>
      </c>
      <c r="H93" s="161">
        <v>60707900.627999999</v>
      </c>
      <c r="I93" s="205">
        <v>54531864.652000003</v>
      </c>
      <c r="J93" s="135">
        <v>47277543.483999997</v>
      </c>
      <c r="K93" s="136">
        <v>62038449.178000003</v>
      </c>
    </row>
    <row r="94" spans="1:11" s="1" customFormat="1" ht="15" customHeight="1" x14ac:dyDescent="0.25">
      <c r="A94" s="104" t="s">
        <v>56</v>
      </c>
      <c r="B94" s="98">
        <v>6166</v>
      </c>
      <c r="C94" s="56" t="s">
        <v>58</v>
      </c>
      <c r="D94" s="165">
        <v>99382102.731000006</v>
      </c>
      <c r="E94" s="164">
        <v>91237748.228</v>
      </c>
      <c r="F94" s="161">
        <v>61477012.501999997</v>
      </c>
      <c r="G94" s="161">
        <v>78640979.086999997</v>
      </c>
      <c r="H94" s="161">
        <v>66917045.123999998</v>
      </c>
      <c r="I94" s="205">
        <v>64146200.287</v>
      </c>
      <c r="J94" s="135">
        <v>61652954.531000003</v>
      </c>
      <c r="K94" s="136">
        <v>56766810.259999998</v>
      </c>
    </row>
    <row r="95" spans="1:11" s="1" customFormat="1" ht="15" customHeight="1" x14ac:dyDescent="0.25">
      <c r="A95" s="104" t="s">
        <v>59</v>
      </c>
      <c r="B95" s="98">
        <v>55364</v>
      </c>
      <c r="C95" s="56" t="s">
        <v>60</v>
      </c>
      <c r="D95" s="165">
        <v>8337358.4500000002</v>
      </c>
      <c r="E95" s="164">
        <v>11084761.827</v>
      </c>
      <c r="F95" s="161">
        <v>9258893.3709999993</v>
      </c>
      <c r="G95" s="161">
        <v>8032052.8660000004</v>
      </c>
      <c r="H95" s="161">
        <v>11887547.300000001</v>
      </c>
      <c r="I95" s="199">
        <v>13802357.283</v>
      </c>
      <c r="J95" s="135">
        <v>13060908.684</v>
      </c>
      <c r="K95" s="136">
        <v>10995108.476</v>
      </c>
    </row>
    <row r="96" spans="1:11" s="1" customFormat="1" ht="15" customHeight="1" x14ac:dyDescent="0.25">
      <c r="A96" s="104" t="s">
        <v>59</v>
      </c>
      <c r="B96" s="98">
        <v>55364</v>
      </c>
      <c r="C96" s="56" t="s">
        <v>61</v>
      </c>
      <c r="D96" s="165">
        <v>8363780.8300000001</v>
      </c>
      <c r="E96" s="164">
        <v>11103469.207</v>
      </c>
      <c r="F96" s="161">
        <v>8605220.6459999997</v>
      </c>
      <c r="G96" s="161">
        <v>8079096.2170000002</v>
      </c>
      <c r="H96" s="161">
        <v>12002352.908</v>
      </c>
      <c r="I96" s="199">
        <v>13825946.802999999</v>
      </c>
      <c r="J96" s="135">
        <v>12734597.119000001</v>
      </c>
      <c r="K96" s="136">
        <v>10687450.949999999</v>
      </c>
    </row>
    <row r="97" spans="1:11" s="1" customFormat="1" ht="15" customHeight="1" x14ac:dyDescent="0.25">
      <c r="A97" s="104" t="s">
        <v>62</v>
      </c>
      <c r="B97" s="98">
        <v>988</v>
      </c>
      <c r="C97" s="56" t="s">
        <v>63</v>
      </c>
      <c r="D97" s="165">
        <v>2384088.2949999999</v>
      </c>
      <c r="E97" s="164">
        <v>1068380.936</v>
      </c>
      <c r="F97" s="161">
        <v>605403.28799999994</v>
      </c>
      <c r="G97" s="161">
        <v>1305266.4080000001</v>
      </c>
      <c r="H97" s="161">
        <v>18790.547999999999</v>
      </c>
      <c r="I97" s="205"/>
      <c r="J97" s="32"/>
      <c r="K97" s="37"/>
    </row>
    <row r="98" spans="1:11" s="1" customFormat="1" ht="15" customHeight="1" x14ac:dyDescent="0.25">
      <c r="A98" s="104" t="s">
        <v>62</v>
      </c>
      <c r="B98" s="98">
        <v>988</v>
      </c>
      <c r="C98" s="56" t="s">
        <v>64</v>
      </c>
      <c r="D98" s="165">
        <v>6215956.5099999998</v>
      </c>
      <c r="E98" s="164">
        <v>1692895.4620000001</v>
      </c>
      <c r="F98" s="161">
        <v>2046410.5789999999</v>
      </c>
      <c r="G98" s="161">
        <v>2845072.74</v>
      </c>
      <c r="H98" s="161">
        <v>1139798.2379999999</v>
      </c>
      <c r="I98" s="205"/>
      <c r="J98" s="32"/>
      <c r="K98" s="37"/>
    </row>
    <row r="99" spans="1:11" s="1" customFormat="1" ht="15" customHeight="1" x14ac:dyDescent="0.25">
      <c r="A99" s="104" t="s">
        <v>62</v>
      </c>
      <c r="B99" s="98">
        <v>988</v>
      </c>
      <c r="C99" s="56" t="s">
        <v>65</v>
      </c>
      <c r="D99" s="165">
        <v>4201803.5269999998</v>
      </c>
      <c r="E99" s="164">
        <v>6663366.818</v>
      </c>
      <c r="F99" s="161">
        <v>5866488.1229999997</v>
      </c>
      <c r="G99" s="161">
        <v>6842172.8059999999</v>
      </c>
      <c r="H99" s="161">
        <v>2925423.4369999999</v>
      </c>
      <c r="I99" s="205"/>
      <c r="J99" s="32"/>
      <c r="K99" s="37"/>
    </row>
    <row r="100" spans="1:11" s="1" customFormat="1" ht="15" customHeight="1" x14ac:dyDescent="0.25">
      <c r="A100" s="104" t="s">
        <v>62</v>
      </c>
      <c r="B100" s="98">
        <v>988</v>
      </c>
      <c r="C100" s="56" t="s">
        <v>66</v>
      </c>
      <c r="D100" s="165">
        <v>26222005.346999999</v>
      </c>
      <c r="E100" s="164">
        <v>18919520.368000001</v>
      </c>
      <c r="F100" s="161">
        <v>14188929.437000001</v>
      </c>
      <c r="G100" s="161">
        <v>16104594.174000001</v>
      </c>
      <c r="H100" s="161">
        <v>6912936.1449999996</v>
      </c>
      <c r="I100" s="205"/>
      <c r="J100" s="32"/>
      <c r="K100" s="37"/>
    </row>
    <row r="101" spans="1:11" s="1" customFormat="1" ht="15" customHeight="1" x14ac:dyDescent="0.25">
      <c r="A101" s="45" t="s">
        <v>192</v>
      </c>
      <c r="B101" s="52">
        <v>55111</v>
      </c>
      <c r="C101" s="52">
        <v>1</v>
      </c>
      <c r="D101" s="159">
        <v>128601.69500000001</v>
      </c>
      <c r="E101" s="158">
        <v>175053.652</v>
      </c>
      <c r="F101" s="158">
        <v>185884.503</v>
      </c>
      <c r="G101" s="158">
        <v>46771.813999999998</v>
      </c>
      <c r="H101" s="158">
        <v>205850.35500000001</v>
      </c>
      <c r="I101" s="199">
        <v>226020.084</v>
      </c>
      <c r="J101" s="135">
        <v>128922.489</v>
      </c>
      <c r="K101" s="136">
        <v>449262.32400000002</v>
      </c>
    </row>
    <row r="102" spans="1:11" s="1" customFormat="1" ht="15" customHeight="1" x14ac:dyDescent="0.25">
      <c r="A102" s="55" t="s">
        <v>192</v>
      </c>
      <c r="B102" s="52">
        <v>55111</v>
      </c>
      <c r="C102" s="52">
        <v>2</v>
      </c>
      <c r="D102" s="159">
        <v>86507.422999999995</v>
      </c>
      <c r="E102" s="158">
        <v>157400.80499999999</v>
      </c>
      <c r="F102" s="158">
        <v>132259.18400000001</v>
      </c>
      <c r="G102" s="158">
        <v>31209.1</v>
      </c>
      <c r="H102" s="158">
        <v>209137.84899999999</v>
      </c>
      <c r="I102" s="199">
        <v>314930.35200000001</v>
      </c>
      <c r="J102" s="135">
        <v>61575.811000000002</v>
      </c>
      <c r="K102" s="136">
        <v>397056.54200000002</v>
      </c>
    </row>
    <row r="103" spans="1:11" s="1" customFormat="1" ht="15" customHeight="1" x14ac:dyDescent="0.25">
      <c r="A103" s="55" t="s">
        <v>192</v>
      </c>
      <c r="B103" s="52">
        <v>55111</v>
      </c>
      <c r="C103" s="52">
        <v>3</v>
      </c>
      <c r="D103" s="159">
        <v>120658.296</v>
      </c>
      <c r="E103" s="158">
        <v>155526.06400000001</v>
      </c>
      <c r="F103" s="158">
        <v>188134.552</v>
      </c>
      <c r="G103" s="158">
        <v>49846.89</v>
      </c>
      <c r="H103" s="158">
        <v>180877.133</v>
      </c>
      <c r="I103" s="199">
        <v>167728.79</v>
      </c>
      <c r="J103" s="135">
        <v>92416.778000000006</v>
      </c>
      <c r="K103" s="136">
        <v>378163.31199999998</v>
      </c>
    </row>
    <row r="104" spans="1:11" s="1" customFormat="1" ht="15" customHeight="1" x14ac:dyDescent="0.25">
      <c r="A104" s="55" t="s">
        <v>192</v>
      </c>
      <c r="B104" s="52">
        <v>55111</v>
      </c>
      <c r="C104" s="52">
        <v>4</v>
      </c>
      <c r="D104" s="159">
        <v>135466.07199999999</v>
      </c>
      <c r="E104" s="158">
        <v>157674.81299999999</v>
      </c>
      <c r="F104" s="158">
        <v>98794.077000000005</v>
      </c>
      <c r="G104" s="158">
        <v>40606.328000000001</v>
      </c>
      <c r="H104" s="158">
        <v>233649.56599999999</v>
      </c>
      <c r="I104" s="199">
        <v>272331.81599999999</v>
      </c>
      <c r="J104" s="135">
        <v>99165.054000000004</v>
      </c>
      <c r="K104" s="136">
        <v>355672.52600000001</v>
      </c>
    </row>
    <row r="105" spans="1:11" s="1" customFormat="1" ht="15" customHeight="1" x14ac:dyDescent="0.25">
      <c r="A105" s="55" t="s">
        <v>192</v>
      </c>
      <c r="B105" s="52">
        <v>55111</v>
      </c>
      <c r="C105" s="52">
        <v>5</v>
      </c>
      <c r="D105" s="159">
        <v>125381.454</v>
      </c>
      <c r="E105" s="158">
        <v>143970.99900000001</v>
      </c>
      <c r="F105" s="158">
        <v>117204.223</v>
      </c>
      <c r="G105" s="158">
        <v>27729.005000000001</v>
      </c>
      <c r="H105" s="158">
        <v>105670.03599999999</v>
      </c>
      <c r="I105" s="199">
        <v>312117.07400000002</v>
      </c>
      <c r="J105" s="135">
        <v>124187.677</v>
      </c>
      <c r="K105" s="136">
        <v>382679.66800000001</v>
      </c>
    </row>
    <row r="106" spans="1:11" s="1" customFormat="1" ht="15" customHeight="1" x14ac:dyDescent="0.25">
      <c r="A106" s="55" t="s">
        <v>192</v>
      </c>
      <c r="B106" s="52">
        <v>55111</v>
      </c>
      <c r="C106" s="52">
        <v>6</v>
      </c>
      <c r="D106" s="159">
        <v>109639.762</v>
      </c>
      <c r="E106" s="158">
        <v>131978.29399999999</v>
      </c>
      <c r="F106" s="158">
        <v>105156.072</v>
      </c>
      <c r="G106" s="158">
        <v>21111.170999999998</v>
      </c>
      <c r="H106" s="158">
        <v>191137.90400000001</v>
      </c>
      <c r="I106" s="199">
        <v>242001.592</v>
      </c>
      <c r="J106" s="135">
        <v>106183.076</v>
      </c>
      <c r="K106" s="136">
        <v>465977.61900000001</v>
      </c>
    </row>
    <row r="107" spans="1:11" s="1" customFormat="1" ht="15" customHeight="1" x14ac:dyDescent="0.25">
      <c r="A107" s="55" t="s">
        <v>192</v>
      </c>
      <c r="B107" s="52">
        <v>55111</v>
      </c>
      <c r="C107" s="52">
        <v>7</v>
      </c>
      <c r="D107" s="159">
        <v>99301.589000000007</v>
      </c>
      <c r="E107" s="158">
        <v>175696.245</v>
      </c>
      <c r="F107" s="158">
        <v>77870.756999999998</v>
      </c>
      <c r="G107" s="158">
        <v>37238.336000000003</v>
      </c>
      <c r="H107" s="158">
        <v>224587.90900000001</v>
      </c>
      <c r="I107" s="199">
        <v>205115.965</v>
      </c>
      <c r="J107" s="135">
        <v>125045.636</v>
      </c>
      <c r="K107" s="136">
        <v>426394.84399999998</v>
      </c>
    </row>
    <row r="108" spans="1:11" s="1" customFormat="1" ht="15" customHeight="1" x14ac:dyDescent="0.25">
      <c r="A108" s="55" t="s">
        <v>192</v>
      </c>
      <c r="B108" s="52">
        <v>55111</v>
      </c>
      <c r="C108" s="52">
        <v>8</v>
      </c>
      <c r="D108" s="159">
        <v>127523.205</v>
      </c>
      <c r="E108" s="158">
        <v>140827.10999999999</v>
      </c>
      <c r="F108" s="158">
        <v>64452.752999999997</v>
      </c>
      <c r="G108" s="158">
        <v>26011.911</v>
      </c>
      <c r="H108" s="158">
        <v>131735.53200000001</v>
      </c>
      <c r="I108" s="199">
        <v>191610.46299999999</v>
      </c>
      <c r="J108" s="135">
        <v>50910.932999999997</v>
      </c>
      <c r="K108" s="136">
        <v>284201.95699999999</v>
      </c>
    </row>
    <row r="109" spans="1:11" s="1" customFormat="1" ht="15" customHeight="1" x14ac:dyDescent="0.25">
      <c r="A109" s="104" t="s">
        <v>67</v>
      </c>
      <c r="B109" s="104">
        <v>57842</v>
      </c>
      <c r="C109" s="98">
        <v>1</v>
      </c>
      <c r="D109" s="165">
        <v>9796551.6239999998</v>
      </c>
      <c r="E109" s="164">
        <v>6918964.523</v>
      </c>
      <c r="F109" s="161">
        <v>11280513.785</v>
      </c>
      <c r="G109" s="161">
        <v>10248461.486</v>
      </c>
      <c r="H109" s="161">
        <v>9471807.7689999994</v>
      </c>
      <c r="I109" s="199">
        <v>4292074.54</v>
      </c>
      <c r="J109" s="135">
        <v>581127.28</v>
      </c>
      <c r="K109" s="136">
        <v>993208.30500000005</v>
      </c>
    </row>
    <row r="110" spans="1:11" s="1" customFormat="1" ht="15" customHeight="1" x14ac:dyDescent="0.25">
      <c r="A110" s="104" t="s">
        <v>67</v>
      </c>
      <c r="B110" s="98">
        <v>1010</v>
      </c>
      <c r="C110" s="98">
        <v>2</v>
      </c>
      <c r="D110" s="165">
        <v>3479461.86</v>
      </c>
      <c r="E110" s="164">
        <v>2124468.443</v>
      </c>
      <c r="F110" s="161">
        <v>1902979.1359999999</v>
      </c>
      <c r="G110" s="161">
        <v>1660357.166</v>
      </c>
      <c r="H110" s="161">
        <v>450346.22600000002</v>
      </c>
      <c r="I110" s="199"/>
      <c r="J110" s="32"/>
      <c r="K110" s="37"/>
    </row>
    <row r="111" spans="1:11" s="1" customFormat="1" ht="15" customHeight="1" x14ac:dyDescent="0.25">
      <c r="A111" s="104" t="s">
        <v>67</v>
      </c>
      <c r="B111" s="98">
        <v>1010</v>
      </c>
      <c r="C111" s="98">
        <v>3</v>
      </c>
      <c r="D111" s="165">
        <v>3894111.3560000001</v>
      </c>
      <c r="E111" s="164">
        <v>1704808.92</v>
      </c>
      <c r="F111" s="161">
        <v>2232174.6460000002</v>
      </c>
      <c r="G111" s="161">
        <v>1783136.9169999999</v>
      </c>
      <c r="H111" s="161">
        <v>1596616.608</v>
      </c>
      <c r="I111" s="199"/>
      <c r="J111" s="32"/>
      <c r="K111" s="37"/>
    </row>
    <row r="112" spans="1:11" s="1" customFormat="1" ht="15" customHeight="1" x14ac:dyDescent="0.25">
      <c r="A112" s="104" t="s">
        <v>67</v>
      </c>
      <c r="B112" s="98">
        <v>1010</v>
      </c>
      <c r="C112" s="98">
        <v>4</v>
      </c>
      <c r="D112" s="165">
        <v>5684455.9009999996</v>
      </c>
      <c r="E112" s="164">
        <v>2247947.861</v>
      </c>
      <c r="F112" s="161">
        <v>2032167.976</v>
      </c>
      <c r="G112" s="161">
        <v>2548497.088</v>
      </c>
      <c r="H112" s="161">
        <v>1831248.35</v>
      </c>
      <c r="I112" s="199"/>
      <c r="J112" s="32"/>
      <c r="K112" s="37"/>
    </row>
    <row r="113" spans="1:11" s="1" customFormat="1" ht="15" customHeight="1" x14ac:dyDescent="0.25">
      <c r="A113" s="104" t="s">
        <v>67</v>
      </c>
      <c r="B113" s="98">
        <v>1010</v>
      </c>
      <c r="C113" s="98">
        <v>5</v>
      </c>
      <c r="D113" s="165">
        <v>2024621.754</v>
      </c>
      <c r="E113" s="164">
        <v>439080.73100000003</v>
      </c>
      <c r="F113" s="161">
        <v>924443.17299999995</v>
      </c>
      <c r="G113" s="161">
        <v>1448889.8529999999</v>
      </c>
      <c r="H113" s="161">
        <v>82199.426999999996</v>
      </c>
      <c r="I113" s="199"/>
      <c r="J113" s="32"/>
      <c r="K113" s="37"/>
    </row>
    <row r="114" spans="1:11" s="1" customFormat="1" ht="15" customHeight="1" x14ac:dyDescent="0.25">
      <c r="A114" s="104" t="s">
        <v>67</v>
      </c>
      <c r="B114" s="98">
        <v>1010</v>
      </c>
      <c r="C114" s="98">
        <v>6</v>
      </c>
      <c r="D114" s="165">
        <v>22726630.741999999</v>
      </c>
      <c r="E114" s="164">
        <v>10546385.256999999</v>
      </c>
      <c r="F114" s="161">
        <v>11598992.073000001</v>
      </c>
      <c r="G114" s="161">
        <v>9915255.9780000001</v>
      </c>
      <c r="H114" s="161">
        <v>14126579.047</v>
      </c>
      <c r="I114" s="199">
        <v>4431030.4759999998</v>
      </c>
      <c r="J114" s="32"/>
      <c r="K114" s="37"/>
    </row>
    <row r="115" spans="1:11" s="1" customFormat="1" ht="15" customHeight="1" x14ac:dyDescent="0.25">
      <c r="A115" s="104" t="s">
        <v>68</v>
      </c>
      <c r="B115" s="98">
        <v>55224</v>
      </c>
      <c r="C115" s="56" t="s">
        <v>69</v>
      </c>
      <c r="D115" s="165">
        <v>234904.951</v>
      </c>
      <c r="E115" s="164">
        <v>439544.63500000001</v>
      </c>
      <c r="F115" s="161">
        <v>393417.63</v>
      </c>
      <c r="G115" s="161">
        <v>169709.67</v>
      </c>
      <c r="H115" s="161">
        <v>239665.622</v>
      </c>
      <c r="I115" s="199">
        <v>467713.63799999998</v>
      </c>
      <c r="J115" s="135">
        <v>273237.00199999998</v>
      </c>
      <c r="K115" s="136">
        <v>926431.08200000005</v>
      </c>
    </row>
    <row r="116" spans="1:11" s="1" customFormat="1" ht="15" customHeight="1" x14ac:dyDescent="0.25">
      <c r="A116" s="104" t="s">
        <v>68</v>
      </c>
      <c r="B116" s="98">
        <v>55224</v>
      </c>
      <c r="C116" s="56" t="s">
        <v>70</v>
      </c>
      <c r="D116" s="165">
        <v>206917.09700000001</v>
      </c>
      <c r="E116" s="164">
        <v>169800.334</v>
      </c>
      <c r="F116" s="161">
        <v>319809.429</v>
      </c>
      <c r="G116" s="161">
        <v>152780.34299999999</v>
      </c>
      <c r="H116" s="161">
        <v>245175.80900000001</v>
      </c>
      <c r="I116" s="199">
        <v>561684.92099999997</v>
      </c>
      <c r="J116" s="135">
        <v>316296.47700000001</v>
      </c>
      <c r="K116" s="136">
        <v>784822.04799999995</v>
      </c>
    </row>
    <row r="117" spans="1:11" s="1" customFormat="1" ht="15" customHeight="1" x14ac:dyDescent="0.25">
      <c r="A117" s="104" t="s">
        <v>68</v>
      </c>
      <c r="B117" s="98">
        <v>55224</v>
      </c>
      <c r="C117" s="56" t="s">
        <v>71</v>
      </c>
      <c r="D117" s="165">
        <v>180670.88699999999</v>
      </c>
      <c r="E117" s="164">
        <v>332647.40399999998</v>
      </c>
      <c r="F117" s="161">
        <v>261960.27600000001</v>
      </c>
      <c r="G117" s="161">
        <v>145092.48800000001</v>
      </c>
      <c r="H117" s="161">
        <v>47695.561999999998</v>
      </c>
      <c r="I117" s="199">
        <v>36229.031999999999</v>
      </c>
      <c r="J117" s="135">
        <v>243101.69500000001</v>
      </c>
      <c r="K117" s="136">
        <v>722538.94299999997</v>
      </c>
    </row>
    <row r="118" spans="1:11" s="1" customFormat="1" ht="15" customHeight="1" x14ac:dyDescent="0.25">
      <c r="A118" s="104" t="s">
        <v>68</v>
      </c>
      <c r="B118" s="98">
        <v>55224</v>
      </c>
      <c r="C118" s="56" t="s">
        <v>72</v>
      </c>
      <c r="D118" s="165">
        <v>169066.106</v>
      </c>
      <c r="E118" s="164">
        <v>419401.70400000003</v>
      </c>
      <c r="F118" s="161">
        <v>206238.81099999999</v>
      </c>
      <c r="G118" s="161">
        <v>164244.27100000001</v>
      </c>
      <c r="H118" s="161">
        <v>286168.05</v>
      </c>
      <c r="I118" s="199">
        <v>493104.505</v>
      </c>
      <c r="J118" s="135">
        <v>228410.36499999999</v>
      </c>
      <c r="K118" s="136">
        <v>275838.83899999998</v>
      </c>
    </row>
    <row r="119" spans="1:11" s="1" customFormat="1" ht="15" customHeight="1" x14ac:dyDescent="0.25">
      <c r="A119" s="104" t="s">
        <v>73</v>
      </c>
      <c r="B119" s="98">
        <v>1040</v>
      </c>
      <c r="C119" s="98">
        <v>1</v>
      </c>
      <c r="D119" s="165">
        <v>1076826.7609999999</v>
      </c>
      <c r="E119" s="164">
        <v>116161.258</v>
      </c>
      <c r="F119" s="161">
        <v>89460.281000000003</v>
      </c>
      <c r="G119" s="161">
        <v>178122.64600000001</v>
      </c>
      <c r="H119" s="161">
        <v>230957.65100000001</v>
      </c>
      <c r="I119" s="199">
        <v>300701.27600000001</v>
      </c>
      <c r="J119" s="135">
        <v>163077.239</v>
      </c>
      <c r="K119" s="136">
        <v>168421.06400000001</v>
      </c>
    </row>
    <row r="120" spans="1:11" s="1" customFormat="1" ht="15" customHeight="1" x14ac:dyDescent="0.25">
      <c r="A120" s="104" t="s">
        <v>73</v>
      </c>
      <c r="B120" s="98">
        <v>1040</v>
      </c>
      <c r="C120" s="98">
        <v>2</v>
      </c>
      <c r="D120" s="165">
        <v>1865352.4129999999</v>
      </c>
      <c r="E120" s="164">
        <v>226798.67</v>
      </c>
      <c r="F120" s="161">
        <v>177835.77</v>
      </c>
      <c r="G120" s="161">
        <v>403510.67</v>
      </c>
      <c r="H120" s="161">
        <v>460253.23800000001</v>
      </c>
      <c r="I120" s="199">
        <v>584376.24800000002</v>
      </c>
      <c r="J120" s="135">
        <v>336619.049</v>
      </c>
      <c r="K120" s="136">
        <v>392937.11300000001</v>
      </c>
    </row>
    <row r="121" spans="1:11" s="1" customFormat="1" ht="15" customHeight="1" x14ac:dyDescent="0.25">
      <c r="A121" s="82" t="s">
        <v>75</v>
      </c>
      <c r="B121" s="102">
        <v>55259</v>
      </c>
      <c r="C121" s="103" t="s">
        <v>76</v>
      </c>
      <c r="D121" s="165">
        <v>13099652.324999999</v>
      </c>
      <c r="E121" s="164">
        <v>11292106.964</v>
      </c>
      <c r="F121" s="161">
        <v>14660534.882999999</v>
      </c>
      <c r="G121" s="161">
        <v>10028917.137</v>
      </c>
      <c r="H121" s="161">
        <v>13100852.247</v>
      </c>
      <c r="I121" s="199">
        <v>13131627.912</v>
      </c>
      <c r="J121" s="135">
        <v>9985251.3829999994</v>
      </c>
      <c r="K121" s="136">
        <v>11093795.98</v>
      </c>
    </row>
    <row r="122" spans="1:11" s="1" customFormat="1" ht="15" customHeight="1" x14ac:dyDescent="0.25">
      <c r="A122" s="82" t="s">
        <v>75</v>
      </c>
      <c r="B122" s="102">
        <v>55259</v>
      </c>
      <c r="C122" s="103" t="s">
        <v>77</v>
      </c>
      <c r="D122" s="165">
        <v>11136504.720000001</v>
      </c>
      <c r="E122" s="164">
        <v>12341045.814999999</v>
      </c>
      <c r="F122" s="161">
        <v>8260576.2470000004</v>
      </c>
      <c r="G122" s="161">
        <v>12367218.713</v>
      </c>
      <c r="H122" s="161">
        <v>10325141.017999999</v>
      </c>
      <c r="I122" s="199">
        <v>12663525.247</v>
      </c>
      <c r="J122" s="135">
        <v>9671555.6970000006</v>
      </c>
      <c r="K122" s="136">
        <v>11667143.77</v>
      </c>
    </row>
    <row r="123" spans="1:11" s="1" customFormat="1" ht="15" customHeight="1" x14ac:dyDescent="0.25">
      <c r="A123" s="82" t="s">
        <v>74</v>
      </c>
      <c r="B123" s="98">
        <v>55148</v>
      </c>
      <c r="C123" s="98">
        <v>1</v>
      </c>
      <c r="D123" s="165">
        <v>67105.248999999996</v>
      </c>
      <c r="E123" s="164">
        <v>64270.337</v>
      </c>
      <c r="F123" s="161">
        <v>21541.044999999998</v>
      </c>
      <c r="G123" s="161">
        <v>16313.262000000001</v>
      </c>
      <c r="H123" s="161">
        <v>123761.927</v>
      </c>
      <c r="I123" s="199">
        <v>181331.60200000001</v>
      </c>
      <c r="J123" s="135">
        <v>140390.12599999999</v>
      </c>
      <c r="K123" s="136">
        <v>408389.674</v>
      </c>
    </row>
    <row r="124" spans="1:11" s="1" customFormat="1" ht="15" customHeight="1" x14ac:dyDescent="0.25">
      <c r="A124" s="104" t="s">
        <v>74</v>
      </c>
      <c r="B124" s="98">
        <v>55148</v>
      </c>
      <c r="C124" s="98">
        <v>2</v>
      </c>
      <c r="D124" s="165">
        <v>45670.275000000001</v>
      </c>
      <c r="E124" s="164">
        <v>49862.983</v>
      </c>
      <c r="F124" s="161">
        <v>5592.9489999999996</v>
      </c>
      <c r="G124" s="161">
        <v>10323.851000000001</v>
      </c>
      <c r="H124" s="161">
        <v>87102.475999999995</v>
      </c>
      <c r="I124" s="199">
        <v>151231.76999999999</v>
      </c>
      <c r="J124" s="135">
        <v>129790.28</v>
      </c>
      <c r="K124" s="136">
        <v>339335.15100000001</v>
      </c>
    </row>
    <row r="125" spans="1:11" s="1" customFormat="1" ht="15" customHeight="1" x14ac:dyDescent="0.25">
      <c r="A125" s="104" t="s">
        <v>74</v>
      </c>
      <c r="B125" s="98">
        <v>55148</v>
      </c>
      <c r="C125" s="98">
        <v>3</v>
      </c>
      <c r="D125" s="165">
        <v>50181.02</v>
      </c>
      <c r="E125" s="164">
        <v>45620.561000000002</v>
      </c>
      <c r="F125" s="161">
        <v>6000.2539999999999</v>
      </c>
      <c r="G125" s="161">
        <v>27698.763999999999</v>
      </c>
      <c r="H125" s="161">
        <v>89166.903000000006</v>
      </c>
      <c r="I125" s="199">
        <v>113584.675</v>
      </c>
      <c r="J125" s="135">
        <v>89058.817999999999</v>
      </c>
      <c r="K125" s="135">
        <v>327637.08899999998</v>
      </c>
    </row>
    <row r="126" spans="1:11" s="1" customFormat="1" ht="15" customHeight="1" x14ac:dyDescent="0.25">
      <c r="A126" s="104" t="s">
        <v>74</v>
      </c>
      <c r="B126" s="104">
        <v>55148</v>
      </c>
      <c r="C126" s="104">
        <v>4</v>
      </c>
      <c r="D126" s="165">
        <v>45288.489000000001</v>
      </c>
      <c r="E126" s="164">
        <v>47131.527999999998</v>
      </c>
      <c r="F126" s="161">
        <v>14487.053</v>
      </c>
      <c r="G126" s="161">
        <v>25572.519</v>
      </c>
      <c r="H126" s="161">
        <v>110889.45699999999</v>
      </c>
      <c r="I126" s="200">
        <v>131820.43900000001</v>
      </c>
      <c r="J126" s="135">
        <v>145892.84700000001</v>
      </c>
      <c r="K126" s="135">
        <v>355516.34499999997</v>
      </c>
    </row>
    <row r="127" spans="1:11" x14ac:dyDescent="0.25">
      <c r="A127" s="36"/>
      <c r="B127" s="34"/>
      <c r="C127" s="24"/>
      <c r="K127" s="146"/>
    </row>
    <row r="128" spans="1:11" x14ac:dyDescent="0.25">
      <c r="A128" s="36"/>
      <c r="B128" s="34"/>
      <c r="C128" s="24"/>
      <c r="K128" s="146"/>
    </row>
    <row r="129" spans="1:11" x14ac:dyDescent="0.25">
      <c r="A129" s="34"/>
      <c r="B129" s="24"/>
      <c r="C129" s="24"/>
      <c r="K129" s="146"/>
    </row>
    <row r="130" spans="1:11" x14ac:dyDescent="0.25">
      <c r="A130" s="25"/>
      <c r="B130" s="24"/>
      <c r="C130" s="24"/>
      <c r="K130" s="146"/>
    </row>
    <row r="131" spans="1:11" x14ac:dyDescent="0.25">
      <c r="B131" s="24"/>
      <c r="C131" s="24"/>
    </row>
  </sheetData>
  <pageMargins left="0.7" right="0.7" top="0.56000000000000005" bottom="0.75" header="0.3" footer="0.3"/>
  <pageSetup scale="64" orientation="landscape" r:id="rId1"/>
  <headerFooter alignWithMargins="0">
    <oddFooter xml:space="preserve">&amp;RDraft:  Revision 2
Date:  4/5/2019 </oddFooter>
  </headerFooter>
  <rowBreaks count="1" manualBreakCount="1">
    <brk id="10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zoomScaleNormal="100" workbookViewId="0"/>
  </sheetViews>
  <sheetFormatPr defaultRowHeight="15" x14ac:dyDescent="0.25"/>
  <cols>
    <col min="1" max="1" width="33.42578125" style="44" customWidth="1"/>
    <col min="2" max="2" width="11.42578125" style="44" customWidth="1"/>
    <col min="3" max="3" width="7.140625" style="44" customWidth="1"/>
    <col min="4" max="4" width="11" style="44" customWidth="1"/>
    <col min="5" max="6" width="11.42578125" style="44" customWidth="1"/>
    <col min="7" max="7" width="11.5703125" style="44" customWidth="1"/>
    <col min="8" max="8" width="11.42578125" style="44" customWidth="1"/>
    <col min="9" max="9" width="12" style="99" customWidth="1"/>
    <col min="10" max="11" width="12" style="203" customWidth="1"/>
    <col min="12" max="16384" width="9.140625" style="44"/>
  </cols>
  <sheetData>
    <row r="1" spans="1:11" s="1" customFormat="1" ht="50.25" customHeight="1" x14ac:dyDescent="0.25">
      <c r="A1" s="153" t="s">
        <v>0</v>
      </c>
      <c r="B1" s="153" t="s">
        <v>1</v>
      </c>
      <c r="C1" s="153" t="s">
        <v>2</v>
      </c>
      <c r="D1" s="153" t="s">
        <v>133</v>
      </c>
      <c r="E1" s="153" t="s">
        <v>134</v>
      </c>
      <c r="F1" s="153" t="s">
        <v>135</v>
      </c>
      <c r="G1" s="153" t="s">
        <v>136</v>
      </c>
      <c r="H1" s="153" t="s">
        <v>137</v>
      </c>
      <c r="I1" s="153" t="s">
        <v>173</v>
      </c>
      <c r="J1" s="153" t="s">
        <v>182</v>
      </c>
      <c r="K1" s="153" t="s">
        <v>174</v>
      </c>
    </row>
    <row r="2" spans="1:11" s="1" customFormat="1" ht="15" customHeight="1" x14ac:dyDescent="0.25">
      <c r="A2" s="45" t="s">
        <v>3</v>
      </c>
      <c r="B2" s="52">
        <v>6137</v>
      </c>
      <c r="C2" s="52">
        <v>1</v>
      </c>
      <c r="D2" s="51">
        <v>5358343.7949999999</v>
      </c>
      <c r="E2" s="51">
        <v>6843232.6859999998</v>
      </c>
      <c r="F2" s="51">
        <v>6384766.3770000003</v>
      </c>
      <c r="G2" s="51">
        <v>7053263.3339999998</v>
      </c>
      <c r="H2" s="51">
        <v>6895730.3210000005</v>
      </c>
      <c r="I2" s="206">
        <v>1807145.5449999999</v>
      </c>
      <c r="J2" s="135">
        <v>6384876.5930000003</v>
      </c>
      <c r="K2" s="135">
        <v>7111879.8590000002</v>
      </c>
    </row>
    <row r="3" spans="1:11" s="1" customFormat="1" ht="15" customHeight="1" x14ac:dyDescent="0.25">
      <c r="A3" s="45" t="s">
        <v>3</v>
      </c>
      <c r="B3" s="52">
        <v>6137</v>
      </c>
      <c r="C3" s="52">
        <v>2</v>
      </c>
      <c r="D3" s="51">
        <v>5769446.9790000003</v>
      </c>
      <c r="E3" s="51">
        <v>5829281.2680000002</v>
      </c>
      <c r="F3" s="51">
        <v>6626671.3310000002</v>
      </c>
      <c r="G3" s="51">
        <v>7370109.5810000002</v>
      </c>
      <c r="H3" s="51">
        <v>6954522.5039999997</v>
      </c>
      <c r="I3" s="206">
        <v>7293655.9500000002</v>
      </c>
      <c r="J3" s="135">
        <v>5424699.2929999996</v>
      </c>
      <c r="K3" s="135">
        <v>6103665.2659999998</v>
      </c>
    </row>
    <row r="4" spans="1:11" s="1" customFormat="1" ht="15" customHeight="1" x14ac:dyDescent="0.25">
      <c r="A4" s="45" t="s">
        <v>3</v>
      </c>
      <c r="B4" s="52">
        <v>6137</v>
      </c>
      <c r="C4" s="52">
        <v>3</v>
      </c>
      <c r="D4" s="51">
        <v>168382.704</v>
      </c>
      <c r="E4" s="51">
        <v>183025.117</v>
      </c>
      <c r="F4" s="51">
        <v>58469.847000000002</v>
      </c>
      <c r="G4" s="51">
        <v>8486.4339999999993</v>
      </c>
      <c r="H4" s="51">
        <v>35007.995000000003</v>
      </c>
      <c r="I4" s="206">
        <v>110571.88099999999</v>
      </c>
      <c r="J4" s="135">
        <v>80993.396999999997</v>
      </c>
      <c r="K4" s="135">
        <v>103834.519</v>
      </c>
    </row>
    <row r="5" spans="1:11" s="1" customFormat="1" ht="15" customHeight="1" x14ac:dyDescent="0.25">
      <c r="A5" s="45" t="s">
        <v>3</v>
      </c>
      <c r="B5" s="52">
        <v>6137</v>
      </c>
      <c r="C5" s="52">
        <v>4</v>
      </c>
      <c r="D5" s="51">
        <v>173600.12400000001</v>
      </c>
      <c r="E5" s="51">
        <v>232303.96299999999</v>
      </c>
      <c r="F5" s="51">
        <v>139941.128</v>
      </c>
      <c r="G5" s="51">
        <v>44277.625</v>
      </c>
      <c r="H5" s="51">
        <v>172001.64199999999</v>
      </c>
      <c r="I5" s="206">
        <v>142833.91500000001</v>
      </c>
      <c r="J5" s="135">
        <v>133713.014</v>
      </c>
      <c r="K5" s="135">
        <v>228708.54699999999</v>
      </c>
    </row>
    <row r="6" spans="1:11" s="1" customFormat="1" ht="15" customHeight="1" x14ac:dyDescent="0.25">
      <c r="A6" s="104" t="s">
        <v>4</v>
      </c>
      <c r="B6" s="98">
        <v>6705</v>
      </c>
      <c r="C6" s="98">
        <v>4</v>
      </c>
      <c r="D6" s="51">
        <v>10131736.18</v>
      </c>
      <c r="E6" s="51">
        <v>9736332.1679999996</v>
      </c>
      <c r="F6" s="51">
        <v>9194857.3770000003</v>
      </c>
      <c r="G6" s="51">
        <v>9257162.7939999998</v>
      </c>
      <c r="H6" s="51">
        <v>9132100.4389999993</v>
      </c>
      <c r="I6" s="206">
        <v>9835483.9299999997</v>
      </c>
      <c r="J6" s="135">
        <v>8161099.3899999997</v>
      </c>
      <c r="K6" s="135">
        <v>9244812.9869999997</v>
      </c>
    </row>
    <row r="7" spans="1:11" s="1" customFormat="1" ht="15" customHeight="1" x14ac:dyDescent="0.25">
      <c r="A7" s="45" t="s">
        <v>5</v>
      </c>
      <c r="B7" s="52">
        <v>7336</v>
      </c>
      <c r="C7" s="53" t="s">
        <v>6</v>
      </c>
      <c r="D7" s="51">
        <v>39969.699999999997</v>
      </c>
      <c r="E7" s="51">
        <v>36426.074999999997</v>
      </c>
      <c r="F7" s="51">
        <v>14291.2</v>
      </c>
      <c r="G7" s="51">
        <v>3478.5250000000001</v>
      </c>
      <c r="H7" s="51">
        <v>34421.4</v>
      </c>
      <c r="I7" s="206">
        <v>17279.474999999999</v>
      </c>
      <c r="J7" s="135">
        <v>16034.475</v>
      </c>
      <c r="K7" s="135">
        <v>17657.599999999999</v>
      </c>
    </row>
    <row r="8" spans="1:11" s="1" customFormat="1" ht="15" customHeight="1" x14ac:dyDescent="0.25">
      <c r="A8" s="45" t="s">
        <v>5</v>
      </c>
      <c r="B8" s="52">
        <v>7336</v>
      </c>
      <c r="C8" s="53" t="s">
        <v>7</v>
      </c>
      <c r="D8" s="51">
        <v>38933.574999999997</v>
      </c>
      <c r="E8" s="51">
        <v>53670.675000000003</v>
      </c>
      <c r="F8" s="51">
        <v>17014.625</v>
      </c>
      <c r="G8" s="51">
        <v>3295.1750000000002</v>
      </c>
      <c r="H8" s="51">
        <v>33263.474999999999</v>
      </c>
      <c r="I8" s="206">
        <v>17197.8</v>
      </c>
      <c r="J8" s="135">
        <v>13853.725</v>
      </c>
      <c r="K8" s="135">
        <v>17161.25</v>
      </c>
    </row>
    <row r="9" spans="1:11" s="1" customFormat="1" ht="15" customHeight="1" x14ac:dyDescent="0.25">
      <c r="A9" s="45" t="s">
        <v>5</v>
      </c>
      <c r="B9" s="52">
        <v>7336</v>
      </c>
      <c r="C9" s="53" t="s">
        <v>8</v>
      </c>
      <c r="D9" s="51">
        <v>90731.15</v>
      </c>
      <c r="E9" s="51">
        <v>133036.32500000001</v>
      </c>
      <c r="F9" s="51">
        <v>37842.25</v>
      </c>
      <c r="G9" s="51">
        <v>8142.95</v>
      </c>
      <c r="H9" s="51">
        <v>65519.199999999997</v>
      </c>
      <c r="I9" s="206">
        <v>45366.425000000003</v>
      </c>
      <c r="J9" s="135">
        <v>29291.375</v>
      </c>
      <c r="K9" s="135">
        <v>82775.425000000003</v>
      </c>
    </row>
    <row r="10" spans="1:11" s="1" customFormat="1" ht="15" customHeight="1" x14ac:dyDescent="0.25">
      <c r="A10" s="45" t="s">
        <v>9</v>
      </c>
      <c r="B10" s="52">
        <v>995</v>
      </c>
      <c r="C10" s="52">
        <v>10</v>
      </c>
      <c r="D10" s="51">
        <v>17087.807000000001</v>
      </c>
      <c r="E10" s="51">
        <v>45501.67</v>
      </c>
      <c r="F10" s="51">
        <v>13252.337</v>
      </c>
      <c r="G10" s="51">
        <v>6534.2349999999997</v>
      </c>
      <c r="H10" s="51">
        <v>3983.44</v>
      </c>
      <c r="I10" s="206">
        <v>8744.6689999999999</v>
      </c>
      <c r="J10" s="135">
        <v>1104.307</v>
      </c>
      <c r="K10" s="135">
        <v>291.57400000000001</v>
      </c>
    </row>
    <row r="11" spans="1:11" s="1" customFormat="1" ht="15" customHeight="1" x14ac:dyDescent="0.25">
      <c r="A11" s="45" t="s">
        <v>9</v>
      </c>
      <c r="B11" s="52">
        <v>995</v>
      </c>
      <c r="C11" s="52">
        <v>7</v>
      </c>
      <c r="D11" s="51">
        <v>3352870.2429999998</v>
      </c>
      <c r="E11" s="51">
        <v>4708767.0870000003</v>
      </c>
      <c r="F11" s="51">
        <v>4761766.233</v>
      </c>
      <c r="G11" s="51">
        <v>4834648.0080000004</v>
      </c>
      <c r="H11" s="51">
        <v>2514884.577</v>
      </c>
      <c r="I11" s="206">
        <v>4750213.4069999997</v>
      </c>
      <c r="J11" s="135">
        <v>5008098.4040000001</v>
      </c>
      <c r="K11" s="135"/>
    </row>
    <row r="12" spans="1:11" s="1" customFormat="1" ht="15" customHeight="1" x14ac:dyDescent="0.25">
      <c r="A12" s="45" t="s">
        <v>9</v>
      </c>
      <c r="B12" s="52">
        <v>995</v>
      </c>
      <c r="C12" s="52">
        <v>8</v>
      </c>
      <c r="D12" s="51">
        <v>8987038.2459999993</v>
      </c>
      <c r="E12" s="51">
        <v>7551791.2290000003</v>
      </c>
      <c r="F12" s="51">
        <v>10097949.108999999</v>
      </c>
      <c r="G12" s="51">
        <v>8179863.7460000003</v>
      </c>
      <c r="H12" s="51">
        <v>5268215.4950000001</v>
      </c>
      <c r="I12" s="206">
        <v>6618784.1550000003</v>
      </c>
      <c r="J12" s="135">
        <v>5163071.9050000003</v>
      </c>
      <c r="K12" s="135"/>
    </row>
    <row r="13" spans="1:11" s="1" customFormat="1" ht="15" customHeight="1" x14ac:dyDescent="0.25">
      <c r="A13" s="45" t="s">
        <v>10</v>
      </c>
      <c r="B13" s="52">
        <v>1011</v>
      </c>
      <c r="C13" s="52">
        <v>2</v>
      </c>
      <c r="D13" s="51">
        <v>122003.65300000001</v>
      </c>
      <c r="E13" s="51">
        <v>99551.244999999995</v>
      </c>
      <c r="F13" s="51">
        <v>21785.845000000001</v>
      </c>
      <c r="G13" s="51">
        <v>12649.56</v>
      </c>
      <c r="H13" s="51">
        <v>113564.3</v>
      </c>
      <c r="I13" s="206">
        <v>77310.233999999997</v>
      </c>
      <c r="J13" s="135">
        <v>43012.767</v>
      </c>
      <c r="K13" s="135">
        <v>77223.603000000003</v>
      </c>
    </row>
    <row r="14" spans="1:11" s="1" customFormat="1" ht="15" customHeight="1" x14ac:dyDescent="0.25">
      <c r="A14" s="45" t="s">
        <v>11</v>
      </c>
      <c r="B14" s="52">
        <v>1001</v>
      </c>
      <c r="C14" s="52">
        <v>1</v>
      </c>
      <c r="D14" s="51">
        <v>13643314.334000001</v>
      </c>
      <c r="E14" s="51">
        <v>12382505.878</v>
      </c>
      <c r="F14" s="51">
        <v>12366562.119000001</v>
      </c>
      <c r="G14" s="51">
        <v>13270827.595000001</v>
      </c>
      <c r="H14" s="51">
        <v>14180006.037</v>
      </c>
      <c r="I14" s="226">
        <v>10363169.66</v>
      </c>
      <c r="J14" s="135">
        <v>14794650.881999999</v>
      </c>
      <c r="K14" s="135">
        <v>10055334.471999999</v>
      </c>
    </row>
    <row r="15" spans="1:11" s="1" customFormat="1" ht="15" customHeight="1" x14ac:dyDescent="0.25">
      <c r="A15" s="45" t="s">
        <v>11</v>
      </c>
      <c r="B15" s="52">
        <v>1001</v>
      </c>
      <c r="C15" s="52">
        <v>2</v>
      </c>
      <c r="D15" s="51">
        <v>11721450.036</v>
      </c>
      <c r="E15" s="51">
        <v>8287038.233</v>
      </c>
      <c r="F15" s="51">
        <v>14415588.752</v>
      </c>
      <c r="G15" s="51">
        <v>10751160.498</v>
      </c>
      <c r="H15" s="51">
        <v>10536756.663000001</v>
      </c>
      <c r="I15" s="226">
        <v>15407920.338</v>
      </c>
      <c r="J15" s="135">
        <v>11057751.959000001</v>
      </c>
      <c r="K15" s="135">
        <v>13730373.963</v>
      </c>
    </row>
    <row r="16" spans="1:11" s="1" customFormat="1" ht="15" customHeight="1" x14ac:dyDescent="0.25">
      <c r="A16" s="45" t="s">
        <v>11</v>
      </c>
      <c r="B16" s="52">
        <v>1001</v>
      </c>
      <c r="C16" s="52">
        <v>4</v>
      </c>
      <c r="D16" s="51">
        <v>115046.50199999999</v>
      </c>
      <c r="E16" s="51">
        <v>392803.25900000002</v>
      </c>
      <c r="F16" s="51">
        <v>224950.11600000001</v>
      </c>
      <c r="G16" s="51">
        <v>25991.505000000001</v>
      </c>
      <c r="H16" s="51">
        <v>72987.7</v>
      </c>
      <c r="I16" s="206">
        <v>5998.1279999999997</v>
      </c>
      <c r="J16" s="135">
        <v>3469.8719999999998</v>
      </c>
      <c r="K16" s="135">
        <v>1982.0909999999999</v>
      </c>
    </row>
    <row r="17" spans="1:11" s="1" customFormat="1" ht="15" customHeight="1" x14ac:dyDescent="0.25">
      <c r="A17" s="45" t="s">
        <v>12</v>
      </c>
      <c r="B17" s="52">
        <v>983</v>
      </c>
      <c r="C17" s="52">
        <v>1</v>
      </c>
      <c r="D17" s="51">
        <v>5576973.5240000002</v>
      </c>
      <c r="E17" s="51">
        <v>4524588.21</v>
      </c>
      <c r="F17" s="51">
        <v>4710807.4249999998</v>
      </c>
      <c r="G17" s="51">
        <v>4728690.5559999999</v>
      </c>
      <c r="H17" s="51">
        <v>4634124.784</v>
      </c>
      <c r="I17" s="206">
        <v>5000633.9220000003</v>
      </c>
      <c r="J17" s="135">
        <v>4837169.8650000002</v>
      </c>
      <c r="K17" s="135">
        <v>6056450.2110000001</v>
      </c>
    </row>
    <row r="18" spans="1:11" s="1" customFormat="1" ht="15" customHeight="1" x14ac:dyDescent="0.25">
      <c r="A18" s="45" t="s">
        <v>12</v>
      </c>
      <c r="B18" s="52">
        <v>983</v>
      </c>
      <c r="C18" s="52">
        <v>2</v>
      </c>
      <c r="D18" s="51">
        <v>5348596.63</v>
      </c>
      <c r="E18" s="51">
        <v>3266649.7089999998</v>
      </c>
      <c r="F18" s="51">
        <v>5184629.3</v>
      </c>
      <c r="G18" s="51">
        <v>4353277.6210000003</v>
      </c>
      <c r="H18" s="51">
        <v>4837825.5329999998</v>
      </c>
      <c r="I18" s="206">
        <v>5009274.38</v>
      </c>
      <c r="J18" s="135">
        <v>4715705.1560000004</v>
      </c>
      <c r="K18" s="135">
        <v>5007376.3940000003</v>
      </c>
    </row>
    <row r="19" spans="1:11" s="1" customFormat="1" ht="15" customHeight="1" x14ac:dyDescent="0.25">
      <c r="A19" s="45" t="s">
        <v>12</v>
      </c>
      <c r="B19" s="52">
        <v>983</v>
      </c>
      <c r="C19" s="52">
        <v>3</v>
      </c>
      <c r="D19" s="51">
        <v>5556593.6509999996</v>
      </c>
      <c r="E19" s="51">
        <v>4507321.3430000003</v>
      </c>
      <c r="F19" s="51">
        <v>4915033.6409999998</v>
      </c>
      <c r="G19" s="51">
        <v>3820084.568</v>
      </c>
      <c r="H19" s="51">
        <v>4047899.66</v>
      </c>
      <c r="I19" s="206">
        <v>5398977.8720000004</v>
      </c>
      <c r="J19" s="135">
        <v>4116726.5440000002</v>
      </c>
      <c r="K19" s="135">
        <v>6017952.9340000004</v>
      </c>
    </row>
    <row r="20" spans="1:11" s="1" customFormat="1" ht="15" customHeight="1" x14ac:dyDescent="0.25">
      <c r="A20" s="45" t="s">
        <v>12</v>
      </c>
      <c r="B20" s="52">
        <v>983</v>
      </c>
      <c r="C20" s="52">
        <v>4</v>
      </c>
      <c r="D20" s="51">
        <v>5349161.8770000003</v>
      </c>
      <c r="E20" s="51">
        <v>3696582.1069999998</v>
      </c>
      <c r="F20" s="51">
        <v>2422682.2779999999</v>
      </c>
      <c r="G20" s="51">
        <v>5330320.1380000003</v>
      </c>
      <c r="H20" s="51">
        <v>3726851.41</v>
      </c>
      <c r="I20" s="206">
        <v>4947507.0829999996</v>
      </c>
      <c r="J20" s="135">
        <v>4684859.7180000003</v>
      </c>
      <c r="K20" s="135">
        <v>5076259.7240000004</v>
      </c>
    </row>
    <row r="21" spans="1:11" s="1" customFormat="1" ht="15" customHeight="1" x14ac:dyDescent="0.25">
      <c r="A21" s="45" t="s">
        <v>12</v>
      </c>
      <c r="B21" s="52">
        <v>983</v>
      </c>
      <c r="C21" s="52">
        <v>5</v>
      </c>
      <c r="D21" s="51">
        <v>5283432.4510000004</v>
      </c>
      <c r="E21" s="51">
        <v>4712087.83</v>
      </c>
      <c r="F21" s="51">
        <v>4576335.2050000001</v>
      </c>
      <c r="G21" s="51">
        <v>4870228.67</v>
      </c>
      <c r="H21" s="51">
        <v>4704460.8739999998</v>
      </c>
      <c r="I21" s="206">
        <v>3907767.0529999998</v>
      </c>
      <c r="J21" s="135">
        <v>4762479.8059999999</v>
      </c>
      <c r="K21" s="135">
        <v>5368564.3090000004</v>
      </c>
    </row>
    <row r="22" spans="1:11" s="1" customFormat="1" ht="15" customHeight="1" x14ac:dyDescent="0.25">
      <c r="A22" s="45" t="s">
        <v>12</v>
      </c>
      <c r="B22" s="52">
        <v>983</v>
      </c>
      <c r="C22" s="52">
        <v>6</v>
      </c>
      <c r="D22" s="51">
        <v>5596248.1629999997</v>
      </c>
      <c r="E22" s="51">
        <v>3723689.7519999999</v>
      </c>
      <c r="F22" s="51">
        <v>4253327.7869999995</v>
      </c>
      <c r="G22" s="51">
        <v>4290393.9330000002</v>
      </c>
      <c r="H22" s="51">
        <v>2676283.9780000001</v>
      </c>
      <c r="I22" s="206">
        <v>4591688.0420000004</v>
      </c>
      <c r="J22" s="135">
        <v>552215.33900000004</v>
      </c>
      <c r="K22" s="135">
        <v>1347040.4129999999</v>
      </c>
    </row>
    <row r="23" spans="1:11" s="1" customFormat="1" ht="15" customHeight="1" x14ac:dyDescent="0.25">
      <c r="A23" s="45" t="s">
        <v>13</v>
      </c>
      <c r="B23" s="52">
        <v>1002</v>
      </c>
      <c r="C23" s="53" t="s">
        <v>14</v>
      </c>
      <c r="D23" s="57">
        <v>327.39800000000002</v>
      </c>
      <c r="E23" s="57">
        <v>997.18100000000004</v>
      </c>
      <c r="F23" s="57">
        <v>762.5</v>
      </c>
      <c r="G23" s="57">
        <v>1047.5999999999999</v>
      </c>
      <c r="H23" s="57">
        <v>861.4</v>
      </c>
      <c r="I23" s="206">
        <v>995.3</v>
      </c>
      <c r="J23" s="51"/>
      <c r="K23" s="135"/>
    </row>
    <row r="24" spans="1:11" s="1" customFormat="1" ht="15" customHeight="1" x14ac:dyDescent="0.25">
      <c r="A24" s="45" t="s">
        <v>13</v>
      </c>
      <c r="B24" s="52">
        <v>1002</v>
      </c>
      <c r="C24" s="53" t="s">
        <v>15</v>
      </c>
      <c r="D24" s="57">
        <v>318.17200000000003</v>
      </c>
      <c r="E24" s="57">
        <v>939.69600000000003</v>
      </c>
      <c r="F24" s="57">
        <v>762.5</v>
      </c>
      <c r="G24" s="57">
        <v>1047.5999999999999</v>
      </c>
      <c r="H24" s="57">
        <v>861.4</v>
      </c>
      <c r="I24" s="206">
        <v>995.3</v>
      </c>
      <c r="J24" s="51"/>
      <c r="K24" s="135"/>
    </row>
    <row r="25" spans="1:11" s="1" customFormat="1" ht="15" customHeight="1" x14ac:dyDescent="0.25">
      <c r="A25" s="45" t="s">
        <v>13</v>
      </c>
      <c r="B25" s="52">
        <v>1002</v>
      </c>
      <c r="C25" s="53" t="s">
        <v>16</v>
      </c>
      <c r="D25" s="57">
        <v>491.15600000000001</v>
      </c>
      <c r="E25" s="57">
        <v>1218.1420000000001</v>
      </c>
      <c r="F25" s="57">
        <v>814.8</v>
      </c>
      <c r="G25" s="57">
        <v>948.7</v>
      </c>
      <c r="H25" s="57">
        <v>814.8</v>
      </c>
      <c r="I25" s="206">
        <v>2165</v>
      </c>
      <c r="J25" s="51"/>
      <c r="K25" s="135"/>
    </row>
    <row r="26" spans="1:11" s="1" customFormat="1" ht="15" customHeight="1" x14ac:dyDescent="0.25">
      <c r="A26" s="45" t="s">
        <v>13</v>
      </c>
      <c r="B26" s="52">
        <v>1002</v>
      </c>
      <c r="C26" s="53" t="s">
        <v>17</v>
      </c>
      <c r="D26" s="57">
        <v>549.46900000000005</v>
      </c>
      <c r="E26" s="57">
        <v>1220.527</v>
      </c>
      <c r="F26" s="57">
        <v>814.8</v>
      </c>
      <c r="G26" s="57">
        <v>948.7</v>
      </c>
      <c r="H26" s="57">
        <v>814.8</v>
      </c>
      <c r="I26" s="206">
        <v>2147.5</v>
      </c>
      <c r="J26" s="51"/>
      <c r="K26" s="135"/>
    </row>
    <row r="27" spans="1:11" s="1" customFormat="1" ht="15" customHeight="1" x14ac:dyDescent="0.25">
      <c r="A27" s="82" t="s">
        <v>18</v>
      </c>
      <c r="B27" s="79">
        <v>1004</v>
      </c>
      <c r="C27" s="106" t="s">
        <v>110</v>
      </c>
      <c r="D27" s="88"/>
      <c r="E27" s="78">
        <v>856778.36899999995</v>
      </c>
      <c r="F27" s="108">
        <v>4722928.5520000001</v>
      </c>
      <c r="G27" s="108">
        <v>5993425.0719999997</v>
      </c>
      <c r="H27" s="108">
        <v>5844956.4850000003</v>
      </c>
      <c r="I27" s="206">
        <v>6358023.0880000005</v>
      </c>
      <c r="J27" s="135">
        <v>6196078.5480000004</v>
      </c>
      <c r="K27" s="135">
        <v>5732049.6550000003</v>
      </c>
    </row>
    <row r="28" spans="1:11" s="1" customFormat="1" ht="15" customHeight="1" x14ac:dyDescent="0.25">
      <c r="A28" s="82" t="s">
        <v>18</v>
      </c>
      <c r="B28" s="79">
        <v>1004</v>
      </c>
      <c r="C28" s="106" t="s">
        <v>111</v>
      </c>
      <c r="D28" s="88"/>
      <c r="E28" s="78">
        <v>1211056.382</v>
      </c>
      <c r="F28" s="108">
        <v>4764248.0360000003</v>
      </c>
      <c r="G28" s="108">
        <v>5440459.9709999999</v>
      </c>
      <c r="H28" s="108">
        <v>6213428.3799999999</v>
      </c>
      <c r="I28" s="206">
        <v>5877298.2460000003</v>
      </c>
      <c r="J28" s="135">
        <v>5866900.8509999998</v>
      </c>
      <c r="K28" s="135">
        <v>6486783.0590000004</v>
      </c>
    </row>
    <row r="29" spans="1:11" s="1" customFormat="1" ht="15" customHeight="1" x14ac:dyDescent="0.25">
      <c r="A29" s="104" t="s">
        <v>19</v>
      </c>
      <c r="B29" s="98">
        <v>1012</v>
      </c>
      <c r="C29" s="98">
        <v>2</v>
      </c>
      <c r="D29" s="108">
        <v>1126711.7749999999</v>
      </c>
      <c r="E29" s="108">
        <v>1856533.777</v>
      </c>
      <c r="F29" s="108">
        <v>1533143.2069999999</v>
      </c>
      <c r="G29" s="108">
        <v>906530.09400000004</v>
      </c>
      <c r="H29" s="108">
        <v>495697.49800000002</v>
      </c>
      <c r="I29" s="206">
        <v>1538898.523</v>
      </c>
      <c r="J29" s="135">
        <v>1253360.6950000001</v>
      </c>
      <c r="K29" s="135">
        <v>1905636.7379999999</v>
      </c>
    </row>
    <row r="30" spans="1:11" s="1" customFormat="1" ht="15" customHeight="1" x14ac:dyDescent="0.25">
      <c r="A30" s="104" t="s">
        <v>19</v>
      </c>
      <c r="B30" s="98">
        <v>1012</v>
      </c>
      <c r="C30" s="98">
        <v>3</v>
      </c>
      <c r="D30" s="108">
        <v>8217822.824</v>
      </c>
      <c r="E30" s="108">
        <v>8236990.5029999996</v>
      </c>
      <c r="F30" s="108">
        <v>7620275.966</v>
      </c>
      <c r="G30" s="108">
        <v>8946132.9370000008</v>
      </c>
      <c r="H30" s="108">
        <v>7261571.2209999999</v>
      </c>
      <c r="I30" s="206">
        <v>4185938.105</v>
      </c>
      <c r="J30" s="135">
        <v>9457853.9000000004</v>
      </c>
      <c r="K30" s="135">
        <v>9193235.2630000003</v>
      </c>
    </row>
    <row r="31" spans="1:11" s="1" customFormat="1" ht="15" customHeight="1" x14ac:dyDescent="0.25">
      <c r="A31" s="104" t="s">
        <v>20</v>
      </c>
      <c r="B31" s="98">
        <v>1043</v>
      </c>
      <c r="C31" s="56" t="s">
        <v>21</v>
      </c>
      <c r="D31" s="108">
        <v>1957748.0819999999</v>
      </c>
      <c r="E31" s="108">
        <v>1386107.5719999999</v>
      </c>
      <c r="F31" s="108">
        <v>454248.52399999998</v>
      </c>
      <c r="G31" s="108">
        <v>806175.81200000003</v>
      </c>
      <c r="H31" s="108"/>
      <c r="I31" s="220"/>
      <c r="J31" s="51"/>
      <c r="K31" s="32"/>
    </row>
    <row r="32" spans="1:11" s="1" customFormat="1" ht="15" customHeight="1" x14ac:dyDescent="0.25">
      <c r="A32" s="104" t="s">
        <v>20</v>
      </c>
      <c r="B32" s="98">
        <v>1043</v>
      </c>
      <c r="C32" s="56" t="s">
        <v>22</v>
      </c>
      <c r="D32" s="108">
        <v>2441581.6830000002</v>
      </c>
      <c r="E32" s="108">
        <v>1490406.9</v>
      </c>
      <c r="F32" s="108">
        <v>574966.15599999996</v>
      </c>
      <c r="G32" s="108">
        <v>973352.39899999998</v>
      </c>
      <c r="H32" s="108"/>
      <c r="I32" s="220"/>
      <c r="J32" s="51"/>
      <c r="K32" s="32"/>
    </row>
    <row r="33" spans="1:11" s="1" customFormat="1" ht="15" customHeight="1" x14ac:dyDescent="0.25">
      <c r="A33" s="104" t="s">
        <v>23</v>
      </c>
      <c r="B33" s="98">
        <v>7759</v>
      </c>
      <c r="C33" s="56" t="s">
        <v>24</v>
      </c>
      <c r="D33" s="108">
        <v>193891.853</v>
      </c>
      <c r="E33" s="108">
        <v>239225.943</v>
      </c>
      <c r="F33" s="108">
        <v>178716.33300000001</v>
      </c>
      <c r="G33" s="108">
        <v>43300.18</v>
      </c>
      <c r="H33" s="108">
        <v>136657.92300000001</v>
      </c>
      <c r="I33" s="206">
        <v>302581.00900000002</v>
      </c>
      <c r="J33" s="135">
        <v>197961.38800000001</v>
      </c>
      <c r="K33" s="135">
        <v>477025.48499999999</v>
      </c>
    </row>
    <row r="34" spans="1:11" s="1" customFormat="1" ht="15" customHeight="1" x14ac:dyDescent="0.25">
      <c r="A34" s="104" t="s">
        <v>23</v>
      </c>
      <c r="B34" s="98">
        <v>7759</v>
      </c>
      <c r="C34" s="56" t="s">
        <v>25</v>
      </c>
      <c r="D34" s="108">
        <v>304120.54100000003</v>
      </c>
      <c r="E34" s="108">
        <v>429696.652</v>
      </c>
      <c r="F34" s="108">
        <v>232964.954</v>
      </c>
      <c r="G34" s="108">
        <v>56192.504000000001</v>
      </c>
      <c r="H34" s="108">
        <v>281413.408</v>
      </c>
      <c r="I34" s="206">
        <v>417102.64600000001</v>
      </c>
      <c r="J34" s="135">
        <v>218713.49900000001</v>
      </c>
      <c r="K34" s="135">
        <v>478044.39799999999</v>
      </c>
    </row>
    <row r="35" spans="1:11" s="1" customFormat="1" ht="15" customHeight="1" x14ac:dyDescent="0.25">
      <c r="A35" s="104" t="s">
        <v>23</v>
      </c>
      <c r="B35" s="98">
        <v>7759</v>
      </c>
      <c r="C35" s="56" t="s">
        <v>26</v>
      </c>
      <c r="D35" s="108">
        <v>306822.49099999998</v>
      </c>
      <c r="E35" s="108">
        <v>401769.19300000003</v>
      </c>
      <c r="F35" s="108">
        <v>210027.19099999999</v>
      </c>
      <c r="G35" s="108">
        <v>46743.385999999999</v>
      </c>
      <c r="H35" s="108">
        <v>256326.71400000001</v>
      </c>
      <c r="I35" s="206">
        <v>407699.83899999998</v>
      </c>
      <c r="J35" s="135">
        <v>192944.636</v>
      </c>
      <c r="K35" s="135">
        <v>331093.36800000002</v>
      </c>
    </row>
    <row r="36" spans="1:11" s="1" customFormat="1" ht="15" customHeight="1" x14ac:dyDescent="0.25">
      <c r="A36" s="104" t="s">
        <v>23</v>
      </c>
      <c r="B36" s="98">
        <v>7759</v>
      </c>
      <c r="C36" s="56" t="s">
        <v>27</v>
      </c>
      <c r="D36" s="108">
        <v>197122.774</v>
      </c>
      <c r="E36" s="108">
        <v>416887.02299999999</v>
      </c>
      <c r="F36" s="108">
        <v>209074.27600000001</v>
      </c>
      <c r="G36" s="108">
        <v>38352.906000000003</v>
      </c>
      <c r="H36" s="108">
        <v>163264.08799999999</v>
      </c>
      <c r="I36" s="206">
        <v>323862.08500000002</v>
      </c>
      <c r="J36" s="135">
        <v>209736.41</v>
      </c>
      <c r="K36" s="135">
        <v>493342.65700000001</v>
      </c>
    </row>
    <row r="37" spans="1:11" s="1" customFormat="1" ht="15" customHeight="1" x14ac:dyDescent="0.25">
      <c r="A37" s="104" t="s">
        <v>28</v>
      </c>
      <c r="B37" s="98">
        <v>6113</v>
      </c>
      <c r="C37" s="98">
        <v>1</v>
      </c>
      <c r="D37" s="108">
        <v>16521532.646</v>
      </c>
      <c r="E37" s="108">
        <v>17153818.748</v>
      </c>
      <c r="F37" s="108">
        <v>15440951.033</v>
      </c>
      <c r="G37" s="108">
        <v>16959408.971999999</v>
      </c>
      <c r="H37" s="108">
        <v>14243503.632999999</v>
      </c>
      <c r="I37" s="226">
        <v>11733169.423</v>
      </c>
      <c r="J37" s="135">
        <v>14727447.103</v>
      </c>
      <c r="K37" s="135">
        <v>14878492.022</v>
      </c>
    </row>
    <row r="38" spans="1:11" s="1" customFormat="1" ht="15" customHeight="1" x14ac:dyDescent="0.25">
      <c r="A38" s="104" t="s">
        <v>28</v>
      </c>
      <c r="B38" s="98">
        <v>6113</v>
      </c>
      <c r="C38" s="98">
        <v>2</v>
      </c>
      <c r="D38" s="108">
        <v>18049575.908</v>
      </c>
      <c r="E38" s="108">
        <v>17115650.383000001</v>
      </c>
      <c r="F38" s="108">
        <v>12408783.348999999</v>
      </c>
      <c r="G38" s="108">
        <v>15535196.174000001</v>
      </c>
      <c r="H38" s="108">
        <v>13110809.295</v>
      </c>
      <c r="I38" s="226">
        <v>13855518.138</v>
      </c>
      <c r="J38" s="135">
        <v>13177121.029999999</v>
      </c>
      <c r="K38" s="135">
        <v>10218529.244000001</v>
      </c>
    </row>
    <row r="39" spans="1:11" s="1" customFormat="1" ht="15" customHeight="1" x14ac:dyDescent="0.25">
      <c r="A39" s="104" t="s">
        <v>28</v>
      </c>
      <c r="B39" s="98">
        <v>6113</v>
      </c>
      <c r="C39" s="98">
        <v>3</v>
      </c>
      <c r="D39" s="108">
        <v>16740203.68</v>
      </c>
      <c r="E39" s="108">
        <v>18285109.296999998</v>
      </c>
      <c r="F39" s="108">
        <v>14012296.387</v>
      </c>
      <c r="G39" s="108">
        <v>14307819.66</v>
      </c>
      <c r="H39" s="108">
        <v>10486750.964</v>
      </c>
      <c r="I39" s="226">
        <v>16170258.470000001</v>
      </c>
      <c r="J39" s="135">
        <v>12927937.525</v>
      </c>
      <c r="K39" s="135">
        <v>17430332.171</v>
      </c>
    </row>
    <row r="40" spans="1:11" s="1" customFormat="1" ht="15" customHeight="1" x14ac:dyDescent="0.25">
      <c r="A40" s="104" t="s">
        <v>28</v>
      </c>
      <c r="B40" s="98">
        <v>6113</v>
      </c>
      <c r="C40" s="98">
        <v>4</v>
      </c>
      <c r="D40" s="108">
        <v>13945322.537</v>
      </c>
      <c r="E40" s="108">
        <v>15836565.323000001</v>
      </c>
      <c r="F40" s="108">
        <v>12924283.645</v>
      </c>
      <c r="G40" s="108">
        <v>12757926.85</v>
      </c>
      <c r="H40" s="108">
        <v>12271118.327</v>
      </c>
      <c r="I40" s="226">
        <v>13024582.589</v>
      </c>
      <c r="J40" s="135">
        <v>17003247.848999999</v>
      </c>
      <c r="K40" s="135">
        <v>12518739.012</v>
      </c>
    </row>
    <row r="41" spans="1:11" s="1" customFormat="1" ht="15" customHeight="1" x14ac:dyDescent="0.25">
      <c r="A41" s="104" t="s">
        <v>28</v>
      </c>
      <c r="B41" s="98">
        <v>6113</v>
      </c>
      <c r="C41" s="98">
        <v>5</v>
      </c>
      <c r="D41" s="108">
        <v>15354155.5</v>
      </c>
      <c r="E41" s="108">
        <v>14571374.721999999</v>
      </c>
      <c r="F41" s="108">
        <v>12200057.844000001</v>
      </c>
      <c r="G41" s="108">
        <v>13982238.946</v>
      </c>
      <c r="H41" s="108">
        <v>9726976.7280000001</v>
      </c>
      <c r="I41" s="226">
        <v>12494537.318</v>
      </c>
      <c r="J41" s="135">
        <v>15009371.276000001</v>
      </c>
      <c r="K41" s="135">
        <v>11342536.345000001</v>
      </c>
    </row>
    <row r="42" spans="1:11" s="1" customFormat="1" ht="15" customHeight="1" x14ac:dyDescent="0.25">
      <c r="A42" s="104" t="s">
        <v>29</v>
      </c>
      <c r="B42" s="98">
        <v>7763</v>
      </c>
      <c r="C42" s="98">
        <v>1</v>
      </c>
      <c r="D42" s="108">
        <v>85701.845000000001</v>
      </c>
      <c r="E42" s="108">
        <v>237072.595</v>
      </c>
      <c r="F42" s="108">
        <v>177263.87</v>
      </c>
      <c r="G42" s="108">
        <v>91763.077000000005</v>
      </c>
      <c r="H42" s="108">
        <v>272908.91399999999</v>
      </c>
      <c r="I42" s="206">
        <v>418359.614</v>
      </c>
      <c r="J42" s="135">
        <v>467692.09499999997</v>
      </c>
      <c r="K42" s="135">
        <v>588733.86399999994</v>
      </c>
    </row>
    <row r="43" spans="1:11" s="1" customFormat="1" ht="15" customHeight="1" x14ac:dyDescent="0.25">
      <c r="A43" s="104" t="s">
        <v>29</v>
      </c>
      <c r="B43" s="98">
        <v>7763</v>
      </c>
      <c r="C43" s="98">
        <v>2</v>
      </c>
      <c r="D43" s="108">
        <v>142184.334</v>
      </c>
      <c r="E43" s="108">
        <v>250974.95199999999</v>
      </c>
      <c r="F43" s="108">
        <v>181311.55600000001</v>
      </c>
      <c r="G43" s="108">
        <v>90449.414000000004</v>
      </c>
      <c r="H43" s="108">
        <v>282078.728</v>
      </c>
      <c r="I43" s="206">
        <v>294298.22600000002</v>
      </c>
      <c r="J43" s="135">
        <v>474943.19</v>
      </c>
      <c r="K43" s="135">
        <v>598169.85</v>
      </c>
    </row>
    <row r="44" spans="1:11" s="1" customFormat="1" ht="15" customHeight="1" x14ac:dyDescent="0.25">
      <c r="A44" s="104" t="s">
        <v>29</v>
      </c>
      <c r="B44" s="98">
        <v>7763</v>
      </c>
      <c r="C44" s="98">
        <v>3</v>
      </c>
      <c r="D44" s="108">
        <v>123984.79700000001</v>
      </c>
      <c r="E44" s="108">
        <v>246158.514</v>
      </c>
      <c r="F44" s="108">
        <v>174878.80799999999</v>
      </c>
      <c r="G44" s="108">
        <v>91506.346000000005</v>
      </c>
      <c r="H44" s="108">
        <v>277302.66899999999</v>
      </c>
      <c r="I44" s="206">
        <v>468376.78200000001</v>
      </c>
      <c r="J44" s="135">
        <v>398732.64299999998</v>
      </c>
      <c r="K44" s="135">
        <v>597993.26399999997</v>
      </c>
    </row>
    <row r="45" spans="1:11" s="1" customFormat="1" ht="15" customHeight="1" x14ac:dyDescent="0.25">
      <c r="A45" s="104" t="s">
        <v>30</v>
      </c>
      <c r="B45" s="98">
        <v>7948</v>
      </c>
      <c r="C45" s="98">
        <v>1</v>
      </c>
      <c r="D45" s="108">
        <v>66197.388000000006</v>
      </c>
      <c r="E45" s="108">
        <v>125924.361</v>
      </c>
      <c r="F45" s="108">
        <v>26636.956999999999</v>
      </c>
      <c r="G45" s="108">
        <v>59186.652000000002</v>
      </c>
      <c r="H45" s="108">
        <v>17899.631000000001</v>
      </c>
      <c r="I45" s="206">
        <v>54527.415999999997</v>
      </c>
      <c r="J45" s="135">
        <v>39693.258000000002</v>
      </c>
      <c r="K45" s="135">
        <v>131136.73699999999</v>
      </c>
    </row>
    <row r="46" spans="1:11" s="1" customFormat="1" ht="15" customHeight="1" x14ac:dyDescent="0.25">
      <c r="A46" s="104" t="s">
        <v>30</v>
      </c>
      <c r="B46" s="98">
        <v>7948</v>
      </c>
      <c r="C46" s="98">
        <v>2</v>
      </c>
      <c r="D46" s="108">
        <v>65999.58</v>
      </c>
      <c r="E46" s="108">
        <v>135486.139</v>
      </c>
      <c r="F46" s="108">
        <v>42173.557999999997</v>
      </c>
      <c r="G46" s="108">
        <v>50570.887000000002</v>
      </c>
      <c r="H46" s="108">
        <v>11653.124</v>
      </c>
      <c r="I46" s="206">
        <v>51524.663999999997</v>
      </c>
      <c r="J46" s="135">
        <v>43490.029000000002</v>
      </c>
      <c r="K46" s="135">
        <v>152296.67499999999</v>
      </c>
    </row>
    <row r="47" spans="1:11" s="1" customFormat="1" ht="15" customHeight="1" x14ac:dyDescent="0.25">
      <c r="A47" s="104" t="s">
        <v>30</v>
      </c>
      <c r="B47" s="98">
        <v>7948</v>
      </c>
      <c r="C47" s="98">
        <v>3</v>
      </c>
      <c r="D47" s="108">
        <v>62080.334999999999</v>
      </c>
      <c r="E47" s="108">
        <v>130700.01700000001</v>
      </c>
      <c r="F47" s="108">
        <v>35498.402000000002</v>
      </c>
      <c r="G47" s="108">
        <v>44607.951999999997</v>
      </c>
      <c r="H47" s="108">
        <v>11867.198</v>
      </c>
      <c r="I47" s="206">
        <v>52223.957999999999</v>
      </c>
      <c r="J47" s="135">
        <v>44109.83</v>
      </c>
      <c r="K47" s="135">
        <v>138300.23499999999</v>
      </c>
    </row>
    <row r="48" spans="1:11" s="1" customFormat="1" ht="15" customHeight="1" x14ac:dyDescent="0.25">
      <c r="A48" s="104" t="s">
        <v>30</v>
      </c>
      <c r="B48" s="98">
        <v>7948</v>
      </c>
      <c r="C48" s="98">
        <v>4</v>
      </c>
      <c r="D48" s="108">
        <v>83857.565000000002</v>
      </c>
      <c r="E48" s="108">
        <v>118406.073</v>
      </c>
      <c r="F48" s="108">
        <v>31278.067999999999</v>
      </c>
      <c r="G48" s="108">
        <v>43792.408000000003</v>
      </c>
      <c r="H48" s="108">
        <v>8521.3349999999991</v>
      </c>
      <c r="I48" s="206">
        <v>48283.267</v>
      </c>
      <c r="J48" s="135">
        <v>47055.718999999997</v>
      </c>
      <c r="K48" s="135">
        <v>141279.182</v>
      </c>
    </row>
    <row r="49" spans="1:11" s="1" customFormat="1" ht="15" customHeight="1" x14ac:dyDescent="0.25">
      <c r="A49" s="104" t="s">
        <v>30</v>
      </c>
      <c r="B49" s="98">
        <v>7948</v>
      </c>
      <c r="C49" s="98">
        <v>5</v>
      </c>
      <c r="D49" s="108">
        <v>78914.236000000004</v>
      </c>
      <c r="E49" s="108">
        <v>127265.821</v>
      </c>
      <c r="F49" s="108">
        <v>24485.357</v>
      </c>
      <c r="G49" s="108">
        <v>35742.160000000003</v>
      </c>
      <c r="H49" s="108">
        <v>7113.5569999999998</v>
      </c>
      <c r="I49" s="206">
        <v>42151.069000000003</v>
      </c>
      <c r="J49" s="135">
        <v>63917.942999999999</v>
      </c>
      <c r="K49" s="135">
        <v>184210.43700000001</v>
      </c>
    </row>
    <row r="50" spans="1:11" s="1" customFormat="1" ht="15" customHeight="1" x14ac:dyDescent="0.25">
      <c r="A50" s="104" t="s">
        <v>30</v>
      </c>
      <c r="B50" s="98">
        <v>7948</v>
      </c>
      <c r="C50" s="98">
        <v>6</v>
      </c>
      <c r="D50" s="108">
        <v>49410.883999999998</v>
      </c>
      <c r="E50" s="108">
        <v>132312.49400000001</v>
      </c>
      <c r="F50" s="108">
        <v>23112.498</v>
      </c>
      <c r="G50" s="108">
        <v>32234.038</v>
      </c>
      <c r="H50" s="108">
        <v>6702.97</v>
      </c>
      <c r="I50" s="206">
        <v>67902.588000000003</v>
      </c>
      <c r="J50" s="135">
        <v>69123.536999999997</v>
      </c>
      <c r="K50" s="135">
        <v>202817.22200000001</v>
      </c>
    </row>
    <row r="51" spans="1:11" s="1" customFormat="1" ht="15" customHeight="1" x14ac:dyDescent="0.25">
      <c r="A51" s="104" t="s">
        <v>189</v>
      </c>
      <c r="B51" s="104">
        <v>991</v>
      </c>
      <c r="C51" s="104">
        <v>3</v>
      </c>
      <c r="D51" s="108">
        <v>480325.05900000001</v>
      </c>
      <c r="E51" s="108">
        <v>78348.453999999998</v>
      </c>
      <c r="F51" s="108">
        <v>74014.421000000002</v>
      </c>
      <c r="G51" s="108">
        <v>38892.561999999998</v>
      </c>
      <c r="H51" s="108">
        <v>11759.050999999999</v>
      </c>
      <c r="I51" s="51"/>
      <c r="J51" s="51"/>
      <c r="K51" s="32"/>
    </row>
    <row r="52" spans="1:11" s="1" customFormat="1" ht="15" customHeight="1" x14ac:dyDescent="0.25">
      <c r="A52" s="104" t="s">
        <v>189</v>
      </c>
      <c r="B52" s="98">
        <v>991</v>
      </c>
      <c r="C52" s="98">
        <v>4</v>
      </c>
      <c r="D52" s="108">
        <v>1214088.905</v>
      </c>
      <c r="E52" s="108">
        <v>347633.43300000002</v>
      </c>
      <c r="F52" s="108">
        <v>184328.234</v>
      </c>
      <c r="G52" s="108">
        <v>341379.228</v>
      </c>
      <c r="H52" s="108">
        <v>134380.177</v>
      </c>
      <c r="I52" s="51"/>
      <c r="J52" s="51"/>
      <c r="K52" s="32"/>
    </row>
    <row r="53" spans="1:11" s="1" customFormat="1" ht="15" customHeight="1" x14ac:dyDescent="0.25">
      <c r="A53" s="104" t="s">
        <v>189</v>
      </c>
      <c r="B53" s="98">
        <v>991</v>
      </c>
      <c r="C53" s="98">
        <v>5</v>
      </c>
      <c r="D53" s="108">
        <v>1161510.862</v>
      </c>
      <c r="E53" s="108">
        <v>423804.853</v>
      </c>
      <c r="F53" s="108">
        <v>519627.18400000001</v>
      </c>
      <c r="G53" s="108">
        <v>595503.36800000002</v>
      </c>
      <c r="H53" s="108">
        <v>210763.432</v>
      </c>
      <c r="I53" s="51"/>
      <c r="J53" s="51"/>
      <c r="K53" s="32"/>
    </row>
    <row r="54" spans="1:11" s="1" customFormat="1" ht="15" customHeight="1" x14ac:dyDescent="0.25">
      <c r="A54" s="104" t="s">
        <v>189</v>
      </c>
      <c r="B54" s="98">
        <v>991</v>
      </c>
      <c r="C54" s="98">
        <v>6</v>
      </c>
      <c r="D54" s="108">
        <v>2095543.648</v>
      </c>
      <c r="E54" s="108">
        <v>727410.24800000002</v>
      </c>
      <c r="F54" s="108">
        <v>1188591.9410000001</v>
      </c>
      <c r="G54" s="108">
        <v>1564530.51</v>
      </c>
      <c r="H54" s="108">
        <v>525747.13300000003</v>
      </c>
      <c r="I54" s="51"/>
      <c r="J54" s="51"/>
      <c r="K54" s="32"/>
    </row>
    <row r="55" spans="1:11" s="1" customFormat="1" ht="15" customHeight="1" x14ac:dyDescent="0.25">
      <c r="A55" s="104" t="s">
        <v>190</v>
      </c>
      <c r="B55" s="98">
        <v>990</v>
      </c>
      <c r="C55" s="98">
        <v>50</v>
      </c>
      <c r="D55" s="108">
        <v>2508746.1639999999</v>
      </c>
      <c r="E55" s="108">
        <v>3048249.4670000002</v>
      </c>
      <c r="F55" s="108">
        <v>2571320.83</v>
      </c>
      <c r="G55" s="108">
        <v>2693793.014</v>
      </c>
      <c r="H55" s="108">
        <v>1671901.727</v>
      </c>
      <c r="I55" s="206">
        <v>1817614.6839999999</v>
      </c>
      <c r="J55" s="135">
        <v>665237.53</v>
      </c>
      <c r="K55" s="135">
        <v>646049.07400000002</v>
      </c>
    </row>
    <row r="56" spans="1:11" s="1" customFormat="1" ht="15" customHeight="1" x14ac:dyDescent="0.25">
      <c r="A56" s="104" t="s">
        <v>190</v>
      </c>
      <c r="B56" s="98">
        <v>990</v>
      </c>
      <c r="C56" s="98">
        <v>60</v>
      </c>
      <c r="D56" s="108">
        <v>2427546.452</v>
      </c>
      <c r="E56" s="108">
        <v>2942007.943</v>
      </c>
      <c r="F56" s="108">
        <v>2559047.0920000002</v>
      </c>
      <c r="G56" s="108">
        <v>2767492.18</v>
      </c>
      <c r="H56" s="108">
        <v>1676562.4169999999</v>
      </c>
      <c r="I56" s="206">
        <v>1868678.7479999999</v>
      </c>
      <c r="J56" s="135">
        <v>474952.07699999999</v>
      </c>
      <c r="K56" s="135">
        <v>560967.06999999995</v>
      </c>
    </row>
    <row r="57" spans="1:11" s="1" customFormat="1" ht="15" customHeight="1" x14ac:dyDescent="0.25">
      <c r="A57" s="104" t="s">
        <v>190</v>
      </c>
      <c r="B57" s="98">
        <v>990</v>
      </c>
      <c r="C57" s="98">
        <v>70</v>
      </c>
      <c r="D57" s="108">
        <v>11148054.335999999</v>
      </c>
      <c r="E57" s="108">
        <v>11273335.231000001</v>
      </c>
      <c r="F57" s="108">
        <v>13466044.753</v>
      </c>
      <c r="G57" s="108">
        <v>12135395.047</v>
      </c>
      <c r="H57" s="108">
        <v>11132251.106000001</v>
      </c>
      <c r="I57" s="206">
        <v>5101900.0389999999</v>
      </c>
      <c r="J57" s="135">
        <v>4530587.6940000001</v>
      </c>
      <c r="K57" s="135">
        <v>4840836.0549999997</v>
      </c>
    </row>
    <row r="58" spans="1:11" s="1" customFormat="1" ht="15" customHeight="1" x14ac:dyDescent="0.25">
      <c r="A58" s="104" t="s">
        <v>190</v>
      </c>
      <c r="B58" s="98">
        <v>990</v>
      </c>
      <c r="C58" s="56" t="s">
        <v>27</v>
      </c>
      <c r="D58" s="108">
        <v>194860.495</v>
      </c>
      <c r="E58" s="108">
        <v>148462.454</v>
      </c>
      <c r="F58" s="108">
        <v>173374.34599999999</v>
      </c>
      <c r="G58" s="108">
        <v>52396.281000000003</v>
      </c>
      <c r="H58" s="108">
        <v>281049.79499999998</v>
      </c>
      <c r="I58" s="206">
        <v>393808.51299999998</v>
      </c>
      <c r="J58" s="135">
        <v>177865.14300000001</v>
      </c>
      <c r="K58" s="135">
        <v>473785.11200000002</v>
      </c>
    </row>
    <row r="59" spans="1:11" s="1" customFormat="1" ht="15" customHeight="1" x14ac:dyDescent="0.25">
      <c r="A59" s="104" t="s">
        <v>190</v>
      </c>
      <c r="B59" s="98">
        <v>990</v>
      </c>
      <c r="C59" s="56" t="s">
        <v>31</v>
      </c>
      <c r="D59" s="108">
        <v>225070.89</v>
      </c>
      <c r="E59" s="108">
        <v>217601.58900000001</v>
      </c>
      <c r="F59" s="108">
        <v>193930.52799999999</v>
      </c>
      <c r="G59" s="108">
        <v>38495.415000000001</v>
      </c>
      <c r="H59" s="108">
        <v>289529.36499999999</v>
      </c>
      <c r="I59" s="206">
        <v>357671.70299999998</v>
      </c>
      <c r="J59" s="135">
        <v>186211.6</v>
      </c>
      <c r="K59" s="135">
        <v>518289.87300000002</v>
      </c>
    </row>
    <row r="60" spans="1:11" s="1" customFormat="1" ht="15" customHeight="1" x14ac:dyDescent="0.25">
      <c r="A60" s="104" t="s">
        <v>190</v>
      </c>
      <c r="B60" s="98">
        <v>990</v>
      </c>
      <c r="C60" s="56" t="s">
        <v>32</v>
      </c>
      <c r="D60" s="108">
        <v>462511.77799999999</v>
      </c>
      <c r="E60" s="108">
        <v>545657.33299999998</v>
      </c>
      <c r="F60" s="108">
        <v>314896.076</v>
      </c>
      <c r="G60" s="108">
        <v>164165.83199999999</v>
      </c>
      <c r="H60" s="108">
        <v>1103879.0460000001</v>
      </c>
      <c r="I60" s="206">
        <v>1039925.6850000001</v>
      </c>
      <c r="J60" s="135">
        <v>1178091.0009999999</v>
      </c>
      <c r="K60" s="135">
        <v>914419.69799999997</v>
      </c>
    </row>
    <row r="61" spans="1:11" s="1" customFormat="1" ht="15" customHeight="1" x14ac:dyDescent="0.25">
      <c r="A61" s="104" t="s">
        <v>191</v>
      </c>
      <c r="B61" s="98">
        <v>994</v>
      </c>
      <c r="C61" s="98">
        <v>1</v>
      </c>
      <c r="D61" s="108">
        <v>4859694.6710000001</v>
      </c>
      <c r="E61" s="108">
        <v>5880404.8449999997</v>
      </c>
      <c r="F61" s="108">
        <v>7828459.5240000002</v>
      </c>
      <c r="G61" s="108">
        <v>7916867.5159999998</v>
      </c>
      <c r="H61" s="108">
        <v>7893845.6730000004</v>
      </c>
      <c r="I61" s="206">
        <v>7268225.3590000002</v>
      </c>
      <c r="J61" s="135">
        <v>6857197.7819999997</v>
      </c>
      <c r="K61" s="135">
        <v>8487521.2760000005</v>
      </c>
    </row>
    <row r="62" spans="1:11" s="1" customFormat="1" ht="15" customHeight="1" x14ac:dyDescent="0.25">
      <c r="A62" s="104" t="s">
        <v>191</v>
      </c>
      <c r="B62" s="98">
        <v>994</v>
      </c>
      <c r="C62" s="98">
        <v>2</v>
      </c>
      <c r="D62" s="108">
        <v>11480067.141000001</v>
      </c>
      <c r="E62" s="108">
        <v>10074537.050000001</v>
      </c>
      <c r="F62" s="108">
        <v>10750978.756999999</v>
      </c>
      <c r="G62" s="108">
        <v>12883441.411</v>
      </c>
      <c r="H62" s="108">
        <v>12210481.381999999</v>
      </c>
      <c r="I62" s="226">
        <v>12633661.615</v>
      </c>
      <c r="J62" s="135">
        <v>11206674.197000001</v>
      </c>
      <c r="K62" s="135">
        <v>9217977.8629999999</v>
      </c>
    </row>
    <row r="63" spans="1:11" s="1" customFormat="1" ht="15" customHeight="1" x14ac:dyDescent="0.25">
      <c r="A63" s="104" t="s">
        <v>191</v>
      </c>
      <c r="B63" s="98">
        <v>994</v>
      </c>
      <c r="C63" s="98">
        <v>3</v>
      </c>
      <c r="D63" s="108">
        <v>14198294.028999999</v>
      </c>
      <c r="E63" s="108">
        <v>13337499.534</v>
      </c>
      <c r="F63" s="108">
        <v>15624022.254000001</v>
      </c>
      <c r="G63" s="108">
        <v>13316471.081</v>
      </c>
      <c r="H63" s="108">
        <v>7105947.4689999996</v>
      </c>
      <c r="I63" s="226">
        <v>16057202.554</v>
      </c>
      <c r="J63" s="135">
        <v>13691469.822000001</v>
      </c>
      <c r="K63" s="135">
        <v>10946836.625</v>
      </c>
    </row>
    <row r="64" spans="1:11" s="1" customFormat="1" ht="15" customHeight="1" x14ac:dyDescent="0.25">
      <c r="A64" s="104" t="s">
        <v>191</v>
      </c>
      <c r="B64" s="98">
        <v>994</v>
      </c>
      <c r="C64" s="98">
        <v>4</v>
      </c>
      <c r="D64" s="108">
        <v>15688228.888</v>
      </c>
      <c r="E64" s="108">
        <v>12734198.663000001</v>
      </c>
      <c r="F64" s="108">
        <v>12797975.072000001</v>
      </c>
      <c r="G64" s="108">
        <v>17585704.223999999</v>
      </c>
      <c r="H64" s="108">
        <v>14894588.539999999</v>
      </c>
      <c r="I64" s="226">
        <v>13910929.49</v>
      </c>
      <c r="J64" s="135">
        <v>13970902.675000001</v>
      </c>
      <c r="K64" s="135">
        <v>15984244.725</v>
      </c>
    </row>
    <row r="65" spans="1:11" s="1" customFormat="1" ht="15" customHeight="1" x14ac:dyDescent="0.25">
      <c r="A65" s="104" t="s">
        <v>33</v>
      </c>
      <c r="B65" s="98">
        <v>55502</v>
      </c>
      <c r="C65" s="98">
        <v>1</v>
      </c>
      <c r="D65" s="108">
        <v>2679470.7930000001</v>
      </c>
      <c r="E65" s="108">
        <v>4922097.2079999996</v>
      </c>
      <c r="F65" s="108">
        <v>2065408.9269999999</v>
      </c>
      <c r="G65" s="108">
        <v>2203359.4500000002</v>
      </c>
      <c r="H65" s="108">
        <v>4334674.6469999999</v>
      </c>
      <c r="I65" s="206">
        <v>6345253.2750000004</v>
      </c>
      <c r="J65" s="135">
        <v>4724027.227</v>
      </c>
      <c r="K65" s="135">
        <v>5256733.9179999996</v>
      </c>
    </row>
    <row r="66" spans="1:11" s="1" customFormat="1" ht="15" customHeight="1" x14ac:dyDescent="0.25">
      <c r="A66" s="104" t="s">
        <v>33</v>
      </c>
      <c r="B66" s="98">
        <v>55502</v>
      </c>
      <c r="C66" s="98">
        <v>2</v>
      </c>
      <c r="D66" s="108">
        <v>2797152.088</v>
      </c>
      <c r="E66" s="108">
        <v>4659470.5590000004</v>
      </c>
      <c r="F66" s="108">
        <v>2154541.9849999999</v>
      </c>
      <c r="G66" s="108">
        <v>2142667.0299999998</v>
      </c>
      <c r="H66" s="108">
        <v>4173989.023</v>
      </c>
      <c r="I66" s="206">
        <v>6121572.4809999997</v>
      </c>
      <c r="J66" s="135">
        <v>4805292.0369999995</v>
      </c>
      <c r="K66" s="135">
        <v>5369599.6749999998</v>
      </c>
    </row>
    <row r="67" spans="1:11" s="1" customFormat="1" ht="15" customHeight="1" x14ac:dyDescent="0.25">
      <c r="A67" s="104" t="s">
        <v>33</v>
      </c>
      <c r="B67" s="98">
        <v>55502</v>
      </c>
      <c r="C67" s="98">
        <v>3</v>
      </c>
      <c r="D67" s="108">
        <v>2490417.0109999999</v>
      </c>
      <c r="E67" s="108">
        <v>4511737.966</v>
      </c>
      <c r="F67" s="108">
        <v>1942180.0120000001</v>
      </c>
      <c r="G67" s="108">
        <v>1565171.463</v>
      </c>
      <c r="H67" s="108">
        <v>3963658.5449999999</v>
      </c>
      <c r="I67" s="206">
        <v>5787319.0549999997</v>
      </c>
      <c r="J67" s="135">
        <v>5283176.0539999995</v>
      </c>
      <c r="K67" s="135">
        <v>5403699.8090000004</v>
      </c>
    </row>
    <row r="68" spans="1:11" s="1" customFormat="1" ht="15" customHeight="1" x14ac:dyDescent="0.25">
      <c r="A68" s="104" t="s">
        <v>33</v>
      </c>
      <c r="B68" s="98">
        <v>55502</v>
      </c>
      <c r="C68" s="98">
        <v>4</v>
      </c>
      <c r="D68" s="108">
        <v>2828995.7930000001</v>
      </c>
      <c r="E68" s="108">
        <v>4410087.0089999996</v>
      </c>
      <c r="F68" s="108">
        <v>1928808.1429999999</v>
      </c>
      <c r="G68" s="108">
        <v>1673392.8019999999</v>
      </c>
      <c r="H68" s="108">
        <v>3971065.8119999999</v>
      </c>
      <c r="I68" s="206">
        <v>6057217.2510000002</v>
      </c>
      <c r="J68" s="135">
        <v>5229073.6169999996</v>
      </c>
      <c r="K68" s="135">
        <v>5460036.9630000005</v>
      </c>
    </row>
    <row r="69" spans="1:11" s="1" customFormat="1" ht="15" customHeight="1" x14ac:dyDescent="0.25">
      <c r="A69" s="104" t="s">
        <v>34</v>
      </c>
      <c r="B69" s="98">
        <v>6213</v>
      </c>
      <c r="C69" s="56" t="s">
        <v>21</v>
      </c>
      <c r="D69" s="108">
        <v>16404380.058</v>
      </c>
      <c r="E69" s="108">
        <v>11760746.477</v>
      </c>
      <c r="F69" s="108">
        <v>13529569.829</v>
      </c>
      <c r="G69" s="108">
        <v>15533358.613</v>
      </c>
      <c r="H69" s="108">
        <v>10323171.078</v>
      </c>
      <c r="I69" s="226">
        <v>16355060.094000001</v>
      </c>
      <c r="J69" s="135">
        <v>11638321.854</v>
      </c>
      <c r="K69" s="135">
        <v>14580091.238</v>
      </c>
    </row>
    <row r="70" spans="1:11" s="1" customFormat="1" ht="15" customHeight="1" x14ac:dyDescent="0.25">
      <c r="A70" s="104" t="s">
        <v>34</v>
      </c>
      <c r="B70" s="98">
        <v>6213</v>
      </c>
      <c r="C70" s="56" t="s">
        <v>22</v>
      </c>
      <c r="D70" s="108">
        <v>14632618.706</v>
      </c>
      <c r="E70" s="108">
        <v>12089800.540999999</v>
      </c>
      <c r="F70" s="108">
        <v>14029773.709000001</v>
      </c>
      <c r="G70" s="108">
        <v>14759482.079</v>
      </c>
      <c r="H70" s="108">
        <v>11460730.948999999</v>
      </c>
      <c r="I70" s="226">
        <v>12551884.709000001</v>
      </c>
      <c r="J70" s="135">
        <v>12871174.807</v>
      </c>
      <c r="K70" s="135">
        <v>13017534.335000001</v>
      </c>
    </row>
    <row r="71" spans="1:11" s="1" customFormat="1" ht="15" customHeight="1" x14ac:dyDescent="0.25">
      <c r="A71" s="104" t="s">
        <v>35</v>
      </c>
      <c r="B71" s="98">
        <v>997</v>
      </c>
      <c r="C71" s="98">
        <v>12</v>
      </c>
      <c r="D71" s="108">
        <v>12490561.050000001</v>
      </c>
      <c r="E71" s="108">
        <v>11455880.744999999</v>
      </c>
      <c r="F71" s="108">
        <v>11040362.397</v>
      </c>
      <c r="G71" s="108">
        <v>11157684.398</v>
      </c>
      <c r="H71" s="108">
        <v>8773528.5969999991</v>
      </c>
      <c r="I71" s="226">
        <v>11675209.505000001</v>
      </c>
      <c r="J71" s="135">
        <v>2330802.2089999998</v>
      </c>
      <c r="K71" s="135">
        <v>8863669.4389999993</v>
      </c>
    </row>
    <row r="72" spans="1:11" s="1" customFormat="1" ht="15" customHeight="1" x14ac:dyDescent="0.25">
      <c r="A72" s="104" t="s">
        <v>36</v>
      </c>
      <c r="B72" s="98">
        <v>55229</v>
      </c>
      <c r="C72" s="56" t="s">
        <v>37</v>
      </c>
      <c r="D72" s="108">
        <v>94129.361000000004</v>
      </c>
      <c r="E72" s="108">
        <v>138414.08900000001</v>
      </c>
      <c r="F72" s="108">
        <v>62654.5</v>
      </c>
      <c r="G72" s="108">
        <v>40880</v>
      </c>
      <c r="H72" s="108">
        <v>21623</v>
      </c>
      <c r="I72" s="206">
        <v>167746.29999999999</v>
      </c>
      <c r="J72" s="135">
        <v>108144.6</v>
      </c>
      <c r="K72" s="135">
        <v>158137.79999999999</v>
      </c>
    </row>
    <row r="73" spans="1:11" s="1" customFormat="1" ht="15" customHeight="1" x14ac:dyDescent="0.25">
      <c r="A73" s="104" t="s">
        <v>36</v>
      </c>
      <c r="B73" s="98">
        <v>55229</v>
      </c>
      <c r="C73" s="56" t="s">
        <v>38</v>
      </c>
      <c r="D73" s="108">
        <v>93230.354000000007</v>
      </c>
      <c r="E73" s="108">
        <v>138897.79</v>
      </c>
      <c r="F73" s="108">
        <v>63207.1</v>
      </c>
      <c r="G73" s="108">
        <v>42014.6</v>
      </c>
      <c r="H73" s="108">
        <v>45802.9</v>
      </c>
      <c r="I73" s="206">
        <v>4565</v>
      </c>
      <c r="J73" s="135">
        <v>109554.1</v>
      </c>
      <c r="K73" s="135">
        <v>150639.70000000001</v>
      </c>
    </row>
    <row r="74" spans="1:11" s="1" customFormat="1" ht="15" customHeight="1" x14ac:dyDescent="0.25">
      <c r="A74" s="104" t="s">
        <v>36</v>
      </c>
      <c r="B74" s="98">
        <v>55229</v>
      </c>
      <c r="C74" s="56" t="s">
        <v>39</v>
      </c>
      <c r="D74" s="108">
        <v>77200.743000000002</v>
      </c>
      <c r="E74" s="108">
        <v>127836.467</v>
      </c>
      <c r="F74" s="108">
        <v>62141.9</v>
      </c>
      <c r="G74" s="108">
        <v>48977.7</v>
      </c>
      <c r="H74" s="108">
        <v>48008.9</v>
      </c>
      <c r="I74" s="206">
        <v>4190.8</v>
      </c>
      <c r="J74" s="135">
        <v>81692</v>
      </c>
      <c r="K74" s="135">
        <v>174195.7</v>
      </c>
    </row>
    <row r="75" spans="1:11" s="1" customFormat="1" ht="15" customHeight="1" x14ac:dyDescent="0.25">
      <c r="A75" s="104" t="s">
        <v>36</v>
      </c>
      <c r="B75" s="98">
        <v>55229</v>
      </c>
      <c r="C75" s="56" t="s">
        <v>40</v>
      </c>
      <c r="D75" s="108">
        <v>86618.995999999999</v>
      </c>
      <c r="E75" s="108">
        <v>137176.29800000001</v>
      </c>
      <c r="F75" s="108">
        <v>65614.5</v>
      </c>
      <c r="G75" s="108">
        <v>48046.2</v>
      </c>
      <c r="H75" s="108">
        <v>44568.7</v>
      </c>
      <c r="I75" s="206">
        <v>159096.9</v>
      </c>
      <c r="J75" s="135">
        <v>83575.100000000006</v>
      </c>
      <c r="K75" s="135">
        <v>185690.7</v>
      </c>
    </row>
    <row r="76" spans="1:11" s="1" customFormat="1" ht="15" customHeight="1" x14ac:dyDescent="0.25">
      <c r="A76" s="104" t="s">
        <v>36</v>
      </c>
      <c r="B76" s="98">
        <v>55229</v>
      </c>
      <c r="C76" s="56" t="s">
        <v>41</v>
      </c>
      <c r="D76" s="108">
        <v>93630.133000000002</v>
      </c>
      <c r="E76" s="108">
        <v>130495.038</v>
      </c>
      <c r="F76" s="108">
        <v>63455.9</v>
      </c>
      <c r="G76" s="108">
        <v>47771.3</v>
      </c>
      <c r="H76" s="108">
        <v>53051</v>
      </c>
      <c r="I76" s="206">
        <v>4263.8</v>
      </c>
      <c r="J76" s="135">
        <v>108112.9</v>
      </c>
      <c r="K76" s="135">
        <v>175389.8</v>
      </c>
    </row>
    <row r="77" spans="1:11" s="1" customFormat="1" ht="15" customHeight="1" x14ac:dyDescent="0.25">
      <c r="A77" s="104" t="s">
        <v>36</v>
      </c>
      <c r="B77" s="98">
        <v>55229</v>
      </c>
      <c r="C77" s="56" t="s">
        <v>42</v>
      </c>
      <c r="D77" s="108">
        <v>93753.862999999998</v>
      </c>
      <c r="E77" s="108">
        <v>136303.08900000001</v>
      </c>
      <c r="F77" s="108">
        <v>63306.9</v>
      </c>
      <c r="G77" s="108">
        <v>47761.8</v>
      </c>
      <c r="H77" s="108">
        <v>46426.6</v>
      </c>
      <c r="I77" s="206">
        <v>180315.7</v>
      </c>
      <c r="J77" s="135">
        <v>99515.1</v>
      </c>
      <c r="K77" s="135">
        <v>161476.9</v>
      </c>
    </row>
    <row r="78" spans="1:11" s="1" customFormat="1" ht="15" customHeight="1" x14ac:dyDescent="0.25">
      <c r="A78" s="104" t="s">
        <v>36</v>
      </c>
      <c r="B78" s="98">
        <v>55229</v>
      </c>
      <c r="C78" s="56" t="s">
        <v>43</v>
      </c>
      <c r="D78" s="108">
        <v>93779.566999999995</v>
      </c>
      <c r="E78" s="108">
        <v>134342.71900000001</v>
      </c>
      <c r="F78" s="108">
        <v>61485.7</v>
      </c>
      <c r="G78" s="108">
        <v>48291.3</v>
      </c>
      <c r="H78" s="108">
        <v>50367.8</v>
      </c>
      <c r="I78" s="206">
        <v>161367.20000000001</v>
      </c>
      <c r="J78" s="135">
        <v>100116.4</v>
      </c>
      <c r="K78" s="135">
        <v>162679.70000000001</v>
      </c>
    </row>
    <row r="79" spans="1:11" s="1" customFormat="1" ht="15" customHeight="1" x14ac:dyDescent="0.25">
      <c r="A79" s="104" t="s">
        <v>36</v>
      </c>
      <c r="B79" s="98">
        <v>55229</v>
      </c>
      <c r="C79" s="56" t="s">
        <v>44</v>
      </c>
      <c r="D79" s="108">
        <v>87151.793999999994</v>
      </c>
      <c r="E79" s="108">
        <v>128923.757</v>
      </c>
      <c r="F79" s="108">
        <v>57088.9</v>
      </c>
      <c r="G79" s="108">
        <v>45003.3</v>
      </c>
      <c r="H79" s="108">
        <v>346.1</v>
      </c>
      <c r="I79" s="206">
        <v>174962.9</v>
      </c>
      <c r="J79" s="135">
        <v>111802.7</v>
      </c>
      <c r="K79" s="135">
        <v>173770.2</v>
      </c>
    </row>
    <row r="80" spans="1:11" s="1" customFormat="1" ht="15" customHeight="1" x14ac:dyDescent="0.25">
      <c r="A80" s="104" t="s">
        <v>45</v>
      </c>
      <c r="B80" s="98">
        <v>1007</v>
      </c>
      <c r="C80" s="56" t="s">
        <v>46</v>
      </c>
      <c r="D80" s="108">
        <v>359897.09100000001</v>
      </c>
      <c r="E80" s="108">
        <v>986779.40300000005</v>
      </c>
      <c r="F80" s="108">
        <v>556406.02899999998</v>
      </c>
      <c r="G80" s="108">
        <v>547615.73</v>
      </c>
      <c r="H80" s="108">
        <v>506604.59899999999</v>
      </c>
      <c r="I80" s="206">
        <v>1184474.3319999999</v>
      </c>
      <c r="J80" s="135">
        <v>577342.61399999994</v>
      </c>
      <c r="K80" s="135">
        <v>1714968.382</v>
      </c>
    </row>
    <row r="81" spans="1:11" s="1" customFormat="1" ht="15" customHeight="1" x14ac:dyDescent="0.25">
      <c r="A81" s="104" t="s">
        <v>45</v>
      </c>
      <c r="B81" s="98">
        <v>1007</v>
      </c>
      <c r="C81" s="56" t="s">
        <v>47</v>
      </c>
      <c r="D81" s="108">
        <v>605378.70900000003</v>
      </c>
      <c r="E81" s="108">
        <v>1138975.4709999999</v>
      </c>
      <c r="F81" s="108">
        <v>448004.55099999998</v>
      </c>
      <c r="G81" s="108">
        <v>563855.69499999995</v>
      </c>
      <c r="H81" s="108">
        <v>665050.31400000001</v>
      </c>
      <c r="I81" s="206">
        <v>1197139.791</v>
      </c>
      <c r="J81" s="135">
        <v>619138.549</v>
      </c>
      <c r="K81" s="135">
        <v>1708040.0160000001</v>
      </c>
    </row>
    <row r="82" spans="1:11" s="1" customFormat="1" ht="15" customHeight="1" x14ac:dyDescent="0.25">
      <c r="A82" s="104" t="s">
        <v>45</v>
      </c>
      <c r="B82" s="98">
        <v>1007</v>
      </c>
      <c r="C82" s="56" t="s">
        <v>48</v>
      </c>
      <c r="D82" s="108">
        <v>625789.70400000003</v>
      </c>
      <c r="E82" s="108">
        <v>1155686.622</v>
      </c>
      <c r="F82" s="108">
        <v>579375.53099999996</v>
      </c>
      <c r="G82" s="108">
        <v>579684.67299999995</v>
      </c>
      <c r="H82" s="108">
        <v>627741.91799999995</v>
      </c>
      <c r="I82" s="206">
        <v>1181145.1129999999</v>
      </c>
      <c r="J82" s="135">
        <v>648478.32700000005</v>
      </c>
      <c r="K82" s="135">
        <v>2245882.4</v>
      </c>
    </row>
    <row r="83" spans="1:11" s="1" customFormat="1" ht="15" customHeight="1" x14ac:dyDescent="0.25">
      <c r="A83" s="104" t="s">
        <v>49</v>
      </c>
      <c r="B83" s="98">
        <v>1008</v>
      </c>
      <c r="C83" s="98">
        <v>2</v>
      </c>
      <c r="D83" s="108">
        <v>1215545.6850000001</v>
      </c>
      <c r="E83" s="108">
        <v>1146341.307</v>
      </c>
      <c r="F83" s="108">
        <v>1013312.909</v>
      </c>
      <c r="G83" s="108">
        <v>1329054.5919999999</v>
      </c>
      <c r="H83" s="108">
        <v>1823417.324</v>
      </c>
      <c r="I83" s="206">
        <v>1207082.973</v>
      </c>
      <c r="J83" s="135">
        <v>621204.71100000001</v>
      </c>
      <c r="K83" s="135">
        <v>1007398.958</v>
      </c>
    </row>
    <row r="84" spans="1:11" s="1" customFormat="1" ht="15" customHeight="1" x14ac:dyDescent="0.25">
      <c r="A84" s="104" t="s">
        <v>49</v>
      </c>
      <c r="B84" s="98">
        <v>1008</v>
      </c>
      <c r="C84" s="98">
        <v>4</v>
      </c>
      <c r="D84" s="108">
        <v>1033100.7439999999</v>
      </c>
      <c r="E84" s="108">
        <v>844164.03899999999</v>
      </c>
      <c r="F84" s="108">
        <v>812622.41500000004</v>
      </c>
      <c r="G84" s="108">
        <v>1225469.3160000001</v>
      </c>
      <c r="H84" s="108">
        <v>1551165.061</v>
      </c>
      <c r="I84" s="206">
        <v>1342506.183</v>
      </c>
      <c r="J84" s="135">
        <v>710292.67500000005</v>
      </c>
      <c r="K84" s="135">
        <v>379320.57900000003</v>
      </c>
    </row>
    <row r="85" spans="1:11" s="1" customFormat="1" ht="15" customHeight="1" x14ac:dyDescent="0.25">
      <c r="A85" s="104" t="s">
        <v>50</v>
      </c>
      <c r="B85" s="98">
        <v>6085</v>
      </c>
      <c r="C85" s="98">
        <v>14</v>
      </c>
      <c r="D85" s="108">
        <v>13637327.088</v>
      </c>
      <c r="E85" s="108">
        <v>9548762.3039999995</v>
      </c>
      <c r="F85" s="108">
        <v>9355269.9360000007</v>
      </c>
      <c r="G85" s="108">
        <v>7764754.8470000001</v>
      </c>
      <c r="H85" s="108">
        <v>5560381.2230000002</v>
      </c>
      <c r="I85" s="206">
        <v>3037807.0090000001</v>
      </c>
      <c r="J85" s="135">
        <v>4050084.1519999998</v>
      </c>
      <c r="K85" s="135">
        <v>11520727.27</v>
      </c>
    </row>
    <row r="86" spans="1:11" s="1" customFormat="1" ht="15" customHeight="1" x14ac:dyDescent="0.25">
      <c r="A86" s="104" t="s">
        <v>50</v>
      </c>
      <c r="B86" s="98">
        <v>6085</v>
      </c>
      <c r="C86" s="98">
        <v>15</v>
      </c>
      <c r="D86" s="108">
        <v>14137653.123</v>
      </c>
      <c r="E86" s="108">
        <v>13461010.253</v>
      </c>
      <c r="F86" s="108">
        <v>13061930.898</v>
      </c>
      <c r="G86" s="108">
        <v>12742499.897</v>
      </c>
      <c r="H86" s="108">
        <v>11337419.528999999</v>
      </c>
      <c r="I86" s="206">
        <v>8595345.7750000004</v>
      </c>
      <c r="J86" s="135">
        <v>5559579.841</v>
      </c>
      <c r="K86" s="135">
        <v>12001138.002</v>
      </c>
    </row>
    <row r="87" spans="1:11" s="1" customFormat="1" ht="15" customHeight="1" x14ac:dyDescent="0.25">
      <c r="A87" s="104" t="s">
        <v>50</v>
      </c>
      <c r="B87" s="98">
        <v>6085</v>
      </c>
      <c r="C87" s="56" t="s">
        <v>51</v>
      </c>
      <c r="D87" s="108">
        <v>116199.11199999999</v>
      </c>
      <c r="E87" s="108">
        <v>326299.41499999998</v>
      </c>
      <c r="F87" s="108">
        <v>41046.112000000001</v>
      </c>
      <c r="G87" s="105">
        <v>22193.603999999999</v>
      </c>
      <c r="H87" s="108">
        <v>170447.43799999999</v>
      </c>
      <c r="I87" s="206">
        <v>91905.782999999996</v>
      </c>
      <c r="J87" s="135">
        <v>150188.09099999999</v>
      </c>
      <c r="K87" s="135">
        <v>83734.512000000002</v>
      </c>
    </row>
    <row r="88" spans="1:11" s="1" customFormat="1" ht="15" customHeight="1" x14ac:dyDescent="0.25">
      <c r="A88" s="104" t="s">
        <v>50</v>
      </c>
      <c r="B88" s="98">
        <v>6085</v>
      </c>
      <c r="C88" s="56" t="s">
        <v>52</v>
      </c>
      <c r="D88" s="108">
        <v>95154.759000000005</v>
      </c>
      <c r="E88" s="108">
        <v>167972.66899999999</v>
      </c>
      <c r="F88" s="108">
        <v>47820.069000000003</v>
      </c>
      <c r="G88" s="105">
        <v>19847.34</v>
      </c>
      <c r="H88" s="108">
        <v>207439.959</v>
      </c>
      <c r="I88" s="51"/>
      <c r="J88" s="135">
        <v>64568.822999999997</v>
      </c>
      <c r="K88" s="135">
        <v>180807.33600000001</v>
      </c>
    </row>
    <row r="89" spans="1:11" s="1" customFormat="1" ht="15" customHeight="1" x14ac:dyDescent="0.25">
      <c r="A89" s="104" t="s">
        <v>50</v>
      </c>
      <c r="B89" s="98">
        <v>6085</v>
      </c>
      <c r="C89" s="98">
        <v>17</v>
      </c>
      <c r="D89" s="108">
        <v>9133698.3300000001</v>
      </c>
      <c r="E89" s="108">
        <v>7352023.3689999999</v>
      </c>
      <c r="F89" s="108">
        <v>10689520.003</v>
      </c>
      <c r="G89" s="108">
        <v>9146350.4480000008</v>
      </c>
      <c r="H89" s="108">
        <v>7044537.4759999998</v>
      </c>
      <c r="I89" s="226">
        <v>10183638.744999999</v>
      </c>
      <c r="J89" s="135">
        <v>7244988.8739999998</v>
      </c>
      <c r="K89" s="135">
        <v>9693877.1989999991</v>
      </c>
    </row>
    <row r="90" spans="1:11" s="1" customFormat="1" ht="15" customHeight="1" x14ac:dyDescent="0.25">
      <c r="A90" s="104" t="s">
        <v>50</v>
      </c>
      <c r="B90" s="98">
        <v>6085</v>
      </c>
      <c r="C90" s="98">
        <v>18</v>
      </c>
      <c r="D90" s="108">
        <v>10048223.918</v>
      </c>
      <c r="E90" s="108">
        <v>9321844.1769999992</v>
      </c>
      <c r="F90" s="108">
        <v>9908738.9039999992</v>
      </c>
      <c r="G90" s="108">
        <v>10368029.574999999</v>
      </c>
      <c r="H90" s="108">
        <v>9152068.8420000002</v>
      </c>
      <c r="I90" s="206">
        <v>5711369.7999999998</v>
      </c>
      <c r="J90" s="135">
        <v>11070499.804</v>
      </c>
      <c r="K90" s="135">
        <v>8264605.0029999996</v>
      </c>
    </row>
    <row r="91" spans="1:11" s="1" customFormat="1" ht="15" customHeight="1" x14ac:dyDescent="0.25">
      <c r="A91" s="104" t="s">
        <v>53</v>
      </c>
      <c r="B91" s="98">
        <v>7335</v>
      </c>
      <c r="C91" s="56" t="s">
        <v>54</v>
      </c>
      <c r="D91" s="108">
        <v>33087.15</v>
      </c>
      <c r="E91" s="108">
        <v>15229.8</v>
      </c>
      <c r="F91" s="108">
        <v>14988.25</v>
      </c>
      <c r="G91" s="108">
        <v>1117.4000000000001</v>
      </c>
      <c r="H91" s="108">
        <v>28602.400000000001</v>
      </c>
      <c r="I91" s="206">
        <v>17398.325000000001</v>
      </c>
      <c r="J91" s="135">
        <v>35518.800000000003</v>
      </c>
      <c r="K91" s="135">
        <v>17510.849999999999</v>
      </c>
    </row>
    <row r="92" spans="1:11" s="1" customFormat="1" ht="15" customHeight="1" x14ac:dyDescent="0.25">
      <c r="A92" s="104" t="s">
        <v>53</v>
      </c>
      <c r="B92" s="98">
        <v>7335</v>
      </c>
      <c r="C92" s="56" t="s">
        <v>55</v>
      </c>
      <c r="D92" s="108">
        <v>38453.15</v>
      </c>
      <c r="E92" s="108">
        <v>29293.525000000001</v>
      </c>
      <c r="F92" s="108">
        <v>16710.625</v>
      </c>
      <c r="G92" s="108">
        <v>1224.325</v>
      </c>
      <c r="H92" s="108">
        <v>28906.775000000001</v>
      </c>
      <c r="I92" s="206">
        <v>17838.099999999999</v>
      </c>
      <c r="J92" s="135">
        <v>35898.800000000003</v>
      </c>
      <c r="K92" s="135">
        <v>17224.3</v>
      </c>
    </row>
    <row r="93" spans="1:11" s="1" customFormat="1" ht="15" customHeight="1" x14ac:dyDescent="0.25">
      <c r="A93" s="104" t="s">
        <v>56</v>
      </c>
      <c r="B93" s="98">
        <v>6166</v>
      </c>
      <c r="C93" s="56" t="s">
        <v>57</v>
      </c>
      <c r="D93" s="108">
        <v>30407106.478</v>
      </c>
      <c r="E93" s="108">
        <v>44495865.641000003</v>
      </c>
      <c r="F93" s="108">
        <v>36644889.140000001</v>
      </c>
      <c r="G93" s="108">
        <v>28815019.355999999</v>
      </c>
      <c r="H93" s="108">
        <v>35939423.649999999</v>
      </c>
      <c r="I93" s="226">
        <v>24235305.82</v>
      </c>
      <c r="J93" s="135">
        <v>17889290.269000001</v>
      </c>
      <c r="K93" s="135">
        <v>27874043.458000001</v>
      </c>
    </row>
    <row r="94" spans="1:11" s="1" customFormat="1" ht="15" customHeight="1" x14ac:dyDescent="0.25">
      <c r="A94" s="104" t="s">
        <v>56</v>
      </c>
      <c r="B94" s="98">
        <v>6166</v>
      </c>
      <c r="C94" s="56" t="s">
        <v>58</v>
      </c>
      <c r="D94" s="108">
        <v>43561966.303000003</v>
      </c>
      <c r="E94" s="108">
        <v>36643414.566</v>
      </c>
      <c r="F94" s="108">
        <v>29383716.921999998</v>
      </c>
      <c r="G94" s="108">
        <v>39108294.789999999</v>
      </c>
      <c r="H94" s="108">
        <v>33351883.811999999</v>
      </c>
      <c r="I94" s="226">
        <v>32753365.199999999</v>
      </c>
      <c r="J94" s="135">
        <v>31381260.201000001</v>
      </c>
      <c r="K94" s="135">
        <v>23709813.559999999</v>
      </c>
    </row>
    <row r="95" spans="1:11" s="1" customFormat="1" ht="15" customHeight="1" x14ac:dyDescent="0.25">
      <c r="A95" s="104" t="s">
        <v>59</v>
      </c>
      <c r="B95" s="98">
        <v>55364</v>
      </c>
      <c r="C95" s="56" t="s">
        <v>60</v>
      </c>
      <c r="D95" s="108">
        <v>2795401.7289999998</v>
      </c>
      <c r="E95" s="108">
        <v>5174717.9419999998</v>
      </c>
      <c r="F95" s="108">
        <v>3331469.9369999999</v>
      </c>
      <c r="G95" s="108">
        <v>2265424.25</v>
      </c>
      <c r="H95" s="108">
        <v>5770936.159</v>
      </c>
      <c r="I95" s="206">
        <v>5702856.9900000002</v>
      </c>
      <c r="J95" s="135">
        <v>5329747.0470000003</v>
      </c>
      <c r="K95" s="135">
        <v>5141560.5109999999</v>
      </c>
    </row>
    <row r="96" spans="1:11" s="1" customFormat="1" ht="15" customHeight="1" x14ac:dyDescent="0.25">
      <c r="A96" s="104" t="s">
        <v>59</v>
      </c>
      <c r="B96" s="98">
        <v>55364</v>
      </c>
      <c r="C96" s="56" t="s">
        <v>61</v>
      </c>
      <c r="D96" s="108">
        <v>2946434.3289999999</v>
      </c>
      <c r="E96" s="108">
        <v>5216414.5</v>
      </c>
      <c r="F96" s="108">
        <v>3414412.16</v>
      </c>
      <c r="G96" s="108">
        <v>2358480.8169999998</v>
      </c>
      <c r="H96" s="108">
        <v>5731488.2130000005</v>
      </c>
      <c r="I96" s="206">
        <v>5680750.8439999996</v>
      </c>
      <c r="J96" s="135">
        <v>5266967.7359999996</v>
      </c>
      <c r="K96" s="135">
        <v>5303854.6610000003</v>
      </c>
    </row>
    <row r="97" spans="1:11" s="1" customFormat="1" ht="15" customHeight="1" x14ac:dyDescent="0.25">
      <c r="A97" s="104" t="s">
        <v>62</v>
      </c>
      <c r="B97" s="98">
        <v>988</v>
      </c>
      <c r="C97" s="56" t="s">
        <v>63</v>
      </c>
      <c r="D97" s="108">
        <v>1513884.84</v>
      </c>
      <c r="E97" s="108">
        <v>781042.38800000004</v>
      </c>
      <c r="F97" s="108">
        <v>457680.95</v>
      </c>
      <c r="G97" s="108">
        <v>88394.577000000005</v>
      </c>
      <c r="H97" s="108"/>
      <c r="I97" s="220"/>
      <c r="J97" s="32"/>
      <c r="K97" s="32"/>
    </row>
    <row r="98" spans="1:11" s="1" customFormat="1" ht="15" customHeight="1" x14ac:dyDescent="0.25">
      <c r="A98" s="104" t="s">
        <v>62</v>
      </c>
      <c r="B98" s="98">
        <v>988</v>
      </c>
      <c r="C98" s="56" t="s">
        <v>64</v>
      </c>
      <c r="D98" s="108">
        <v>2902620.8539999998</v>
      </c>
      <c r="E98" s="108">
        <v>845462.24199999997</v>
      </c>
      <c r="F98" s="108">
        <v>546486.51199999999</v>
      </c>
      <c r="G98" s="108">
        <v>684506.14599999995</v>
      </c>
      <c r="H98" s="108">
        <v>77934.717000000004</v>
      </c>
      <c r="I98" s="220"/>
      <c r="J98" s="32"/>
      <c r="K98" s="32"/>
    </row>
    <row r="99" spans="1:11" s="1" customFormat="1" ht="15" customHeight="1" x14ac:dyDescent="0.25">
      <c r="A99" s="104" t="s">
        <v>62</v>
      </c>
      <c r="B99" s="98">
        <v>988</v>
      </c>
      <c r="C99" s="56" t="s">
        <v>65</v>
      </c>
      <c r="D99" s="108">
        <v>2195229.3289999999</v>
      </c>
      <c r="E99" s="108">
        <v>2800737.6329999999</v>
      </c>
      <c r="F99" s="108">
        <v>3192530.0150000001</v>
      </c>
      <c r="G99" s="108">
        <v>3047255.6269999999</v>
      </c>
      <c r="H99" s="108">
        <v>887105.6</v>
      </c>
      <c r="I99" s="220"/>
      <c r="J99" s="32"/>
      <c r="K99" s="32"/>
    </row>
    <row r="100" spans="1:11" s="1" customFormat="1" ht="15" customHeight="1" x14ac:dyDescent="0.25">
      <c r="A100" s="104" t="s">
        <v>62</v>
      </c>
      <c r="B100" s="98">
        <v>988</v>
      </c>
      <c r="C100" s="56" t="s">
        <v>66</v>
      </c>
      <c r="D100" s="108">
        <v>9522747.3300000001</v>
      </c>
      <c r="E100" s="108">
        <v>8140550.2759999996</v>
      </c>
      <c r="F100" s="108">
        <v>8199832.4409999996</v>
      </c>
      <c r="G100" s="108">
        <v>5211429.2769999998</v>
      </c>
      <c r="H100" s="108">
        <v>621010.53</v>
      </c>
      <c r="I100" s="220"/>
      <c r="J100" s="32"/>
      <c r="K100" s="32"/>
    </row>
    <row r="101" spans="1:11" s="1" customFormat="1" ht="15" customHeight="1" x14ac:dyDescent="0.25">
      <c r="A101" s="45" t="s">
        <v>192</v>
      </c>
      <c r="B101" s="52">
        <v>55111</v>
      </c>
      <c r="C101" s="52">
        <v>1</v>
      </c>
      <c r="D101" s="51">
        <v>115012.955</v>
      </c>
      <c r="E101" s="51">
        <v>162166.66</v>
      </c>
      <c r="F101" s="51">
        <v>118317.31299999999</v>
      </c>
      <c r="G101" s="51">
        <v>9291.7839999999997</v>
      </c>
      <c r="H101" s="51">
        <v>110395.83100000001</v>
      </c>
      <c r="I101" s="206">
        <v>155419.22200000001</v>
      </c>
      <c r="J101" s="135">
        <v>93337.053</v>
      </c>
      <c r="K101" s="135">
        <v>274585.78399999999</v>
      </c>
    </row>
    <row r="102" spans="1:11" s="1" customFormat="1" ht="15" customHeight="1" x14ac:dyDescent="0.25">
      <c r="A102" s="55" t="s">
        <v>192</v>
      </c>
      <c r="B102" s="52">
        <v>55111</v>
      </c>
      <c r="C102" s="52">
        <v>2</v>
      </c>
      <c r="D102" s="51">
        <v>82049.020999999993</v>
      </c>
      <c r="E102" s="51">
        <v>150274.93</v>
      </c>
      <c r="F102" s="51">
        <v>92470.808999999994</v>
      </c>
      <c r="G102" s="51">
        <v>16211.37</v>
      </c>
      <c r="H102" s="51">
        <v>102782.76300000001</v>
      </c>
      <c r="I102" s="206">
        <v>174749.93400000001</v>
      </c>
      <c r="J102" s="135">
        <v>27260.281999999999</v>
      </c>
      <c r="K102" s="135">
        <v>268335.29200000002</v>
      </c>
    </row>
    <row r="103" spans="1:11" s="1" customFormat="1" ht="15" customHeight="1" x14ac:dyDescent="0.25">
      <c r="A103" s="55" t="s">
        <v>192</v>
      </c>
      <c r="B103" s="52">
        <v>55111</v>
      </c>
      <c r="C103" s="52">
        <v>3</v>
      </c>
      <c r="D103" s="51">
        <v>100823.875</v>
      </c>
      <c r="E103" s="51">
        <v>144139.72700000001</v>
      </c>
      <c r="F103" s="51">
        <v>151924.37700000001</v>
      </c>
      <c r="G103" s="51">
        <v>25131.994999999999</v>
      </c>
      <c r="H103" s="51">
        <v>84973.165999999997</v>
      </c>
      <c r="I103" s="206">
        <v>140632.05499999999</v>
      </c>
      <c r="J103" s="135">
        <v>41838.828999999998</v>
      </c>
      <c r="K103" s="135">
        <v>247401.81</v>
      </c>
    </row>
    <row r="104" spans="1:11" s="1" customFormat="1" ht="15" customHeight="1" x14ac:dyDescent="0.25">
      <c r="A104" s="55" t="s">
        <v>192</v>
      </c>
      <c r="B104" s="52">
        <v>55111</v>
      </c>
      <c r="C104" s="52">
        <v>4</v>
      </c>
      <c r="D104" s="51">
        <v>107127.52</v>
      </c>
      <c r="E104" s="51">
        <v>155986.204</v>
      </c>
      <c r="F104" s="51">
        <v>83035.203999999998</v>
      </c>
      <c r="G104" s="51">
        <v>19022.099999999999</v>
      </c>
      <c r="H104" s="51">
        <v>103333.45299999999</v>
      </c>
      <c r="I104" s="206">
        <v>166340.31200000001</v>
      </c>
      <c r="J104" s="135">
        <v>76020.979000000007</v>
      </c>
      <c r="K104" s="135">
        <v>265592.98100000003</v>
      </c>
    </row>
    <row r="105" spans="1:11" s="1" customFormat="1" ht="15" customHeight="1" x14ac:dyDescent="0.25">
      <c r="A105" s="55" t="s">
        <v>192</v>
      </c>
      <c r="B105" s="52">
        <v>55111</v>
      </c>
      <c r="C105" s="52">
        <v>5</v>
      </c>
      <c r="D105" s="51">
        <v>107073.516</v>
      </c>
      <c r="E105" s="51">
        <v>143970.99900000001</v>
      </c>
      <c r="F105" s="51">
        <v>82291.005000000005</v>
      </c>
      <c r="G105" s="51">
        <v>14421.616</v>
      </c>
      <c r="H105" s="51">
        <v>65023.995999999999</v>
      </c>
      <c r="I105" s="206">
        <v>204117.15900000001</v>
      </c>
      <c r="J105" s="135">
        <v>62291.321000000004</v>
      </c>
      <c r="K105" s="135">
        <v>253665.821</v>
      </c>
    </row>
    <row r="106" spans="1:11" s="1" customFormat="1" ht="15" customHeight="1" x14ac:dyDescent="0.25">
      <c r="A106" s="55" t="s">
        <v>192</v>
      </c>
      <c r="B106" s="52">
        <v>55111</v>
      </c>
      <c r="C106" s="52">
        <v>6</v>
      </c>
      <c r="D106" s="51">
        <v>90640.474000000002</v>
      </c>
      <c r="E106" s="51">
        <v>130476.22500000001</v>
      </c>
      <c r="F106" s="51">
        <v>82242.582999999999</v>
      </c>
      <c r="G106" s="51">
        <v>19023.365000000002</v>
      </c>
      <c r="H106" s="51">
        <v>84725.316000000006</v>
      </c>
      <c r="I106" s="206">
        <v>161084.51999999999</v>
      </c>
      <c r="J106" s="135">
        <v>55990.623</v>
      </c>
      <c r="K106" s="135">
        <v>298316.609</v>
      </c>
    </row>
    <row r="107" spans="1:11" s="1" customFormat="1" ht="15" customHeight="1" x14ac:dyDescent="0.25">
      <c r="A107" s="55" t="s">
        <v>192</v>
      </c>
      <c r="B107" s="52">
        <v>55111</v>
      </c>
      <c r="C107" s="52">
        <v>7</v>
      </c>
      <c r="D107" s="51">
        <v>88902.770999999993</v>
      </c>
      <c r="E107" s="51">
        <v>174225.005</v>
      </c>
      <c r="F107" s="51">
        <v>49463.072999999997</v>
      </c>
      <c r="G107" s="51">
        <v>20108.210999999999</v>
      </c>
      <c r="H107" s="51">
        <v>111223.274</v>
      </c>
      <c r="I107" s="206">
        <v>145637.86799999999</v>
      </c>
      <c r="J107" s="135">
        <v>71587.451000000001</v>
      </c>
      <c r="K107" s="135">
        <v>283280.141</v>
      </c>
    </row>
    <row r="108" spans="1:11" s="1" customFormat="1" ht="15" customHeight="1" x14ac:dyDescent="0.25">
      <c r="A108" s="55" t="s">
        <v>192</v>
      </c>
      <c r="B108" s="52">
        <v>55111</v>
      </c>
      <c r="C108" s="52">
        <v>8</v>
      </c>
      <c r="D108" s="51">
        <v>91469.979000000007</v>
      </c>
      <c r="E108" s="51">
        <v>140827.10999999999</v>
      </c>
      <c r="F108" s="51">
        <v>49097.256000000001</v>
      </c>
      <c r="G108" s="51">
        <v>14394.887000000001</v>
      </c>
      <c r="H108" s="51">
        <v>57045.777999999998</v>
      </c>
      <c r="I108" s="206">
        <v>118656.499</v>
      </c>
      <c r="J108" s="135">
        <v>34993.69</v>
      </c>
      <c r="K108" s="135">
        <v>195219.18299999999</v>
      </c>
    </row>
    <row r="109" spans="1:11" s="1" customFormat="1" ht="15" customHeight="1" x14ac:dyDescent="0.25">
      <c r="A109" s="104" t="s">
        <v>67</v>
      </c>
      <c r="B109" s="104">
        <v>57842</v>
      </c>
      <c r="C109" s="98">
        <v>1</v>
      </c>
      <c r="D109" s="108">
        <v>5108526.9309999999</v>
      </c>
      <c r="E109" s="108">
        <v>4171686.6540000001</v>
      </c>
      <c r="F109" s="108">
        <v>4987993.665</v>
      </c>
      <c r="G109" s="108">
        <v>5043448.03</v>
      </c>
      <c r="H109" s="108">
        <v>4875927.0590000004</v>
      </c>
      <c r="I109" s="206">
        <v>243843.323</v>
      </c>
      <c r="J109" s="135">
        <v>307929.58899999998</v>
      </c>
      <c r="K109" s="135">
        <v>619192.02</v>
      </c>
    </row>
    <row r="110" spans="1:11" s="1" customFormat="1" ht="15" customHeight="1" x14ac:dyDescent="0.25">
      <c r="A110" s="215" t="s">
        <v>67</v>
      </c>
      <c r="B110" s="98">
        <v>1010</v>
      </c>
      <c r="C110" s="98">
        <v>2</v>
      </c>
      <c r="D110" s="108">
        <v>1966929.5989999999</v>
      </c>
      <c r="E110" s="108">
        <v>921859.19799999997</v>
      </c>
      <c r="F110" s="108">
        <v>882867.598</v>
      </c>
      <c r="G110" s="108">
        <v>411197.13199999998</v>
      </c>
      <c r="H110" s="108">
        <v>43975.599000000002</v>
      </c>
      <c r="I110" s="220"/>
      <c r="J110" s="51"/>
      <c r="K110" s="32"/>
    </row>
    <row r="111" spans="1:11" s="1" customFormat="1" ht="15" customHeight="1" x14ac:dyDescent="0.25">
      <c r="A111" s="215" t="s">
        <v>67</v>
      </c>
      <c r="B111" s="98">
        <v>1010</v>
      </c>
      <c r="C111" s="98">
        <v>3</v>
      </c>
      <c r="D111" s="108">
        <v>2487910.2349999999</v>
      </c>
      <c r="E111" s="108">
        <v>516393.69400000002</v>
      </c>
      <c r="F111" s="108">
        <v>934748.99399999995</v>
      </c>
      <c r="G111" s="108">
        <v>603662.27599999995</v>
      </c>
      <c r="H111" s="108">
        <v>922005.73499999999</v>
      </c>
      <c r="I111" s="220"/>
      <c r="J111" s="51"/>
      <c r="K111" s="32"/>
    </row>
    <row r="112" spans="1:11" s="1" customFormat="1" ht="15" customHeight="1" x14ac:dyDescent="0.25">
      <c r="A112" s="215" t="s">
        <v>67</v>
      </c>
      <c r="B112" s="98">
        <v>1010</v>
      </c>
      <c r="C112" s="98">
        <v>4</v>
      </c>
      <c r="D112" s="108">
        <v>2579617.9169999999</v>
      </c>
      <c r="E112" s="108">
        <v>904055.44499999995</v>
      </c>
      <c r="F112" s="108">
        <v>1095443.0020000001</v>
      </c>
      <c r="G112" s="108">
        <v>950836.58900000004</v>
      </c>
      <c r="H112" s="108">
        <v>1024471.6310000001</v>
      </c>
      <c r="I112" s="220"/>
      <c r="J112" s="51"/>
      <c r="K112" s="32"/>
    </row>
    <row r="113" spans="1:11" s="1" customFormat="1" ht="15" customHeight="1" x14ac:dyDescent="0.25">
      <c r="A113" s="215" t="s">
        <v>67</v>
      </c>
      <c r="B113" s="98">
        <v>1010</v>
      </c>
      <c r="C113" s="98">
        <v>5</v>
      </c>
      <c r="D113" s="108">
        <v>999379.69799999997</v>
      </c>
      <c r="E113" s="108">
        <v>399323.83899999998</v>
      </c>
      <c r="F113" s="108">
        <v>563052.83400000003</v>
      </c>
      <c r="G113" s="108">
        <v>593534.67599999998</v>
      </c>
      <c r="H113" s="108"/>
      <c r="I113" s="220"/>
      <c r="J113" s="51"/>
      <c r="K113" s="32"/>
    </row>
    <row r="114" spans="1:11" s="1" customFormat="1" ht="15" customHeight="1" x14ac:dyDescent="0.25">
      <c r="A114" s="215" t="s">
        <v>67</v>
      </c>
      <c r="B114" s="98">
        <v>1010</v>
      </c>
      <c r="C114" s="98">
        <v>6</v>
      </c>
      <c r="D114" s="108">
        <v>9265772.9240000006</v>
      </c>
      <c r="E114" s="108">
        <v>3454274.7409999999</v>
      </c>
      <c r="F114" s="108">
        <v>4808676.2529999996</v>
      </c>
      <c r="G114" s="108">
        <v>4972523.7819999997</v>
      </c>
      <c r="H114" s="108">
        <v>6600943.892</v>
      </c>
      <c r="I114" s="51"/>
      <c r="J114" s="51"/>
      <c r="K114" s="32"/>
    </row>
    <row r="115" spans="1:11" s="1" customFormat="1" ht="15" customHeight="1" x14ac:dyDescent="0.25">
      <c r="A115" s="104" t="s">
        <v>68</v>
      </c>
      <c r="B115" s="98">
        <v>55224</v>
      </c>
      <c r="C115" s="56" t="s">
        <v>69</v>
      </c>
      <c r="D115" s="108">
        <v>181799.58900000001</v>
      </c>
      <c r="E115" s="108">
        <v>408553.37099999998</v>
      </c>
      <c r="F115" s="108">
        <v>264528.45899999997</v>
      </c>
      <c r="G115" s="108">
        <v>55436.699000000001</v>
      </c>
      <c r="H115" s="108">
        <v>185182.745</v>
      </c>
      <c r="I115" s="206">
        <v>417559.50300000003</v>
      </c>
      <c r="J115" s="135">
        <v>182541.73800000001</v>
      </c>
      <c r="K115" s="135">
        <v>602449.80200000003</v>
      </c>
    </row>
    <row r="116" spans="1:11" s="1" customFormat="1" ht="15" customHeight="1" x14ac:dyDescent="0.25">
      <c r="A116" s="104" t="s">
        <v>68</v>
      </c>
      <c r="B116" s="98">
        <v>55224</v>
      </c>
      <c r="C116" s="56" t="s">
        <v>70</v>
      </c>
      <c r="D116" s="108">
        <v>175980.054</v>
      </c>
      <c r="E116" s="108">
        <v>154007.92600000001</v>
      </c>
      <c r="F116" s="108">
        <v>213136.82500000001</v>
      </c>
      <c r="G116" s="108">
        <v>61667.623</v>
      </c>
      <c r="H116" s="108">
        <v>164903.008</v>
      </c>
      <c r="I116" s="206">
        <v>383199.51500000001</v>
      </c>
      <c r="J116" s="135">
        <v>221903.818</v>
      </c>
      <c r="K116" s="135">
        <v>613733.027</v>
      </c>
    </row>
    <row r="117" spans="1:11" s="1" customFormat="1" ht="15" customHeight="1" x14ac:dyDescent="0.25">
      <c r="A117" s="104" t="s">
        <v>68</v>
      </c>
      <c r="B117" s="98">
        <v>55224</v>
      </c>
      <c r="C117" s="56" t="s">
        <v>71</v>
      </c>
      <c r="D117" s="108">
        <v>158165.076</v>
      </c>
      <c r="E117" s="108">
        <v>306792.74699999997</v>
      </c>
      <c r="F117" s="108">
        <v>164566.78899999999</v>
      </c>
      <c r="G117" s="108">
        <v>47229.040999999997</v>
      </c>
      <c r="H117" s="108"/>
      <c r="I117" s="206">
        <v>6804.2709999999997</v>
      </c>
      <c r="J117" s="135">
        <v>146680.49900000001</v>
      </c>
      <c r="K117" s="135">
        <v>531028.71200000006</v>
      </c>
    </row>
    <row r="118" spans="1:11" s="1" customFormat="1" ht="15" customHeight="1" x14ac:dyDescent="0.25">
      <c r="A118" s="104" t="s">
        <v>68</v>
      </c>
      <c r="B118" s="98">
        <v>55224</v>
      </c>
      <c r="C118" s="56" t="s">
        <v>72</v>
      </c>
      <c r="D118" s="108">
        <v>148792.89199999999</v>
      </c>
      <c r="E118" s="108">
        <v>404589.28700000001</v>
      </c>
      <c r="F118" s="108">
        <v>100190.05499999999</v>
      </c>
      <c r="G118" s="108">
        <v>43660.321000000004</v>
      </c>
      <c r="H118" s="108">
        <v>175053.89</v>
      </c>
      <c r="I118" s="206">
        <v>339512.28499999997</v>
      </c>
      <c r="J118" s="135">
        <v>182851.348</v>
      </c>
      <c r="K118" s="135">
        <v>237538.408</v>
      </c>
    </row>
    <row r="119" spans="1:11" s="1" customFormat="1" ht="15" customHeight="1" x14ac:dyDescent="0.25">
      <c r="A119" s="104" t="s">
        <v>73</v>
      </c>
      <c r="B119" s="98">
        <v>1040</v>
      </c>
      <c r="C119" s="98">
        <v>1</v>
      </c>
      <c r="D119" s="108">
        <v>526896.84499999997</v>
      </c>
      <c r="E119" s="108">
        <v>116161.258</v>
      </c>
      <c r="F119" s="108">
        <v>77594.847999999998</v>
      </c>
      <c r="G119" s="108">
        <v>91779.486999999994</v>
      </c>
      <c r="H119" s="108">
        <v>106678.751</v>
      </c>
      <c r="I119" s="206">
        <v>210987.185</v>
      </c>
      <c r="J119" s="135">
        <v>94089.201000000001</v>
      </c>
      <c r="K119" s="135">
        <v>95232.998000000007</v>
      </c>
    </row>
    <row r="120" spans="1:11" s="1" customFormat="1" ht="15" customHeight="1" x14ac:dyDescent="0.25">
      <c r="A120" s="104" t="s">
        <v>73</v>
      </c>
      <c r="B120" s="98">
        <v>1040</v>
      </c>
      <c r="C120" s="98">
        <v>2</v>
      </c>
      <c r="D120" s="108">
        <v>750876.66099999996</v>
      </c>
      <c r="E120" s="108">
        <v>226763.954</v>
      </c>
      <c r="F120" s="108">
        <v>163263.49400000001</v>
      </c>
      <c r="G120" s="108">
        <v>202050.07500000001</v>
      </c>
      <c r="H120" s="108">
        <v>270607.75699999998</v>
      </c>
      <c r="I120" s="206">
        <v>357274.152</v>
      </c>
      <c r="J120" s="135">
        <v>220585.63</v>
      </c>
      <c r="K120" s="135">
        <v>251809.883</v>
      </c>
    </row>
    <row r="121" spans="1:11" s="1" customFormat="1" ht="15" customHeight="1" x14ac:dyDescent="0.25">
      <c r="A121" s="82" t="s">
        <v>75</v>
      </c>
      <c r="B121" s="102">
        <v>55259</v>
      </c>
      <c r="C121" s="103" t="s">
        <v>76</v>
      </c>
      <c r="D121" s="108">
        <v>5444306.5460000001</v>
      </c>
      <c r="E121" s="108">
        <v>5364868.3289999999</v>
      </c>
      <c r="F121" s="108">
        <v>5546919.7139999997</v>
      </c>
      <c r="G121" s="108">
        <v>3734843.2259999998</v>
      </c>
      <c r="H121" s="108">
        <v>4550718.693</v>
      </c>
      <c r="I121" s="206">
        <v>4611635.2120000003</v>
      </c>
      <c r="J121" s="135">
        <v>3415231.2390000001</v>
      </c>
      <c r="K121" s="135">
        <v>3909024.5649999999</v>
      </c>
    </row>
    <row r="122" spans="1:11" s="1" customFormat="1" ht="15" customHeight="1" x14ac:dyDescent="0.25">
      <c r="A122" s="82" t="s">
        <v>75</v>
      </c>
      <c r="B122" s="102">
        <v>55259</v>
      </c>
      <c r="C122" s="103" t="s">
        <v>77</v>
      </c>
      <c r="D122" s="108">
        <v>4180335.1030000001</v>
      </c>
      <c r="E122" s="108">
        <v>5049608.3940000003</v>
      </c>
      <c r="F122" s="108">
        <v>4618657.6449999996</v>
      </c>
      <c r="G122" s="108">
        <v>5301723.8</v>
      </c>
      <c r="H122" s="108">
        <v>1847390.5530000001</v>
      </c>
      <c r="I122" s="206">
        <v>5486446.6160000004</v>
      </c>
      <c r="J122" s="135">
        <v>3546182.9130000002</v>
      </c>
      <c r="K122" s="135">
        <v>5252713.6129999999</v>
      </c>
    </row>
    <row r="123" spans="1:11" s="1" customFormat="1" ht="15" customHeight="1" x14ac:dyDescent="0.25">
      <c r="A123" s="82" t="s">
        <v>74</v>
      </c>
      <c r="B123" s="98">
        <v>55148</v>
      </c>
      <c r="C123" s="98">
        <v>1</v>
      </c>
      <c r="D123" s="108">
        <v>61848.915999999997</v>
      </c>
      <c r="E123" s="108">
        <v>57954.525999999998</v>
      </c>
      <c r="F123" s="108">
        <v>6772.6480000000001</v>
      </c>
      <c r="G123" s="108">
        <v>5644.48</v>
      </c>
      <c r="H123" s="108">
        <v>65159.400999999998</v>
      </c>
      <c r="I123" s="206">
        <v>128558.13400000001</v>
      </c>
      <c r="J123" s="135">
        <v>103753.32399999999</v>
      </c>
      <c r="K123" s="135">
        <v>257635.77100000001</v>
      </c>
    </row>
    <row r="124" spans="1:11" s="1" customFormat="1" ht="15" customHeight="1" x14ac:dyDescent="0.25">
      <c r="A124" s="104" t="s">
        <v>74</v>
      </c>
      <c r="B124" s="98">
        <v>55148</v>
      </c>
      <c r="C124" s="98">
        <v>2</v>
      </c>
      <c r="D124" s="108">
        <v>42670.548000000003</v>
      </c>
      <c r="E124" s="108">
        <v>41162.995000000003</v>
      </c>
      <c r="F124" s="108">
        <v>681.70500000000004</v>
      </c>
      <c r="G124" s="108">
        <v>2072.9470000000001</v>
      </c>
      <c r="H124" s="108">
        <v>43210.716</v>
      </c>
      <c r="I124" s="206">
        <v>110617.54700000001</v>
      </c>
      <c r="J124" s="135">
        <v>91227.706000000006</v>
      </c>
      <c r="K124" s="135">
        <v>219099.728</v>
      </c>
    </row>
    <row r="125" spans="1:11" s="1" customFormat="1" ht="15" customHeight="1" x14ac:dyDescent="0.25">
      <c r="A125" s="104" t="s">
        <v>74</v>
      </c>
      <c r="B125" s="98">
        <v>55148</v>
      </c>
      <c r="C125" s="98">
        <v>3</v>
      </c>
      <c r="D125" s="108">
        <v>47323.754999999997</v>
      </c>
      <c r="E125" s="108">
        <v>39806.571000000004</v>
      </c>
      <c r="F125" s="108">
        <v>1303.8</v>
      </c>
      <c r="G125" s="108">
        <v>9558.2780000000002</v>
      </c>
      <c r="H125" s="108">
        <v>38308.752</v>
      </c>
      <c r="I125" s="206">
        <v>83572.399000000005</v>
      </c>
      <c r="J125" s="135">
        <v>62570.495000000003</v>
      </c>
      <c r="K125" s="135">
        <v>212535.21900000001</v>
      </c>
    </row>
    <row r="126" spans="1:11" s="1" customFormat="1" ht="15" customHeight="1" x14ac:dyDescent="0.25">
      <c r="A126" s="104" t="s">
        <v>74</v>
      </c>
      <c r="B126" s="104">
        <v>55148</v>
      </c>
      <c r="C126" s="104">
        <v>4</v>
      </c>
      <c r="D126" s="108">
        <v>42218.824000000001</v>
      </c>
      <c r="E126" s="108">
        <v>42085.010999999999</v>
      </c>
      <c r="F126" s="108">
        <v>7060.2650000000003</v>
      </c>
      <c r="G126" s="108">
        <v>8643.7860000000001</v>
      </c>
      <c r="H126" s="108">
        <v>57492.381000000001</v>
      </c>
      <c r="I126" s="206">
        <v>100038.459</v>
      </c>
      <c r="J126" s="135">
        <v>100060.125</v>
      </c>
      <c r="K126" s="135">
        <v>227903.02</v>
      </c>
    </row>
    <row r="127" spans="1:11" s="203" customFormat="1" ht="15" customHeight="1" x14ac:dyDescent="0.25"/>
    <row r="128" spans="1:11" x14ac:dyDescent="0.25">
      <c r="B128" s="24"/>
      <c r="C128" s="24"/>
      <c r="I128" s="24"/>
    </row>
  </sheetData>
  <pageMargins left="0.7" right="0.7" top="0.75" bottom="0.75" header="0.3" footer="0.3"/>
  <pageSetup scale="78" orientation="landscape" r:id="rId1"/>
  <headerFooter alignWithMargins="0"/>
  <rowBreaks count="1" manualBreakCount="1">
    <brk id="64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zoomScaleNormal="100" workbookViewId="0"/>
  </sheetViews>
  <sheetFormatPr defaultRowHeight="15" x14ac:dyDescent="0.25"/>
  <cols>
    <col min="1" max="1" width="33.28515625" customWidth="1"/>
    <col min="2" max="2" width="11.42578125" customWidth="1"/>
    <col min="3" max="3" width="7.7109375" customWidth="1"/>
    <col min="4" max="4" width="12.28515625" style="60" customWidth="1"/>
    <col min="5" max="8" width="12.28515625" customWidth="1"/>
    <col min="9" max="9" width="12.28515625" style="203" customWidth="1"/>
    <col min="10" max="10" width="12.28515625" style="100" customWidth="1"/>
    <col min="11" max="11" width="12.28515625" style="120" customWidth="1"/>
    <col min="12" max="12" width="12.28515625" customWidth="1"/>
  </cols>
  <sheetData>
    <row r="1" spans="1:14" ht="76.5" customHeight="1" x14ac:dyDescent="0.25">
      <c r="A1" s="155" t="s">
        <v>0</v>
      </c>
      <c r="B1" s="153" t="s">
        <v>1</v>
      </c>
      <c r="C1" s="153" t="s">
        <v>2</v>
      </c>
      <c r="D1" s="156" t="s">
        <v>114</v>
      </c>
      <c r="E1" s="153" t="s">
        <v>115</v>
      </c>
      <c r="F1" s="153" t="s">
        <v>116</v>
      </c>
      <c r="G1" s="153" t="s">
        <v>117</v>
      </c>
      <c r="H1" s="153" t="s">
        <v>118</v>
      </c>
      <c r="I1" s="204" t="s">
        <v>142</v>
      </c>
      <c r="J1" s="153" t="s">
        <v>143</v>
      </c>
      <c r="K1" s="153" t="s">
        <v>171</v>
      </c>
      <c r="L1" s="154" t="s">
        <v>81</v>
      </c>
    </row>
    <row r="2" spans="1:14" ht="15" customHeight="1" x14ac:dyDescent="0.25">
      <c r="A2" s="55" t="s">
        <v>3</v>
      </c>
      <c r="B2" s="20">
        <v>6137</v>
      </c>
      <c r="C2" s="20">
        <v>1</v>
      </c>
      <c r="D2" s="69">
        <v>3308.1619999999998</v>
      </c>
      <c r="E2" s="69">
        <v>4289.9189999999999</v>
      </c>
      <c r="F2" s="69">
        <v>4456.8990000000003</v>
      </c>
      <c r="G2" s="75">
        <v>4967.2749999999996</v>
      </c>
      <c r="H2" s="69">
        <v>4461.9759999999997</v>
      </c>
      <c r="I2" s="89">
        <v>1673.5540000000001</v>
      </c>
      <c r="J2" s="227">
        <v>1867.0530000000001</v>
      </c>
      <c r="K2" s="139">
        <v>1948.0029999999999</v>
      </c>
      <c r="L2" s="68">
        <f>MAX(D2:K2)</f>
        <v>4967.2749999999996</v>
      </c>
      <c r="N2" s="203"/>
    </row>
    <row r="3" spans="1:14" ht="15" customHeight="1" x14ac:dyDescent="0.25">
      <c r="A3" s="45" t="s">
        <v>3</v>
      </c>
      <c r="B3" s="45">
        <v>6137</v>
      </c>
      <c r="C3" s="45">
        <v>2</v>
      </c>
      <c r="D3" s="69">
        <v>2924.3739999999998</v>
      </c>
      <c r="E3" s="69">
        <v>2801.1959999999999</v>
      </c>
      <c r="F3" s="69">
        <v>2358.788</v>
      </c>
      <c r="G3" s="75">
        <v>3112.306</v>
      </c>
      <c r="H3" s="69">
        <v>2480.1289999999999</v>
      </c>
      <c r="I3" s="89">
        <v>2181.1260000000002</v>
      </c>
      <c r="J3" s="227">
        <v>1246.9090000000001</v>
      </c>
      <c r="K3" s="139">
        <v>1578.877</v>
      </c>
      <c r="L3" s="207">
        <f t="shared" ref="L3:L65" si="0">MAX(D3:K3)</f>
        <v>3112.306</v>
      </c>
      <c r="N3" s="203"/>
    </row>
    <row r="4" spans="1:14" ht="15" customHeight="1" x14ac:dyDescent="0.25">
      <c r="A4" s="45" t="s">
        <v>3</v>
      </c>
      <c r="B4" s="45">
        <v>6137</v>
      </c>
      <c r="C4" s="45">
        <v>3</v>
      </c>
      <c r="D4" s="69">
        <v>0.14799999999999999</v>
      </c>
      <c r="E4" s="69">
        <v>7.8E-2</v>
      </c>
      <c r="F4" s="69">
        <v>0.441</v>
      </c>
      <c r="G4" s="75">
        <v>0.503</v>
      </c>
      <c r="H4" s="69">
        <v>4.2000000000000003E-2</v>
      </c>
      <c r="I4" s="89">
        <v>4.3999999999999997E-2</v>
      </c>
      <c r="J4" s="227">
        <v>8.5000000000000006E-2</v>
      </c>
      <c r="K4" s="139">
        <v>1.0589999999999999</v>
      </c>
      <c r="L4" s="207">
        <f t="shared" si="0"/>
        <v>1.0589999999999999</v>
      </c>
      <c r="N4" s="203"/>
    </row>
    <row r="5" spans="1:14" ht="15" customHeight="1" x14ac:dyDescent="0.25">
      <c r="A5" s="45" t="s">
        <v>3</v>
      </c>
      <c r="B5" s="45">
        <v>6137</v>
      </c>
      <c r="C5" s="45">
        <v>4</v>
      </c>
      <c r="D5" s="69">
        <v>5.7000000000000002E-2</v>
      </c>
      <c r="E5" s="69">
        <v>7.8E-2</v>
      </c>
      <c r="F5" s="69">
        <v>7.5999999999999998E-2</v>
      </c>
      <c r="G5" s="75">
        <v>0.05</v>
      </c>
      <c r="H5" s="69">
        <v>9.5000000000000001E-2</v>
      </c>
      <c r="I5" s="89">
        <v>5.2999999999999999E-2</v>
      </c>
      <c r="J5" s="227">
        <v>0.06</v>
      </c>
      <c r="K5" s="139">
        <v>9.4E-2</v>
      </c>
      <c r="L5" s="207">
        <f t="shared" si="0"/>
        <v>9.5000000000000001E-2</v>
      </c>
      <c r="N5" s="203"/>
    </row>
    <row r="6" spans="1:14" ht="15" customHeight="1" x14ac:dyDescent="0.25">
      <c r="A6" s="45" t="s">
        <v>4</v>
      </c>
      <c r="B6" s="45">
        <v>6705</v>
      </c>
      <c r="C6" s="45">
        <v>4</v>
      </c>
      <c r="D6" s="69">
        <v>2016.4469999999999</v>
      </c>
      <c r="E6" s="69">
        <v>2283.4340000000002</v>
      </c>
      <c r="F6" s="69">
        <v>2124.5529999999999</v>
      </c>
      <c r="G6" s="75">
        <v>1894.14</v>
      </c>
      <c r="H6" s="69">
        <v>967.84199999999998</v>
      </c>
      <c r="I6" s="89">
        <v>1787.864</v>
      </c>
      <c r="J6" s="227">
        <v>1505.3019999999999</v>
      </c>
      <c r="K6" s="139">
        <v>1233.633</v>
      </c>
      <c r="L6" s="207">
        <f t="shared" si="0"/>
        <v>2283.4340000000002</v>
      </c>
      <c r="M6" s="3"/>
      <c r="N6" s="203"/>
    </row>
    <row r="7" spans="1:14" ht="15" customHeight="1" x14ac:dyDescent="0.25">
      <c r="A7" s="45" t="s">
        <v>5</v>
      </c>
      <c r="B7" s="45">
        <v>7336</v>
      </c>
      <c r="C7" s="29" t="s">
        <v>6</v>
      </c>
      <c r="D7" s="69">
        <v>1.4999999999999999E-2</v>
      </c>
      <c r="E7" s="69">
        <v>1.4E-2</v>
      </c>
      <c r="F7" s="69">
        <v>7.0000000000000001E-3</v>
      </c>
      <c r="G7" s="75">
        <v>0.128</v>
      </c>
      <c r="H7" s="195">
        <v>1.2E-2</v>
      </c>
      <c r="I7" s="89">
        <v>8.0000000000000002E-3</v>
      </c>
      <c r="J7" s="227">
        <v>0.01</v>
      </c>
      <c r="K7" s="139">
        <v>7.0000000000000001E-3</v>
      </c>
      <c r="L7" s="207">
        <f t="shared" si="0"/>
        <v>0.128</v>
      </c>
      <c r="N7" s="203"/>
    </row>
    <row r="8" spans="1:14" ht="15" customHeight="1" x14ac:dyDescent="0.25">
      <c r="A8" s="45" t="s">
        <v>5</v>
      </c>
      <c r="B8" s="45">
        <v>7336</v>
      </c>
      <c r="C8" s="29" t="s">
        <v>7</v>
      </c>
      <c r="D8" s="69">
        <v>1.4E-2</v>
      </c>
      <c r="E8" s="69">
        <v>0.02</v>
      </c>
      <c r="F8" s="69">
        <v>8.0000000000000002E-3</v>
      </c>
      <c r="G8" s="75">
        <v>0.152</v>
      </c>
      <c r="H8" s="69">
        <v>1.4999999999999999E-2</v>
      </c>
      <c r="I8" s="89">
        <v>8.9999999999999993E-3</v>
      </c>
      <c r="J8" s="227">
        <v>8.0000000000000002E-3</v>
      </c>
      <c r="K8" s="139">
        <v>7.0000000000000001E-3</v>
      </c>
      <c r="L8" s="207">
        <f t="shared" si="0"/>
        <v>0.152</v>
      </c>
      <c r="N8" s="203"/>
    </row>
    <row r="9" spans="1:14" ht="15" customHeight="1" x14ac:dyDescent="0.25">
      <c r="A9" s="45" t="s">
        <v>5</v>
      </c>
      <c r="B9" s="45">
        <v>7336</v>
      </c>
      <c r="C9" s="29" t="s">
        <v>8</v>
      </c>
      <c r="D9" s="69">
        <v>4.8000000000000001E-2</v>
      </c>
      <c r="E9" s="69">
        <v>4.7E-2</v>
      </c>
      <c r="F9" s="69">
        <v>1.7000000000000001E-2</v>
      </c>
      <c r="G9" s="75">
        <v>0.21099999999999999</v>
      </c>
      <c r="H9" s="69">
        <v>2.5999999999999999E-2</v>
      </c>
      <c r="I9" s="89">
        <v>3.5000000000000003E-2</v>
      </c>
      <c r="J9" s="227">
        <v>2.8000000000000001E-2</v>
      </c>
      <c r="K9" s="139">
        <v>0.04</v>
      </c>
      <c r="L9" s="207">
        <f t="shared" si="0"/>
        <v>0.21099999999999999</v>
      </c>
      <c r="N9" s="203"/>
    </row>
    <row r="10" spans="1:14" ht="15" customHeight="1" x14ac:dyDescent="0.25">
      <c r="A10" s="104" t="s">
        <v>9</v>
      </c>
      <c r="B10" s="45">
        <v>995</v>
      </c>
      <c r="C10" s="29">
        <v>10</v>
      </c>
      <c r="D10" s="69">
        <v>8.9999999999999993E-3</v>
      </c>
      <c r="E10" s="69">
        <v>1.7000000000000001E-2</v>
      </c>
      <c r="F10" s="69">
        <v>6.0000000000000001E-3</v>
      </c>
      <c r="G10" s="75">
        <v>4.0000000000000001E-3</v>
      </c>
      <c r="H10" s="69">
        <v>3.0000000000000001E-3</v>
      </c>
      <c r="I10" s="89">
        <v>8.0000000000000002E-3</v>
      </c>
      <c r="J10" s="227"/>
      <c r="K10" s="139">
        <v>1E-3</v>
      </c>
      <c r="L10" s="207">
        <f t="shared" si="0"/>
        <v>1.7000000000000001E-2</v>
      </c>
      <c r="N10" s="203"/>
    </row>
    <row r="11" spans="1:14" ht="15" customHeight="1" x14ac:dyDescent="0.25">
      <c r="A11" s="45" t="s">
        <v>9</v>
      </c>
      <c r="B11" s="45">
        <v>995</v>
      </c>
      <c r="C11" s="29">
        <v>7</v>
      </c>
      <c r="D11" s="69">
        <v>878.00400000000002</v>
      </c>
      <c r="E11" s="69">
        <v>558.34100000000001</v>
      </c>
      <c r="F11" s="69">
        <v>776.92100000000005</v>
      </c>
      <c r="G11" s="75">
        <v>389.72300000000001</v>
      </c>
      <c r="H11" s="69">
        <v>227.82599999999999</v>
      </c>
      <c r="I11" s="89">
        <v>311.30700000000002</v>
      </c>
      <c r="J11" s="227">
        <v>192.24100000000001</v>
      </c>
      <c r="K11" s="139">
        <v>52.475000000000001</v>
      </c>
      <c r="L11" s="207">
        <f t="shared" si="0"/>
        <v>878.00400000000002</v>
      </c>
      <c r="N11" s="203"/>
    </row>
    <row r="12" spans="1:14" ht="15" customHeight="1" x14ac:dyDescent="0.25">
      <c r="A12" s="45" t="s">
        <v>9</v>
      </c>
      <c r="B12" s="45">
        <v>995</v>
      </c>
      <c r="C12" s="29">
        <v>8</v>
      </c>
      <c r="D12" s="69">
        <v>1682.461</v>
      </c>
      <c r="E12" s="69">
        <v>1255.1099999999999</v>
      </c>
      <c r="F12" s="69">
        <v>1697.4680000000001</v>
      </c>
      <c r="G12" s="75">
        <v>727.02800000000002</v>
      </c>
      <c r="H12" s="69">
        <v>286.947</v>
      </c>
      <c r="I12" s="89">
        <v>496.44200000000001</v>
      </c>
      <c r="J12" s="227">
        <v>352.84500000000003</v>
      </c>
      <c r="K12" s="139">
        <v>0.69599999999999995</v>
      </c>
      <c r="L12" s="207">
        <f t="shared" si="0"/>
        <v>1697.4680000000001</v>
      </c>
      <c r="N12" s="203"/>
    </row>
    <row r="13" spans="1:14" ht="15" customHeight="1" x14ac:dyDescent="0.25">
      <c r="A13" s="45" t="s">
        <v>10</v>
      </c>
      <c r="B13" s="45">
        <v>1011</v>
      </c>
      <c r="C13" s="29">
        <v>2</v>
      </c>
      <c r="D13" s="69">
        <v>0.04</v>
      </c>
      <c r="E13" s="69">
        <v>3.5000000000000003E-2</v>
      </c>
      <c r="F13" s="69">
        <v>1.4E-2</v>
      </c>
      <c r="G13" s="75">
        <v>2.3E-2</v>
      </c>
      <c r="H13" s="69">
        <v>4.5999999999999999E-2</v>
      </c>
      <c r="I13" s="89">
        <v>3.4000000000000002E-2</v>
      </c>
      <c r="J13" s="227">
        <v>1.6E-2</v>
      </c>
      <c r="K13" s="139">
        <v>0.03</v>
      </c>
      <c r="L13" s="207">
        <f>MAX(D13:K13)</f>
        <v>4.5999999999999999E-2</v>
      </c>
      <c r="N13" s="203"/>
    </row>
    <row r="14" spans="1:14" ht="15" customHeight="1" x14ac:dyDescent="0.25">
      <c r="A14" s="45" t="s">
        <v>11</v>
      </c>
      <c r="B14" s="45">
        <v>1001</v>
      </c>
      <c r="C14" s="29">
        <v>1</v>
      </c>
      <c r="D14" s="69">
        <v>1528.107</v>
      </c>
      <c r="E14" s="69">
        <v>1779.2370000000001</v>
      </c>
      <c r="F14" s="69">
        <v>2355.4850000000001</v>
      </c>
      <c r="G14" s="75">
        <v>1902.06</v>
      </c>
      <c r="H14" s="69">
        <v>1350.6</v>
      </c>
      <c r="I14" s="89">
        <v>1052.481</v>
      </c>
      <c r="J14" s="227">
        <v>1226.1569999999999</v>
      </c>
      <c r="K14" s="139">
        <v>1511.7840000000001</v>
      </c>
      <c r="L14" s="207">
        <f t="shared" si="0"/>
        <v>2355.4850000000001</v>
      </c>
      <c r="N14" s="203"/>
    </row>
    <row r="15" spans="1:14" ht="15" customHeight="1" x14ac:dyDescent="0.25">
      <c r="A15" s="45" t="s">
        <v>11</v>
      </c>
      <c r="B15" s="45">
        <v>1001</v>
      </c>
      <c r="C15" s="29">
        <v>2</v>
      </c>
      <c r="D15" s="69">
        <v>1768.2729999999999</v>
      </c>
      <c r="E15" s="69">
        <v>1442.7349999999999</v>
      </c>
      <c r="F15" s="69">
        <v>2272.1979999999999</v>
      </c>
      <c r="G15" s="75">
        <v>1545.876</v>
      </c>
      <c r="H15" s="69">
        <v>481.37799999999999</v>
      </c>
      <c r="I15" s="89">
        <v>1468.1310000000001</v>
      </c>
      <c r="J15" s="227">
        <v>688.02599999999995</v>
      </c>
      <c r="K15" s="139">
        <v>1144.3699999999999</v>
      </c>
      <c r="L15" s="207">
        <f t="shared" si="0"/>
        <v>2272.1979999999999</v>
      </c>
      <c r="N15" s="203"/>
    </row>
    <row r="16" spans="1:14" ht="15" customHeight="1" x14ac:dyDescent="0.25">
      <c r="A16" s="45" t="s">
        <v>11</v>
      </c>
      <c r="B16" s="45">
        <v>1001</v>
      </c>
      <c r="C16" s="29">
        <v>4</v>
      </c>
      <c r="D16" s="69">
        <v>3.9E-2</v>
      </c>
      <c r="E16" s="69">
        <v>0.13900000000000001</v>
      </c>
      <c r="F16" s="69">
        <v>0.112</v>
      </c>
      <c r="G16" s="75">
        <v>0.06</v>
      </c>
      <c r="H16" s="69">
        <v>3.6999999999999998E-2</v>
      </c>
      <c r="I16" s="89">
        <v>2E-3</v>
      </c>
      <c r="J16" s="227">
        <v>1E-3</v>
      </c>
      <c r="K16" s="139">
        <v>1E-3</v>
      </c>
      <c r="L16" s="207">
        <f t="shared" si="0"/>
        <v>0.13900000000000001</v>
      </c>
      <c r="N16" s="203"/>
    </row>
    <row r="17" spans="1:14" ht="15" customHeight="1" x14ac:dyDescent="0.25">
      <c r="A17" s="45" t="s">
        <v>12</v>
      </c>
      <c r="B17" s="45">
        <v>983</v>
      </c>
      <c r="C17" s="29">
        <v>1</v>
      </c>
      <c r="D17" s="69">
        <v>12446.653</v>
      </c>
      <c r="E17" s="69">
        <v>9205.0650000000005</v>
      </c>
      <c r="F17" s="69">
        <v>1710.2639999999999</v>
      </c>
      <c r="G17" s="75">
        <v>529.76099999999997</v>
      </c>
      <c r="H17" s="69">
        <v>935.10599999999999</v>
      </c>
      <c r="I17" s="89">
        <v>751.93</v>
      </c>
      <c r="J17" s="227">
        <v>848.70799999999997</v>
      </c>
      <c r="K17" s="139">
        <v>925.81600000000003</v>
      </c>
      <c r="L17" s="207">
        <f t="shared" si="0"/>
        <v>12446.653</v>
      </c>
      <c r="N17" s="203"/>
    </row>
    <row r="18" spans="1:14" ht="15" customHeight="1" x14ac:dyDescent="0.25">
      <c r="A18" s="45" t="s">
        <v>12</v>
      </c>
      <c r="B18" s="45">
        <v>983</v>
      </c>
      <c r="C18" s="29">
        <v>2</v>
      </c>
      <c r="D18" s="69">
        <v>12073.839</v>
      </c>
      <c r="E18" s="69">
        <v>7348.085</v>
      </c>
      <c r="F18" s="69">
        <v>4923.1409999999996</v>
      </c>
      <c r="G18" s="75">
        <v>543.40700000000004</v>
      </c>
      <c r="H18" s="69">
        <v>732.1</v>
      </c>
      <c r="I18" s="89">
        <v>863.83100000000002</v>
      </c>
      <c r="J18" s="227">
        <v>841.41099999999994</v>
      </c>
      <c r="K18" s="139">
        <v>842.47199999999998</v>
      </c>
      <c r="L18" s="207">
        <f t="shared" si="0"/>
        <v>12073.839</v>
      </c>
      <c r="N18" s="203"/>
    </row>
    <row r="19" spans="1:14" ht="15" customHeight="1" x14ac:dyDescent="0.25">
      <c r="A19" s="45" t="s">
        <v>12</v>
      </c>
      <c r="B19" s="45">
        <v>983</v>
      </c>
      <c r="C19" s="29">
        <v>3</v>
      </c>
      <c r="D19" s="69">
        <v>11870.7</v>
      </c>
      <c r="E19" s="69">
        <v>9840.1319999999996</v>
      </c>
      <c r="F19" s="69">
        <v>1606.788</v>
      </c>
      <c r="G19" s="75">
        <v>299.95</v>
      </c>
      <c r="H19" s="69">
        <v>792.024</v>
      </c>
      <c r="I19" s="89">
        <v>863.90099999999995</v>
      </c>
      <c r="J19" s="227">
        <v>619.78300000000002</v>
      </c>
      <c r="K19" s="139">
        <v>966.40899999999999</v>
      </c>
      <c r="L19" s="207">
        <f t="shared" si="0"/>
        <v>11870.7</v>
      </c>
      <c r="N19" s="203"/>
    </row>
    <row r="20" spans="1:14" ht="15" customHeight="1" x14ac:dyDescent="0.25">
      <c r="A20" s="45" t="s">
        <v>12</v>
      </c>
      <c r="B20" s="45">
        <v>983</v>
      </c>
      <c r="C20" s="29">
        <v>4</v>
      </c>
      <c r="D20" s="69">
        <v>13731.732</v>
      </c>
      <c r="E20" s="69">
        <v>8566.7420000000002</v>
      </c>
      <c r="F20" s="69">
        <v>1883.9770000000001</v>
      </c>
      <c r="G20" s="75">
        <v>860.72</v>
      </c>
      <c r="H20" s="69">
        <v>629.67999999999995</v>
      </c>
      <c r="I20" s="89">
        <v>728.93499999999995</v>
      </c>
      <c r="J20" s="227">
        <v>1015.027</v>
      </c>
      <c r="K20" s="139">
        <v>854.09</v>
      </c>
      <c r="L20" s="207">
        <f t="shared" si="0"/>
        <v>13731.732</v>
      </c>
      <c r="N20" s="203"/>
    </row>
    <row r="21" spans="1:14" ht="15" customHeight="1" x14ac:dyDescent="0.25">
      <c r="A21" s="45" t="s">
        <v>12</v>
      </c>
      <c r="B21" s="45">
        <v>983</v>
      </c>
      <c r="C21" s="29">
        <v>5</v>
      </c>
      <c r="D21" s="69">
        <v>10975.781000000001</v>
      </c>
      <c r="E21" s="69">
        <v>8935.7129999999997</v>
      </c>
      <c r="F21" s="69">
        <v>4368.9399999999996</v>
      </c>
      <c r="G21" s="75">
        <v>860.62699999999995</v>
      </c>
      <c r="H21" s="69">
        <v>780.79</v>
      </c>
      <c r="I21" s="89">
        <v>693.89099999999996</v>
      </c>
      <c r="J21" s="227">
        <v>988.74400000000003</v>
      </c>
      <c r="K21" s="139">
        <v>885.46299999999997</v>
      </c>
      <c r="L21" s="207">
        <f t="shared" si="0"/>
        <v>10975.781000000001</v>
      </c>
      <c r="N21" s="203"/>
    </row>
    <row r="22" spans="1:14" ht="15" customHeight="1" x14ac:dyDescent="0.25">
      <c r="A22" s="45" t="s">
        <v>12</v>
      </c>
      <c r="B22" s="45">
        <v>983</v>
      </c>
      <c r="C22" s="29">
        <v>6</v>
      </c>
      <c r="D22" s="69">
        <v>12987.03</v>
      </c>
      <c r="E22" s="69">
        <v>8943.1890000000003</v>
      </c>
      <c r="F22" s="69">
        <v>5069.473</v>
      </c>
      <c r="G22" s="75">
        <v>636.76900000000001</v>
      </c>
      <c r="H22" s="69">
        <v>574.54999999999995</v>
      </c>
      <c r="I22" s="89">
        <v>658.37</v>
      </c>
      <c r="J22" s="227">
        <v>546.34100000000001</v>
      </c>
      <c r="K22" s="139">
        <v>652.32399999999996</v>
      </c>
      <c r="L22" s="207">
        <f t="shared" si="0"/>
        <v>12987.03</v>
      </c>
      <c r="N22" s="203"/>
    </row>
    <row r="23" spans="1:14" ht="15" customHeight="1" x14ac:dyDescent="0.25">
      <c r="A23" s="104" t="s">
        <v>13</v>
      </c>
      <c r="B23" s="104">
        <v>1002</v>
      </c>
      <c r="C23" s="91" t="s">
        <v>14</v>
      </c>
      <c r="D23" s="89"/>
      <c r="E23" s="89"/>
      <c r="F23" s="89">
        <v>0.40300000000000002</v>
      </c>
      <c r="G23" s="92">
        <v>0.26200000000000001</v>
      </c>
      <c r="H23" s="89">
        <v>0.215</v>
      </c>
      <c r="I23" s="89">
        <v>0.249</v>
      </c>
      <c r="J23" s="227">
        <v>0.19600000000000001</v>
      </c>
      <c r="K23" s="139"/>
      <c r="L23" s="207">
        <f t="shared" si="0"/>
        <v>0.40300000000000002</v>
      </c>
      <c r="M23" s="2"/>
      <c r="N23" s="203"/>
    </row>
    <row r="24" spans="1:14" ht="15" customHeight="1" x14ac:dyDescent="0.25">
      <c r="A24" s="104" t="s">
        <v>13</v>
      </c>
      <c r="B24" s="104">
        <v>1002</v>
      </c>
      <c r="C24" s="91" t="s">
        <v>15</v>
      </c>
      <c r="D24" s="89"/>
      <c r="E24" s="197"/>
      <c r="F24" s="89">
        <v>0.40300000000000002</v>
      </c>
      <c r="G24" s="92">
        <v>0.26200000000000001</v>
      </c>
      <c r="H24" s="89">
        <v>0.215</v>
      </c>
      <c r="I24" s="89">
        <v>0.249</v>
      </c>
      <c r="J24" s="227">
        <v>0.19600000000000001</v>
      </c>
      <c r="K24" s="139"/>
      <c r="L24" s="207">
        <f t="shared" si="0"/>
        <v>0.40300000000000002</v>
      </c>
      <c r="M24" s="2"/>
      <c r="N24" s="203"/>
    </row>
    <row r="25" spans="1:14" ht="15" customHeight="1" x14ac:dyDescent="0.25">
      <c r="A25" s="104" t="s">
        <v>13</v>
      </c>
      <c r="B25" s="104">
        <v>1002</v>
      </c>
      <c r="C25" s="91" t="s">
        <v>16</v>
      </c>
      <c r="D25" s="89">
        <v>1E-3</v>
      </c>
      <c r="E25" s="89">
        <v>1E-3</v>
      </c>
      <c r="F25" s="89">
        <v>0.45500000000000002</v>
      </c>
      <c r="G25" s="92">
        <v>0.23699999999999999</v>
      </c>
      <c r="H25" s="89">
        <v>0.20399999999999999</v>
      </c>
      <c r="I25" s="89">
        <v>0.54100000000000004</v>
      </c>
      <c r="J25" s="227">
        <v>0.22600000000000001</v>
      </c>
      <c r="K25" s="139"/>
      <c r="L25" s="207">
        <f t="shared" si="0"/>
        <v>0.54100000000000004</v>
      </c>
      <c r="M25" s="2"/>
      <c r="N25" s="203"/>
    </row>
    <row r="26" spans="1:14" ht="15" customHeight="1" x14ac:dyDescent="0.25">
      <c r="A26" s="104" t="s">
        <v>13</v>
      </c>
      <c r="B26" s="45">
        <v>1002</v>
      </c>
      <c r="C26" s="29" t="s">
        <v>17</v>
      </c>
      <c r="D26" s="69">
        <v>2E-3</v>
      </c>
      <c r="E26" s="69">
        <v>1E-3</v>
      </c>
      <c r="F26" s="69">
        <v>0.45500000000000002</v>
      </c>
      <c r="G26" s="75">
        <v>0.23699999999999999</v>
      </c>
      <c r="H26" s="69">
        <v>0.20399999999999999</v>
      </c>
      <c r="I26" s="89">
        <v>0.53700000000000003</v>
      </c>
      <c r="J26" s="227">
        <v>0.223</v>
      </c>
      <c r="K26" s="139"/>
      <c r="L26" s="207">
        <f t="shared" si="0"/>
        <v>0.53700000000000003</v>
      </c>
      <c r="N26" s="203"/>
    </row>
    <row r="27" spans="1:14" s="99" customFormat="1" ht="15" customHeight="1" x14ac:dyDescent="0.25">
      <c r="A27" s="104" t="s">
        <v>18</v>
      </c>
      <c r="B27" s="104">
        <v>1004</v>
      </c>
      <c r="C27" s="106" t="s">
        <v>110</v>
      </c>
      <c r="D27" s="89"/>
      <c r="E27" s="89">
        <v>0.25700000000000001</v>
      </c>
      <c r="F27" s="89">
        <v>27.904</v>
      </c>
      <c r="G27" s="89">
        <v>24.1</v>
      </c>
      <c r="H27" s="89">
        <v>30.902000000000001</v>
      </c>
      <c r="I27" s="89">
        <v>26.343</v>
      </c>
      <c r="J27" s="228">
        <v>90.108999999999995</v>
      </c>
      <c r="K27" s="139">
        <v>25.978999999999999</v>
      </c>
      <c r="L27" s="207">
        <f>MAX(D27:K27)</f>
        <v>90.108999999999995</v>
      </c>
      <c r="M27" s="100"/>
      <c r="N27" s="203"/>
    </row>
    <row r="28" spans="1:14" s="99" customFormat="1" ht="15" customHeight="1" x14ac:dyDescent="0.25">
      <c r="A28" s="104" t="s">
        <v>18</v>
      </c>
      <c r="B28" s="104">
        <v>1004</v>
      </c>
      <c r="C28" s="106" t="s">
        <v>111</v>
      </c>
      <c r="D28" s="196"/>
      <c r="E28" s="89">
        <v>26.244</v>
      </c>
      <c r="F28" s="89">
        <v>74.543000000000006</v>
      </c>
      <c r="G28" s="89">
        <v>17.866</v>
      </c>
      <c r="H28" s="89">
        <v>29.881</v>
      </c>
      <c r="I28" s="89">
        <v>32.463000000000001</v>
      </c>
      <c r="J28" s="228">
        <v>94.436000000000007</v>
      </c>
      <c r="K28" s="139">
        <v>31.524999999999999</v>
      </c>
      <c r="L28" s="207">
        <f t="shared" si="0"/>
        <v>94.436000000000007</v>
      </c>
      <c r="M28" s="100"/>
      <c r="N28" s="203"/>
    </row>
    <row r="29" spans="1:14" ht="15" customHeight="1" x14ac:dyDescent="0.25">
      <c r="A29" s="104" t="s">
        <v>19</v>
      </c>
      <c r="B29" s="104">
        <v>1012</v>
      </c>
      <c r="C29" s="91">
        <v>2</v>
      </c>
      <c r="D29" s="89">
        <v>279.17099999999999</v>
      </c>
      <c r="E29" s="89">
        <v>348.74599999999998</v>
      </c>
      <c r="F29" s="89">
        <v>344.334</v>
      </c>
      <c r="G29" s="89">
        <v>295.39100000000002</v>
      </c>
      <c r="H29" s="89">
        <v>101.045</v>
      </c>
      <c r="I29" s="89">
        <v>145.84899999999999</v>
      </c>
      <c r="J29" s="228">
        <v>198.715</v>
      </c>
      <c r="K29" s="139">
        <v>251.858</v>
      </c>
      <c r="L29" s="207">
        <f t="shared" si="0"/>
        <v>348.74599999999998</v>
      </c>
      <c r="M29" s="2"/>
      <c r="N29" s="203"/>
    </row>
    <row r="30" spans="1:14" ht="15" customHeight="1" x14ac:dyDescent="0.25">
      <c r="A30" s="104" t="s">
        <v>19</v>
      </c>
      <c r="B30" s="104">
        <v>1012</v>
      </c>
      <c r="C30" s="91">
        <v>3</v>
      </c>
      <c r="D30" s="89">
        <v>1184.1890000000001</v>
      </c>
      <c r="E30" s="89">
        <v>1767.239</v>
      </c>
      <c r="F30" s="89">
        <v>1603.471</v>
      </c>
      <c r="G30" s="89">
        <v>1600.5039999999999</v>
      </c>
      <c r="H30" s="89">
        <v>1412.433</v>
      </c>
      <c r="I30" s="89">
        <v>1164.963</v>
      </c>
      <c r="J30" s="228">
        <v>1659.5650000000001</v>
      </c>
      <c r="K30" s="139">
        <v>1643.7560000000001</v>
      </c>
      <c r="L30" s="207">
        <f t="shared" si="0"/>
        <v>1767.239</v>
      </c>
      <c r="M30" s="2"/>
      <c r="N30" s="203"/>
    </row>
    <row r="31" spans="1:14" s="203" customFormat="1" ht="15" customHeight="1" x14ac:dyDescent="0.25">
      <c r="A31" s="104" t="s">
        <v>20</v>
      </c>
      <c r="B31" s="104">
        <v>1043</v>
      </c>
      <c r="C31" s="107" t="s">
        <v>21</v>
      </c>
      <c r="D31" s="96">
        <v>3946.0740000000001</v>
      </c>
      <c r="E31" s="96">
        <v>3677.9290000000001</v>
      </c>
      <c r="F31" s="96">
        <v>5375.5590000000002</v>
      </c>
      <c r="G31" s="96">
        <v>4077.4279999999999</v>
      </c>
      <c r="H31" s="96">
        <v>2100.587</v>
      </c>
      <c r="I31" s="96"/>
      <c r="J31" s="227"/>
      <c r="K31" s="139"/>
      <c r="L31" s="207">
        <f t="shared" si="0"/>
        <v>5375.5590000000002</v>
      </c>
      <c r="M31" s="120"/>
    </row>
    <row r="32" spans="1:14" s="203" customFormat="1" x14ac:dyDescent="0.25">
      <c r="A32" s="104" t="s">
        <v>20</v>
      </c>
      <c r="B32" s="104">
        <v>1043</v>
      </c>
      <c r="C32" s="107" t="s">
        <v>22</v>
      </c>
      <c r="D32" s="96">
        <v>5550.2860000000001</v>
      </c>
      <c r="E32" s="96">
        <v>3004.1579999999999</v>
      </c>
      <c r="F32" s="96">
        <v>4876.268</v>
      </c>
      <c r="G32" s="96">
        <v>4471.3140000000003</v>
      </c>
      <c r="H32" s="96"/>
      <c r="I32" s="96"/>
      <c r="J32" s="227"/>
      <c r="K32" s="139"/>
      <c r="L32" s="207">
        <f t="shared" si="0"/>
        <v>5550.2860000000001</v>
      </c>
      <c r="M32" s="120"/>
    </row>
    <row r="33" spans="1:14" ht="15" customHeight="1" x14ac:dyDescent="0.25">
      <c r="A33" s="104" t="s">
        <v>23</v>
      </c>
      <c r="B33" s="104">
        <v>7759</v>
      </c>
      <c r="C33" s="91" t="s">
        <v>24</v>
      </c>
      <c r="D33" s="89">
        <v>7.2999999999999995E-2</v>
      </c>
      <c r="E33" s="89">
        <v>0.10100000000000001</v>
      </c>
      <c r="F33" s="89">
        <v>8.2000000000000003E-2</v>
      </c>
      <c r="G33" s="89">
        <v>2.7E-2</v>
      </c>
      <c r="H33" s="89">
        <v>7.5999999999999998E-2</v>
      </c>
      <c r="I33" s="89">
        <v>0.17399999999999999</v>
      </c>
      <c r="J33" s="228">
        <v>0.14599999999999999</v>
      </c>
      <c r="K33" s="139">
        <v>0.248</v>
      </c>
      <c r="L33" s="207">
        <f t="shared" si="0"/>
        <v>0.248</v>
      </c>
      <c r="M33" s="2"/>
      <c r="N33" s="203"/>
    </row>
    <row r="34" spans="1:14" ht="15" customHeight="1" x14ac:dyDescent="0.25">
      <c r="A34" s="104" t="s">
        <v>23</v>
      </c>
      <c r="B34" s="104">
        <v>7759</v>
      </c>
      <c r="C34" s="91" t="s">
        <v>25</v>
      </c>
      <c r="D34" s="89">
        <v>9.6000000000000002E-2</v>
      </c>
      <c r="E34" s="89">
        <v>0.183</v>
      </c>
      <c r="F34" s="89">
        <v>0.13800000000000001</v>
      </c>
      <c r="G34" s="89">
        <v>2.3E-2</v>
      </c>
      <c r="H34" s="89">
        <v>0.16900000000000001</v>
      </c>
      <c r="I34" s="89">
        <v>0.23799999999999999</v>
      </c>
      <c r="J34" s="228">
        <v>0.155</v>
      </c>
      <c r="K34" s="139">
        <v>0.214</v>
      </c>
      <c r="L34" s="207">
        <f t="shared" si="0"/>
        <v>0.23799999999999999</v>
      </c>
      <c r="M34" s="2"/>
      <c r="N34" s="203"/>
    </row>
    <row r="35" spans="1:14" ht="15" customHeight="1" x14ac:dyDescent="0.25">
      <c r="A35" s="104" t="s">
        <v>23</v>
      </c>
      <c r="B35" s="104">
        <v>7759</v>
      </c>
      <c r="C35" s="91" t="s">
        <v>26</v>
      </c>
      <c r="D35" s="89">
        <v>9.5000000000000001E-2</v>
      </c>
      <c r="E35" s="89">
        <v>0.17100000000000001</v>
      </c>
      <c r="F35" s="89">
        <v>0.128</v>
      </c>
      <c r="G35" s="89">
        <v>2.4E-2</v>
      </c>
      <c r="H35" s="89">
        <v>0.158</v>
      </c>
      <c r="I35" s="89">
        <v>0.22800000000000001</v>
      </c>
      <c r="J35" s="228">
        <v>0.14199999999999999</v>
      </c>
      <c r="K35" s="139">
        <v>0.17299999999999999</v>
      </c>
      <c r="L35" s="207">
        <f t="shared" si="0"/>
        <v>0.22800000000000001</v>
      </c>
      <c r="M35" s="2"/>
      <c r="N35" s="203"/>
    </row>
    <row r="36" spans="1:14" ht="15" customHeight="1" x14ac:dyDescent="0.25">
      <c r="A36" s="104" t="s">
        <v>23</v>
      </c>
      <c r="B36" s="104">
        <v>7759</v>
      </c>
      <c r="C36" s="91" t="s">
        <v>27</v>
      </c>
      <c r="D36" s="89">
        <v>7.5999999999999998E-2</v>
      </c>
      <c r="E36" s="89">
        <v>0.16200000000000001</v>
      </c>
      <c r="F36" s="89">
        <v>0.106</v>
      </c>
      <c r="G36" s="89">
        <v>3.6999999999999998E-2</v>
      </c>
      <c r="H36" s="89">
        <v>8.7999999999999995E-2</v>
      </c>
      <c r="I36" s="89">
        <v>0.184</v>
      </c>
      <c r="J36" s="228">
        <v>0.151</v>
      </c>
      <c r="K36" s="139">
        <v>0.25800000000000001</v>
      </c>
      <c r="L36" s="207">
        <f t="shared" si="0"/>
        <v>0.25800000000000001</v>
      </c>
      <c r="M36" s="2"/>
      <c r="N36" s="203"/>
    </row>
    <row r="37" spans="1:14" ht="15" customHeight="1" x14ac:dyDescent="0.25">
      <c r="A37" s="104" t="s">
        <v>28</v>
      </c>
      <c r="B37" s="104">
        <v>6113</v>
      </c>
      <c r="C37" s="91">
        <v>1</v>
      </c>
      <c r="D37" s="89">
        <v>2313.5030000000002</v>
      </c>
      <c r="E37" s="89">
        <v>2601.4059999999999</v>
      </c>
      <c r="F37" s="89">
        <v>2782.4380000000001</v>
      </c>
      <c r="G37" s="89">
        <v>2433.962</v>
      </c>
      <c r="H37" s="89">
        <v>2391.0720000000001</v>
      </c>
      <c r="I37" s="89">
        <v>1807.1859999999999</v>
      </c>
      <c r="J37" s="228">
        <v>2201.7660000000001</v>
      </c>
      <c r="K37" s="139">
        <v>1804.202</v>
      </c>
      <c r="L37" s="207">
        <f t="shared" si="0"/>
        <v>2782.4380000000001</v>
      </c>
      <c r="M37" s="2"/>
      <c r="N37" s="203"/>
    </row>
    <row r="38" spans="1:14" ht="15" customHeight="1" x14ac:dyDescent="0.25">
      <c r="A38" s="104" t="s">
        <v>28</v>
      </c>
      <c r="B38" s="104">
        <v>6113</v>
      </c>
      <c r="C38" s="91">
        <v>2</v>
      </c>
      <c r="D38" s="89">
        <v>2273.2710000000002</v>
      </c>
      <c r="E38" s="89">
        <v>2315.2649999999999</v>
      </c>
      <c r="F38" s="89">
        <v>1764.098</v>
      </c>
      <c r="G38" s="89">
        <v>2259.7930000000001</v>
      </c>
      <c r="H38" s="89">
        <v>2181.6239999999998</v>
      </c>
      <c r="I38" s="89">
        <v>2339.9290000000001</v>
      </c>
      <c r="J38" s="228">
        <v>2049.4679999999998</v>
      </c>
      <c r="K38" s="139">
        <v>1902.748</v>
      </c>
      <c r="L38" s="207">
        <f t="shared" si="0"/>
        <v>2339.9290000000001</v>
      </c>
      <c r="M38" s="2"/>
      <c r="N38" s="203"/>
    </row>
    <row r="39" spans="1:14" ht="15" customHeight="1" x14ac:dyDescent="0.25">
      <c r="A39" s="104" t="s">
        <v>28</v>
      </c>
      <c r="B39" s="104">
        <v>6113</v>
      </c>
      <c r="C39" s="91">
        <v>3</v>
      </c>
      <c r="D39" s="89">
        <v>2111.9250000000002</v>
      </c>
      <c r="E39" s="89">
        <v>2608.09</v>
      </c>
      <c r="F39" s="89">
        <v>2588.6570000000002</v>
      </c>
      <c r="G39" s="89">
        <v>2349.96</v>
      </c>
      <c r="H39" s="89">
        <v>1704.56</v>
      </c>
      <c r="I39" s="89">
        <v>2113.837</v>
      </c>
      <c r="J39" s="228">
        <v>1871.692</v>
      </c>
      <c r="K39" s="139">
        <v>1980.28</v>
      </c>
      <c r="L39" s="207">
        <f t="shared" si="0"/>
        <v>2608.09</v>
      </c>
      <c r="M39" s="2"/>
      <c r="N39" s="203"/>
    </row>
    <row r="40" spans="1:14" ht="15" customHeight="1" x14ac:dyDescent="0.25">
      <c r="A40" s="104" t="s">
        <v>28</v>
      </c>
      <c r="B40" s="104">
        <v>6113</v>
      </c>
      <c r="C40" s="91">
        <v>4</v>
      </c>
      <c r="D40" s="89">
        <v>3012.402</v>
      </c>
      <c r="E40" s="89">
        <v>2911.4740000000002</v>
      </c>
      <c r="F40" s="89">
        <v>3646.9740000000002</v>
      </c>
      <c r="G40" s="89">
        <v>2918.0120000000002</v>
      </c>
      <c r="H40" s="89">
        <v>3440.3890000000001</v>
      </c>
      <c r="I40" s="89">
        <v>3206.8440000000001</v>
      </c>
      <c r="J40" s="228">
        <v>3194.1179999999999</v>
      </c>
      <c r="K40" s="139">
        <v>3486.3609999999999</v>
      </c>
      <c r="L40" s="207">
        <f t="shared" si="0"/>
        <v>3646.9740000000002</v>
      </c>
      <c r="M40" s="2"/>
      <c r="N40" s="203"/>
    </row>
    <row r="41" spans="1:14" ht="15" customHeight="1" x14ac:dyDescent="0.25">
      <c r="A41" s="104" t="s">
        <v>28</v>
      </c>
      <c r="B41" s="104">
        <v>6113</v>
      </c>
      <c r="C41" s="91">
        <v>5</v>
      </c>
      <c r="D41" s="89">
        <v>9275.5110000000004</v>
      </c>
      <c r="E41" s="89">
        <v>12010.547</v>
      </c>
      <c r="F41" s="89">
        <v>9886.9580000000005</v>
      </c>
      <c r="G41" s="89">
        <v>12093.664000000001</v>
      </c>
      <c r="H41" s="89">
        <v>6380.3990000000003</v>
      </c>
      <c r="I41" s="89">
        <v>5494.9390000000003</v>
      </c>
      <c r="J41" s="228">
        <v>4330.9809999999998</v>
      </c>
      <c r="K41" s="139">
        <v>7039.3109999999997</v>
      </c>
      <c r="L41" s="207">
        <f t="shared" si="0"/>
        <v>12093.664000000001</v>
      </c>
      <c r="M41" s="2"/>
      <c r="N41" s="203"/>
    </row>
    <row r="42" spans="1:14" ht="15" customHeight="1" x14ac:dyDescent="0.25">
      <c r="A42" s="104" t="s">
        <v>29</v>
      </c>
      <c r="B42" s="104">
        <v>7763</v>
      </c>
      <c r="C42" s="91">
        <v>1</v>
      </c>
      <c r="D42" s="89">
        <v>3.6999999999999998E-2</v>
      </c>
      <c r="E42" s="89">
        <v>8.3000000000000004E-2</v>
      </c>
      <c r="F42" s="89">
        <v>8.2000000000000003E-2</v>
      </c>
      <c r="G42" s="89">
        <v>0.06</v>
      </c>
      <c r="H42" s="89">
        <v>0.16500000000000001</v>
      </c>
      <c r="I42" s="89">
        <v>0.13600000000000001</v>
      </c>
      <c r="J42" s="228">
        <v>0.252</v>
      </c>
      <c r="K42" s="139">
        <v>0.30399999999999999</v>
      </c>
      <c r="L42" s="207">
        <f t="shared" si="0"/>
        <v>0.30399999999999999</v>
      </c>
      <c r="M42" s="2"/>
      <c r="N42" s="203"/>
    </row>
    <row r="43" spans="1:14" ht="15" customHeight="1" x14ac:dyDescent="0.25">
      <c r="A43" s="104" t="s">
        <v>29</v>
      </c>
      <c r="B43" s="104">
        <v>7763</v>
      </c>
      <c r="C43" s="91">
        <v>2</v>
      </c>
      <c r="D43" s="89">
        <v>5.2999999999999999E-2</v>
      </c>
      <c r="E43" s="89">
        <v>8.6999999999999994E-2</v>
      </c>
      <c r="F43" s="89">
        <v>8.1000000000000003E-2</v>
      </c>
      <c r="G43" s="89">
        <v>5.8000000000000003E-2</v>
      </c>
      <c r="H43" s="89">
        <v>0.17899999999999999</v>
      </c>
      <c r="I43" s="89">
        <v>0.185</v>
      </c>
      <c r="J43" s="228">
        <v>0.28100000000000003</v>
      </c>
      <c r="K43" s="139">
        <v>0.311</v>
      </c>
      <c r="L43" s="207">
        <f t="shared" si="0"/>
        <v>0.311</v>
      </c>
      <c r="M43" s="2"/>
      <c r="N43" s="203"/>
    </row>
    <row r="44" spans="1:14" ht="15" customHeight="1" x14ac:dyDescent="0.25">
      <c r="A44" s="104" t="s">
        <v>29</v>
      </c>
      <c r="B44" s="104">
        <v>7763</v>
      </c>
      <c r="C44" s="91">
        <v>3</v>
      </c>
      <c r="D44" s="89">
        <v>4.7E-2</v>
      </c>
      <c r="E44" s="89">
        <v>8.5000000000000006E-2</v>
      </c>
      <c r="F44" s="89">
        <v>7.6999999999999999E-2</v>
      </c>
      <c r="G44" s="89">
        <v>5.8000000000000003E-2</v>
      </c>
      <c r="H44" s="89">
        <v>0.13700000000000001</v>
      </c>
      <c r="I44" s="89">
        <v>0.16500000000000001</v>
      </c>
      <c r="J44" s="228">
        <v>0.214</v>
      </c>
      <c r="K44" s="139">
        <v>0.314</v>
      </c>
      <c r="L44" s="207">
        <f t="shared" si="0"/>
        <v>0.314</v>
      </c>
      <c r="M44" s="2"/>
      <c r="N44" s="203"/>
    </row>
    <row r="45" spans="1:14" ht="15" customHeight="1" x14ac:dyDescent="0.25">
      <c r="A45" s="104" t="s">
        <v>30</v>
      </c>
      <c r="B45" s="104">
        <v>7948</v>
      </c>
      <c r="C45" s="91">
        <v>1</v>
      </c>
      <c r="D45" s="89">
        <v>0.02</v>
      </c>
      <c r="E45" s="89">
        <v>3.7999999999999999E-2</v>
      </c>
      <c r="F45" s="89">
        <v>1.6E-2</v>
      </c>
      <c r="G45" s="89">
        <v>0.02</v>
      </c>
      <c r="H45" s="89">
        <v>1.7000000000000001E-2</v>
      </c>
      <c r="I45" s="89">
        <v>2.1000000000000001E-2</v>
      </c>
      <c r="J45" s="228">
        <v>1.7000000000000001E-2</v>
      </c>
      <c r="K45" s="139">
        <v>6.8000000000000005E-2</v>
      </c>
      <c r="L45" s="207">
        <f t="shared" si="0"/>
        <v>6.8000000000000005E-2</v>
      </c>
      <c r="M45" s="2"/>
      <c r="N45" s="203"/>
    </row>
    <row r="46" spans="1:14" ht="15" customHeight="1" x14ac:dyDescent="0.25">
      <c r="A46" s="104" t="s">
        <v>30</v>
      </c>
      <c r="B46" s="104">
        <v>7948</v>
      </c>
      <c r="C46" s="91">
        <v>2</v>
      </c>
      <c r="D46" s="89">
        <v>2.1999999999999999E-2</v>
      </c>
      <c r="E46" s="89">
        <v>4.1000000000000002E-2</v>
      </c>
      <c r="F46" s="89">
        <v>1.7999999999999999E-2</v>
      </c>
      <c r="G46" s="89">
        <v>2.1000000000000001E-2</v>
      </c>
      <c r="H46" s="89">
        <v>1.2E-2</v>
      </c>
      <c r="I46" s="89">
        <v>1.7999999999999999E-2</v>
      </c>
      <c r="J46" s="228">
        <v>1.9E-2</v>
      </c>
      <c r="K46" s="139">
        <v>7.8E-2</v>
      </c>
      <c r="L46" s="207">
        <f t="shared" si="0"/>
        <v>7.8E-2</v>
      </c>
      <c r="M46" s="2"/>
      <c r="N46" s="203"/>
    </row>
    <row r="47" spans="1:14" ht="15" customHeight="1" x14ac:dyDescent="0.25">
      <c r="A47" s="104" t="s">
        <v>30</v>
      </c>
      <c r="B47" s="104">
        <v>7948</v>
      </c>
      <c r="C47" s="91">
        <v>3</v>
      </c>
      <c r="D47" s="89">
        <v>0.02</v>
      </c>
      <c r="E47" s="89">
        <v>3.9E-2</v>
      </c>
      <c r="F47" s="89">
        <v>1.4E-2</v>
      </c>
      <c r="G47" s="89">
        <v>1.6E-2</v>
      </c>
      <c r="H47" s="89">
        <v>1.0999999999999999E-2</v>
      </c>
      <c r="I47" s="89">
        <v>1.9E-2</v>
      </c>
      <c r="J47" s="228">
        <v>1.7999999999999999E-2</v>
      </c>
      <c r="K47" s="139">
        <v>7.0000000000000007E-2</v>
      </c>
      <c r="L47" s="207">
        <f t="shared" si="0"/>
        <v>7.0000000000000007E-2</v>
      </c>
      <c r="M47" s="2"/>
      <c r="N47" s="203"/>
    </row>
    <row r="48" spans="1:14" ht="15" customHeight="1" x14ac:dyDescent="0.25">
      <c r="A48" s="104" t="s">
        <v>30</v>
      </c>
      <c r="B48" s="104">
        <v>7948</v>
      </c>
      <c r="C48" s="91">
        <v>4</v>
      </c>
      <c r="D48" s="89">
        <v>2.5999999999999999E-2</v>
      </c>
      <c r="E48" s="89">
        <v>3.5999999999999997E-2</v>
      </c>
      <c r="F48" s="89">
        <v>1.0999999999999999E-2</v>
      </c>
      <c r="G48" s="89">
        <v>1.6E-2</v>
      </c>
      <c r="H48" s="89">
        <v>8.9999999999999993E-3</v>
      </c>
      <c r="I48" s="89">
        <v>1.7999999999999999E-2</v>
      </c>
      <c r="J48" s="228">
        <v>1.7999999999999999E-2</v>
      </c>
      <c r="K48" s="139">
        <v>7.0999999999999994E-2</v>
      </c>
      <c r="L48" s="207">
        <f t="shared" si="0"/>
        <v>7.0999999999999994E-2</v>
      </c>
      <c r="M48" s="2"/>
      <c r="N48" s="203"/>
    </row>
    <row r="49" spans="1:14" ht="15" customHeight="1" x14ac:dyDescent="0.25">
      <c r="A49" s="104" t="s">
        <v>30</v>
      </c>
      <c r="B49" s="104">
        <v>7948</v>
      </c>
      <c r="C49" s="91">
        <v>5</v>
      </c>
      <c r="D49" s="89">
        <v>2.4E-2</v>
      </c>
      <c r="E49" s="89">
        <v>3.7999999999999999E-2</v>
      </c>
      <c r="F49" s="89">
        <v>0.01</v>
      </c>
      <c r="G49" s="89">
        <v>1.2999999999999999E-2</v>
      </c>
      <c r="H49" s="89">
        <v>6.0000000000000001E-3</v>
      </c>
      <c r="I49" s="89">
        <v>1.6E-2</v>
      </c>
      <c r="J49" s="228">
        <v>2.8000000000000001E-2</v>
      </c>
      <c r="K49" s="139">
        <v>8.4000000000000005E-2</v>
      </c>
      <c r="L49" s="207">
        <f t="shared" si="0"/>
        <v>8.4000000000000005E-2</v>
      </c>
      <c r="M49" s="2"/>
      <c r="N49" s="203"/>
    </row>
    <row r="50" spans="1:14" ht="15" customHeight="1" x14ac:dyDescent="0.25">
      <c r="A50" s="104" t="s">
        <v>30</v>
      </c>
      <c r="B50" s="104">
        <v>7948</v>
      </c>
      <c r="C50" s="91">
        <v>6</v>
      </c>
      <c r="D50" s="89">
        <v>1.4999999999999999E-2</v>
      </c>
      <c r="E50" s="89">
        <v>0.04</v>
      </c>
      <c r="F50" s="89">
        <v>8.9999999999999993E-3</v>
      </c>
      <c r="G50" s="89">
        <v>1.2999999999999999E-2</v>
      </c>
      <c r="H50" s="89">
        <v>7.0000000000000001E-3</v>
      </c>
      <c r="I50" s="89">
        <v>2.5999999999999999E-2</v>
      </c>
      <c r="J50" s="228">
        <v>3.2000000000000001E-2</v>
      </c>
      <c r="K50" s="139">
        <v>9.1999999999999998E-2</v>
      </c>
      <c r="L50" s="207">
        <f t="shared" si="0"/>
        <v>9.1999999999999998E-2</v>
      </c>
      <c r="M50" s="2"/>
      <c r="N50" s="203"/>
    </row>
    <row r="51" spans="1:14" s="203" customFormat="1" ht="15" customHeight="1" x14ac:dyDescent="0.25">
      <c r="A51" s="104" t="s">
        <v>189</v>
      </c>
      <c r="B51" s="104">
        <v>991</v>
      </c>
      <c r="C51" s="107">
        <v>3</v>
      </c>
      <c r="D51" s="96">
        <v>1326.316</v>
      </c>
      <c r="E51" s="96">
        <v>117.79600000000001</v>
      </c>
      <c r="F51" s="96">
        <v>138.56899999999999</v>
      </c>
      <c r="G51" s="96">
        <v>217.125</v>
      </c>
      <c r="H51" s="96">
        <v>142.71600000000001</v>
      </c>
      <c r="I51" s="96"/>
      <c r="J51" s="227"/>
      <c r="K51" s="139"/>
      <c r="L51" s="207">
        <f t="shared" si="0"/>
        <v>1326.316</v>
      </c>
      <c r="M51" s="120"/>
    </row>
    <row r="52" spans="1:14" ht="15" customHeight="1" x14ac:dyDescent="0.25">
      <c r="A52" s="104" t="s">
        <v>189</v>
      </c>
      <c r="B52" s="104">
        <v>991</v>
      </c>
      <c r="C52" s="91">
        <v>4</v>
      </c>
      <c r="D52" s="89">
        <v>2827.6379999999999</v>
      </c>
      <c r="E52" s="89">
        <v>554.46799999999996</v>
      </c>
      <c r="F52" s="89">
        <v>362.09300000000002</v>
      </c>
      <c r="G52" s="89">
        <v>1540.326</v>
      </c>
      <c r="H52" s="89">
        <v>627.75099999999998</v>
      </c>
      <c r="I52" s="89">
        <v>67.457999999999998</v>
      </c>
      <c r="J52" s="227"/>
      <c r="K52" s="139"/>
      <c r="L52" s="207">
        <f t="shared" si="0"/>
        <v>2827.6379999999999</v>
      </c>
      <c r="M52" s="2"/>
      <c r="N52" s="203"/>
    </row>
    <row r="53" spans="1:14" ht="15" customHeight="1" x14ac:dyDescent="0.25">
      <c r="A53" s="104" t="s">
        <v>189</v>
      </c>
      <c r="B53" s="104">
        <v>991</v>
      </c>
      <c r="C53" s="91">
        <v>5</v>
      </c>
      <c r="D53" s="89">
        <v>1976.192</v>
      </c>
      <c r="E53" s="89">
        <v>1013.204</v>
      </c>
      <c r="F53" s="89">
        <v>1738.819</v>
      </c>
      <c r="G53" s="89">
        <v>1850.7560000000001</v>
      </c>
      <c r="H53" s="89">
        <v>650.66600000000005</v>
      </c>
      <c r="I53" s="89">
        <v>359.65300000000002</v>
      </c>
      <c r="J53" s="227"/>
      <c r="K53" s="139"/>
      <c r="L53" s="207">
        <f t="shared" si="0"/>
        <v>1976.192</v>
      </c>
      <c r="M53" s="2"/>
      <c r="N53" s="203"/>
    </row>
    <row r="54" spans="1:14" s="99" customFormat="1" ht="15" customHeight="1" x14ac:dyDescent="0.25">
      <c r="A54" s="104" t="s">
        <v>189</v>
      </c>
      <c r="B54" s="104">
        <v>991</v>
      </c>
      <c r="C54" s="91">
        <v>6</v>
      </c>
      <c r="D54" s="89">
        <v>4744.1130000000003</v>
      </c>
      <c r="E54" s="89">
        <v>1750.7470000000001</v>
      </c>
      <c r="F54" s="89">
        <v>3220.5279999999998</v>
      </c>
      <c r="G54" s="89">
        <v>4350.7179999999998</v>
      </c>
      <c r="H54" s="89">
        <v>1335.097</v>
      </c>
      <c r="I54" s="89">
        <v>790.32500000000005</v>
      </c>
      <c r="J54" s="227"/>
      <c r="K54" s="139"/>
      <c r="L54" s="207">
        <f t="shared" si="0"/>
        <v>4744.1130000000003</v>
      </c>
      <c r="M54" s="100"/>
      <c r="N54" s="203"/>
    </row>
    <row r="55" spans="1:14" ht="15" customHeight="1" x14ac:dyDescent="0.25">
      <c r="A55" s="104" t="s">
        <v>190</v>
      </c>
      <c r="B55" s="104">
        <v>990</v>
      </c>
      <c r="C55" s="91">
        <v>50</v>
      </c>
      <c r="D55" s="89">
        <v>8633.5400000000009</v>
      </c>
      <c r="E55" s="89">
        <v>10530.713</v>
      </c>
      <c r="F55" s="89">
        <v>13323.666999999999</v>
      </c>
      <c r="G55" s="89">
        <v>13174.721</v>
      </c>
      <c r="H55" s="89">
        <v>6850.6090000000004</v>
      </c>
      <c r="I55" s="89">
        <v>1.2470000000000001</v>
      </c>
      <c r="J55" s="228">
        <v>0.45500000000000002</v>
      </c>
      <c r="K55" s="139">
        <v>0.34</v>
      </c>
      <c r="L55" s="207">
        <f t="shared" si="0"/>
        <v>13323.666999999999</v>
      </c>
      <c r="M55" s="2"/>
      <c r="N55" s="203"/>
    </row>
    <row r="56" spans="1:14" ht="15" customHeight="1" x14ac:dyDescent="0.25">
      <c r="A56" s="104" t="s">
        <v>190</v>
      </c>
      <c r="B56" s="104">
        <v>990</v>
      </c>
      <c r="C56" s="91">
        <v>60</v>
      </c>
      <c r="D56" s="89">
        <v>7940.4560000000001</v>
      </c>
      <c r="E56" s="89">
        <v>10269.593000000001</v>
      </c>
      <c r="F56" s="89">
        <v>12603.184999999999</v>
      </c>
      <c r="G56" s="89">
        <v>13197.281999999999</v>
      </c>
      <c r="H56" s="89">
        <v>5826.85</v>
      </c>
      <c r="I56" s="89">
        <v>1.1200000000000001</v>
      </c>
      <c r="J56" s="228">
        <v>0.39900000000000002</v>
      </c>
      <c r="K56" s="139">
        <v>0.29799999999999999</v>
      </c>
      <c r="L56" s="207">
        <f t="shared" si="0"/>
        <v>13197.281999999999</v>
      </c>
      <c r="M56" s="2"/>
      <c r="N56" s="203"/>
    </row>
    <row r="57" spans="1:14" ht="15" customHeight="1" x14ac:dyDescent="0.25">
      <c r="A57" s="104" t="s">
        <v>190</v>
      </c>
      <c r="B57" s="104">
        <v>990</v>
      </c>
      <c r="C57" s="91">
        <v>70</v>
      </c>
      <c r="D57" s="89">
        <v>2419.8710000000001</v>
      </c>
      <c r="E57" s="89">
        <v>741.05100000000004</v>
      </c>
      <c r="F57" s="89">
        <v>2046.319</v>
      </c>
      <c r="G57" s="89">
        <v>3482.3020000000001</v>
      </c>
      <c r="H57" s="89">
        <v>2251.1309999999999</v>
      </c>
      <c r="I57" s="89">
        <v>271.298</v>
      </c>
      <c r="J57" s="228">
        <v>2.2829999999999999</v>
      </c>
      <c r="K57" s="139">
        <v>2.7759999999999998</v>
      </c>
      <c r="L57" s="207">
        <f t="shared" si="0"/>
        <v>3482.3020000000001</v>
      </c>
      <c r="M57" s="2"/>
      <c r="N57" s="203"/>
    </row>
    <row r="58" spans="1:14" ht="15" customHeight="1" x14ac:dyDescent="0.25">
      <c r="A58" s="104" t="s">
        <v>190</v>
      </c>
      <c r="B58" s="104">
        <v>990</v>
      </c>
      <c r="C58" s="91" t="s">
        <v>27</v>
      </c>
      <c r="D58" s="89">
        <v>8.7999999999999995E-2</v>
      </c>
      <c r="E58" s="89">
        <v>6.4000000000000001E-2</v>
      </c>
      <c r="F58" s="89">
        <v>0.23</v>
      </c>
      <c r="G58" s="89">
        <v>0.315</v>
      </c>
      <c r="H58" s="89">
        <v>0.223</v>
      </c>
      <c r="I58" s="89">
        <v>0.254</v>
      </c>
      <c r="J58" s="228">
        <v>0.20899999999999999</v>
      </c>
      <c r="K58" s="139">
        <v>0.39100000000000001</v>
      </c>
      <c r="L58" s="207">
        <f t="shared" si="0"/>
        <v>0.39100000000000001</v>
      </c>
      <c r="M58" s="2"/>
      <c r="N58" s="203"/>
    </row>
    <row r="59" spans="1:14" ht="15" customHeight="1" x14ac:dyDescent="0.25">
      <c r="A59" s="104" t="s">
        <v>190</v>
      </c>
      <c r="B59" s="104">
        <v>990</v>
      </c>
      <c r="C59" s="91" t="s">
        <v>31</v>
      </c>
      <c r="D59" s="89">
        <v>9.6000000000000002E-2</v>
      </c>
      <c r="E59" s="89">
        <v>8.3000000000000004E-2</v>
      </c>
      <c r="F59" s="89">
        <v>0.25</v>
      </c>
      <c r="G59" s="89">
        <v>0.34499999999999997</v>
      </c>
      <c r="H59" s="89">
        <v>0.23200000000000001</v>
      </c>
      <c r="I59" s="89">
        <v>0.27</v>
      </c>
      <c r="J59" s="228">
        <v>0.17699999999999999</v>
      </c>
      <c r="K59" s="139">
        <v>0.39400000000000002</v>
      </c>
      <c r="L59" s="207">
        <f t="shared" si="0"/>
        <v>0.39400000000000002</v>
      </c>
      <c r="M59" s="2"/>
      <c r="N59" s="203"/>
    </row>
    <row r="60" spans="1:14" ht="15" customHeight="1" x14ac:dyDescent="0.25">
      <c r="A60" s="104" t="s">
        <v>190</v>
      </c>
      <c r="B60" s="104">
        <v>990</v>
      </c>
      <c r="C60" s="91" t="s">
        <v>32</v>
      </c>
      <c r="D60" s="89">
        <v>0.17199999999999999</v>
      </c>
      <c r="E60" s="89">
        <v>0.193</v>
      </c>
      <c r="F60" s="89">
        <v>0.217</v>
      </c>
      <c r="G60" s="89">
        <v>0.188</v>
      </c>
      <c r="H60" s="89">
        <v>0.68700000000000006</v>
      </c>
      <c r="I60" s="89">
        <v>0.54900000000000004</v>
      </c>
      <c r="J60" s="228">
        <v>0.77300000000000002</v>
      </c>
      <c r="K60" s="139">
        <v>0.46400000000000002</v>
      </c>
      <c r="L60" s="207">
        <f t="shared" si="0"/>
        <v>0.77300000000000002</v>
      </c>
      <c r="M60" s="2"/>
      <c r="N60" s="203"/>
    </row>
    <row r="61" spans="1:14" ht="15" customHeight="1" x14ac:dyDescent="0.25">
      <c r="A61" s="104" t="s">
        <v>191</v>
      </c>
      <c r="B61" s="104">
        <v>994</v>
      </c>
      <c r="C61" s="91">
        <v>1</v>
      </c>
      <c r="D61" s="89">
        <v>1395.057</v>
      </c>
      <c r="E61" s="89">
        <v>2739.096</v>
      </c>
      <c r="F61" s="89">
        <v>14395.304</v>
      </c>
      <c r="G61" s="89">
        <v>18002.096000000001</v>
      </c>
      <c r="H61" s="89">
        <v>6666.0360000000001</v>
      </c>
      <c r="I61" s="89">
        <v>1249.1179999999999</v>
      </c>
      <c r="J61" s="228">
        <v>537.19399999999996</v>
      </c>
      <c r="K61" s="139">
        <v>626.01599999999996</v>
      </c>
      <c r="L61" s="207">
        <f t="shared" si="0"/>
        <v>18002.096000000001</v>
      </c>
      <c r="N61" s="203"/>
    </row>
    <row r="62" spans="1:14" ht="15" customHeight="1" x14ac:dyDescent="0.25">
      <c r="A62" s="104" t="s">
        <v>191</v>
      </c>
      <c r="B62" s="104">
        <v>994</v>
      </c>
      <c r="C62" s="91">
        <v>2</v>
      </c>
      <c r="D62" s="89">
        <v>2586.3510000000001</v>
      </c>
      <c r="E62" s="89">
        <v>4865.8339999999998</v>
      </c>
      <c r="F62" s="89">
        <v>8129.4539999999997</v>
      </c>
      <c r="G62" s="89">
        <v>30458.688999999998</v>
      </c>
      <c r="H62" s="89">
        <v>11819.094999999999</v>
      </c>
      <c r="I62" s="89">
        <v>3083.3870000000002</v>
      </c>
      <c r="J62" s="228">
        <v>1311.4670000000001</v>
      </c>
      <c r="K62" s="139">
        <v>785.80899999999997</v>
      </c>
      <c r="L62" s="207">
        <f t="shared" si="0"/>
        <v>30458.688999999998</v>
      </c>
      <c r="N62" s="203"/>
    </row>
    <row r="63" spans="1:14" ht="15" customHeight="1" x14ac:dyDescent="0.25">
      <c r="A63" s="104" t="s">
        <v>191</v>
      </c>
      <c r="B63" s="104">
        <v>994</v>
      </c>
      <c r="C63" s="91">
        <v>3</v>
      </c>
      <c r="D63" s="89">
        <v>7569.1030000000001</v>
      </c>
      <c r="E63" s="89">
        <v>4494.9719999999998</v>
      </c>
      <c r="F63" s="89">
        <v>6382.77</v>
      </c>
      <c r="G63" s="89">
        <v>9473.348</v>
      </c>
      <c r="H63" s="89">
        <v>4432.3270000000002</v>
      </c>
      <c r="I63" s="89">
        <v>5094.1930000000002</v>
      </c>
      <c r="J63" s="228">
        <v>3230.739</v>
      </c>
      <c r="K63" s="139">
        <v>2324.4290000000001</v>
      </c>
      <c r="L63" s="207">
        <f t="shared" si="0"/>
        <v>9473.348</v>
      </c>
      <c r="N63" s="203"/>
    </row>
    <row r="64" spans="1:14" ht="15" customHeight="1" x14ac:dyDescent="0.25">
      <c r="A64" s="104" t="s">
        <v>191</v>
      </c>
      <c r="B64" s="104">
        <v>994</v>
      </c>
      <c r="C64" s="91">
        <v>4</v>
      </c>
      <c r="D64" s="89">
        <v>13681.248</v>
      </c>
      <c r="E64" s="89">
        <v>3363.1819999999998</v>
      </c>
      <c r="F64" s="89">
        <v>4848.3530000000001</v>
      </c>
      <c r="G64" s="89">
        <v>8317.7180000000008</v>
      </c>
      <c r="H64" s="89">
        <v>4719.9809999999998</v>
      </c>
      <c r="I64" s="89">
        <v>3410.8150000000001</v>
      </c>
      <c r="J64" s="228">
        <v>2887.4780000000001</v>
      </c>
      <c r="K64" s="139">
        <v>2833.5549999999998</v>
      </c>
      <c r="L64" s="207">
        <f t="shared" si="0"/>
        <v>13681.248</v>
      </c>
      <c r="M64" s="2"/>
      <c r="N64" s="203"/>
    </row>
    <row r="65" spans="1:14" ht="15" customHeight="1" x14ac:dyDescent="0.25">
      <c r="A65" s="104" t="s">
        <v>33</v>
      </c>
      <c r="B65" s="104">
        <v>55502</v>
      </c>
      <c r="C65" s="91">
        <v>1</v>
      </c>
      <c r="D65" s="89">
        <v>2.2719999999999998</v>
      </c>
      <c r="E65" s="89">
        <v>3.7160000000000002</v>
      </c>
      <c r="F65" s="89">
        <v>1.4510000000000001</v>
      </c>
      <c r="G65" s="92">
        <v>1.966</v>
      </c>
      <c r="H65" s="89">
        <v>3.7269999999999999</v>
      </c>
      <c r="I65" s="89">
        <v>4.3550000000000004</v>
      </c>
      <c r="J65" s="228">
        <v>3.8340000000000001</v>
      </c>
      <c r="K65" s="139">
        <v>3.6909999999999998</v>
      </c>
      <c r="L65" s="207">
        <f t="shared" si="0"/>
        <v>4.3550000000000004</v>
      </c>
      <c r="M65" s="2"/>
      <c r="N65" s="203"/>
    </row>
    <row r="66" spans="1:14" ht="15" customHeight="1" x14ac:dyDescent="0.25">
      <c r="A66" s="104" t="s">
        <v>33</v>
      </c>
      <c r="B66" s="104">
        <v>55502</v>
      </c>
      <c r="C66" s="91">
        <v>2</v>
      </c>
      <c r="D66" s="89">
        <v>2.2690000000000001</v>
      </c>
      <c r="E66" s="89">
        <v>3.548</v>
      </c>
      <c r="F66" s="89">
        <v>1.454</v>
      </c>
      <c r="G66" s="92">
        <v>1.9059999999999999</v>
      </c>
      <c r="H66" s="89">
        <v>3.5489999999999999</v>
      </c>
      <c r="I66" s="89">
        <v>4.1310000000000002</v>
      </c>
      <c r="J66" s="228">
        <v>3.931</v>
      </c>
      <c r="K66" s="139">
        <v>3.7130000000000001</v>
      </c>
      <c r="L66" s="207">
        <f t="shared" ref="L66:L117" si="1">MAX(D66:K66)</f>
        <v>4.1310000000000002</v>
      </c>
      <c r="M66" s="2"/>
      <c r="N66" s="203"/>
    </row>
    <row r="67" spans="1:14" ht="15" customHeight="1" x14ac:dyDescent="0.25">
      <c r="A67" s="104" t="s">
        <v>33</v>
      </c>
      <c r="B67" s="104">
        <v>55502</v>
      </c>
      <c r="C67" s="91">
        <v>3</v>
      </c>
      <c r="D67" s="89">
        <v>2.1219999999999999</v>
      </c>
      <c r="E67" s="89">
        <v>3.6309999999999998</v>
      </c>
      <c r="F67" s="89">
        <v>1.468</v>
      </c>
      <c r="G67" s="92">
        <v>1.8480000000000001</v>
      </c>
      <c r="H67" s="89">
        <v>3.754</v>
      </c>
      <c r="I67" s="89">
        <v>4.0730000000000004</v>
      </c>
      <c r="J67" s="228">
        <v>4.1059999999999999</v>
      </c>
      <c r="K67" s="139">
        <v>4.149</v>
      </c>
      <c r="L67" s="207">
        <f t="shared" si="1"/>
        <v>4.149</v>
      </c>
      <c r="M67" s="2"/>
      <c r="N67" s="203"/>
    </row>
    <row r="68" spans="1:14" ht="15" customHeight="1" x14ac:dyDescent="0.25">
      <c r="A68" s="104" t="s">
        <v>33</v>
      </c>
      <c r="B68" s="104">
        <v>55502</v>
      </c>
      <c r="C68" s="91">
        <v>4</v>
      </c>
      <c r="D68" s="89">
        <v>2.1789999999999998</v>
      </c>
      <c r="E68" s="89">
        <v>3.371</v>
      </c>
      <c r="F68" s="89">
        <v>1.464</v>
      </c>
      <c r="G68" s="92">
        <v>1.6739999999999999</v>
      </c>
      <c r="H68" s="89">
        <v>3.74</v>
      </c>
      <c r="I68" s="89">
        <v>4.1529999999999996</v>
      </c>
      <c r="J68" s="228">
        <v>4.0270000000000001</v>
      </c>
      <c r="K68" s="139">
        <v>4.194</v>
      </c>
      <c r="L68" s="207">
        <f t="shared" si="1"/>
        <v>4.194</v>
      </c>
      <c r="M68" s="2"/>
      <c r="N68" s="203"/>
    </row>
    <row r="69" spans="1:14" ht="15" customHeight="1" x14ac:dyDescent="0.25">
      <c r="A69" s="104" t="s">
        <v>34</v>
      </c>
      <c r="B69" s="104">
        <v>6213</v>
      </c>
      <c r="C69" s="91" t="s">
        <v>21</v>
      </c>
      <c r="D69" s="89">
        <v>4125.7719999999999</v>
      </c>
      <c r="E69" s="89">
        <v>3004.2730000000001</v>
      </c>
      <c r="F69" s="89">
        <v>1590.8789999999999</v>
      </c>
      <c r="G69" s="92">
        <v>2023.2080000000001</v>
      </c>
      <c r="H69" s="89">
        <v>1229.261</v>
      </c>
      <c r="I69" s="89">
        <v>1814.1120000000001</v>
      </c>
      <c r="J69" s="228">
        <v>1126.4939999999999</v>
      </c>
      <c r="K69" s="139">
        <v>1999.1120000000001</v>
      </c>
      <c r="L69" s="207">
        <f t="shared" si="1"/>
        <v>4125.7719999999999</v>
      </c>
      <c r="M69" s="2"/>
      <c r="N69" s="203"/>
    </row>
    <row r="70" spans="1:14" ht="15" customHeight="1" x14ac:dyDescent="0.25">
      <c r="A70" s="104" t="s">
        <v>34</v>
      </c>
      <c r="B70" s="104">
        <v>6213</v>
      </c>
      <c r="C70" s="91" t="s">
        <v>22</v>
      </c>
      <c r="D70" s="89">
        <v>4687.3980000000001</v>
      </c>
      <c r="E70" s="89">
        <v>1373.1769999999999</v>
      </c>
      <c r="F70" s="89">
        <v>1224.973</v>
      </c>
      <c r="G70" s="92">
        <v>1292.4159999999999</v>
      </c>
      <c r="H70" s="89">
        <v>1349.558</v>
      </c>
      <c r="I70" s="89">
        <v>1329.6969999999999</v>
      </c>
      <c r="J70" s="228">
        <v>1511.5920000000001</v>
      </c>
      <c r="K70" s="139">
        <v>1803.605</v>
      </c>
      <c r="L70" s="207">
        <f t="shared" si="1"/>
        <v>4687.3980000000001</v>
      </c>
      <c r="M70" s="2"/>
      <c r="N70" s="203"/>
    </row>
    <row r="71" spans="1:14" ht="15" customHeight="1" x14ac:dyDescent="0.25">
      <c r="A71" s="104" t="s">
        <v>35</v>
      </c>
      <c r="B71" s="104">
        <v>997</v>
      </c>
      <c r="C71" s="91">
        <v>12</v>
      </c>
      <c r="D71" s="89">
        <v>13353.543</v>
      </c>
      <c r="E71" s="89">
        <v>11584.243</v>
      </c>
      <c r="F71" s="89">
        <v>10428.804</v>
      </c>
      <c r="G71" s="92">
        <v>15990.642</v>
      </c>
      <c r="H71" s="89">
        <v>10148.069</v>
      </c>
      <c r="I71" s="89">
        <v>1901.0319999999999</v>
      </c>
      <c r="J71" s="228">
        <v>601.351</v>
      </c>
      <c r="K71" s="139">
        <v>996.98400000000004</v>
      </c>
      <c r="L71" s="207">
        <f t="shared" si="1"/>
        <v>15990.642</v>
      </c>
      <c r="M71" s="2"/>
      <c r="N71" s="203"/>
    </row>
    <row r="72" spans="1:14" ht="15" customHeight="1" x14ac:dyDescent="0.25">
      <c r="A72" s="104" t="s">
        <v>36</v>
      </c>
      <c r="B72" s="104">
        <v>55229</v>
      </c>
      <c r="C72" s="91" t="s">
        <v>37</v>
      </c>
      <c r="D72" s="89">
        <v>3.6999999999999998E-2</v>
      </c>
      <c r="E72" s="89">
        <v>6.3E-2</v>
      </c>
      <c r="F72" s="89">
        <v>3.2000000000000001E-2</v>
      </c>
      <c r="G72" s="92">
        <v>3.3000000000000002E-2</v>
      </c>
      <c r="H72" s="89">
        <v>3.6999999999999998E-2</v>
      </c>
      <c r="I72" s="89">
        <v>7.0999999999999994E-2</v>
      </c>
      <c r="J72" s="228">
        <v>0.71699999999999997</v>
      </c>
      <c r="K72" s="139">
        <v>0.11600000000000001</v>
      </c>
      <c r="L72" s="207">
        <f t="shared" si="1"/>
        <v>0.71699999999999997</v>
      </c>
      <c r="M72" s="2"/>
      <c r="N72" s="203"/>
    </row>
    <row r="73" spans="1:14" s="99" customFormat="1" ht="15" customHeight="1" x14ac:dyDescent="0.25">
      <c r="A73" s="104" t="s">
        <v>36</v>
      </c>
      <c r="B73" s="104">
        <v>55229</v>
      </c>
      <c r="C73" s="91" t="s">
        <v>38</v>
      </c>
      <c r="D73" s="89">
        <v>3.7999999999999999E-2</v>
      </c>
      <c r="E73" s="89">
        <v>6.4000000000000001E-2</v>
      </c>
      <c r="F73" s="89">
        <v>3.2000000000000001E-2</v>
      </c>
      <c r="G73" s="92">
        <v>3.5000000000000003E-2</v>
      </c>
      <c r="H73" s="89">
        <v>4.3999999999999997E-2</v>
      </c>
      <c r="I73" s="89">
        <v>3.3000000000000002E-2</v>
      </c>
      <c r="J73" s="228">
        <v>0.79200000000000004</v>
      </c>
      <c r="K73" s="139">
        <v>9.6000000000000002E-2</v>
      </c>
      <c r="L73" s="207">
        <f t="shared" si="1"/>
        <v>0.79200000000000004</v>
      </c>
      <c r="M73" s="100"/>
      <c r="N73" s="203"/>
    </row>
    <row r="74" spans="1:14" s="99" customFormat="1" ht="15" customHeight="1" x14ac:dyDescent="0.25">
      <c r="A74" s="104" t="s">
        <v>36</v>
      </c>
      <c r="B74" s="104">
        <v>55229</v>
      </c>
      <c r="C74" s="91" t="s">
        <v>39</v>
      </c>
      <c r="D74" s="89">
        <v>3.2000000000000001E-2</v>
      </c>
      <c r="E74" s="89">
        <v>0.06</v>
      </c>
      <c r="F74" s="89">
        <v>3.2000000000000001E-2</v>
      </c>
      <c r="G74" s="92">
        <v>3.4000000000000002E-2</v>
      </c>
      <c r="H74" s="89">
        <v>3.9E-2</v>
      </c>
      <c r="I74" s="89">
        <v>6.4000000000000001E-2</v>
      </c>
      <c r="J74" s="228">
        <v>0.47099999999999997</v>
      </c>
      <c r="K74" s="139">
        <v>0.12</v>
      </c>
      <c r="L74" s="207">
        <f t="shared" si="1"/>
        <v>0.47099999999999997</v>
      </c>
      <c r="M74" s="100"/>
      <c r="N74" s="203"/>
    </row>
    <row r="75" spans="1:14" ht="15" customHeight="1" x14ac:dyDescent="0.25">
      <c r="A75" s="104" t="s">
        <v>36</v>
      </c>
      <c r="B75" s="104">
        <v>55229</v>
      </c>
      <c r="C75" s="91" t="s">
        <v>40</v>
      </c>
      <c r="D75" s="89">
        <v>3.5000000000000003E-2</v>
      </c>
      <c r="E75" s="89">
        <v>6.3E-2</v>
      </c>
      <c r="F75" s="89">
        <v>3.2000000000000001E-2</v>
      </c>
      <c r="G75" s="92">
        <v>3.5000000000000003E-2</v>
      </c>
      <c r="H75" s="89">
        <v>3.5999999999999997E-2</v>
      </c>
      <c r="I75" s="89">
        <v>0.108</v>
      </c>
      <c r="J75" s="228">
        <v>0.35199999999999998</v>
      </c>
      <c r="K75" s="139">
        <v>0.11899999999999999</v>
      </c>
      <c r="L75" s="207">
        <f t="shared" si="1"/>
        <v>0.35199999999999998</v>
      </c>
      <c r="M75" s="2"/>
      <c r="N75" s="203"/>
    </row>
    <row r="76" spans="1:14" ht="15" customHeight="1" x14ac:dyDescent="0.25">
      <c r="A76" s="104" t="s">
        <v>36</v>
      </c>
      <c r="B76" s="104">
        <v>55229</v>
      </c>
      <c r="C76" s="91" t="s">
        <v>41</v>
      </c>
      <c r="D76" s="89">
        <v>3.6999999999999998E-2</v>
      </c>
      <c r="E76" s="89">
        <v>6.0999999999999999E-2</v>
      </c>
      <c r="F76" s="89">
        <v>3.2000000000000001E-2</v>
      </c>
      <c r="G76" s="92">
        <v>3.3000000000000002E-2</v>
      </c>
      <c r="H76" s="89">
        <v>4.2000000000000003E-2</v>
      </c>
      <c r="I76" s="89">
        <v>6.8000000000000005E-2</v>
      </c>
      <c r="J76" s="228">
        <v>0.60899999999999999</v>
      </c>
      <c r="K76" s="139">
        <v>0.128</v>
      </c>
      <c r="L76" s="207">
        <f t="shared" si="1"/>
        <v>0.60899999999999999</v>
      </c>
      <c r="M76" s="2"/>
      <c r="N76" s="203"/>
    </row>
    <row r="77" spans="1:14" ht="15" customHeight="1" x14ac:dyDescent="0.25">
      <c r="A77" s="104" t="s">
        <v>36</v>
      </c>
      <c r="B77" s="104">
        <v>55229</v>
      </c>
      <c r="C77" s="91" t="s">
        <v>42</v>
      </c>
      <c r="D77" s="89">
        <v>3.7999999999999999E-2</v>
      </c>
      <c r="E77" s="89">
        <v>6.4000000000000001E-2</v>
      </c>
      <c r="F77" s="89">
        <v>3.1E-2</v>
      </c>
      <c r="G77" s="92">
        <v>3.2000000000000001E-2</v>
      </c>
      <c r="H77" s="89">
        <v>3.9E-2</v>
      </c>
      <c r="I77" s="89">
        <v>0.125</v>
      </c>
      <c r="J77" s="228">
        <v>0.57599999999999996</v>
      </c>
      <c r="K77" s="139">
        <v>0.107</v>
      </c>
      <c r="L77" s="207">
        <f t="shared" si="1"/>
        <v>0.57599999999999996</v>
      </c>
      <c r="M77" s="2"/>
      <c r="N77" s="203"/>
    </row>
    <row r="78" spans="1:14" ht="15" customHeight="1" x14ac:dyDescent="0.25">
      <c r="A78" s="104" t="s">
        <v>36</v>
      </c>
      <c r="B78" s="104">
        <v>55229</v>
      </c>
      <c r="C78" s="91" t="s">
        <v>43</v>
      </c>
      <c r="D78" s="89">
        <v>3.6999999999999998E-2</v>
      </c>
      <c r="E78" s="89">
        <v>6.2E-2</v>
      </c>
      <c r="F78" s="89">
        <v>3.1E-2</v>
      </c>
      <c r="G78" s="92">
        <v>3.3000000000000002E-2</v>
      </c>
      <c r="H78" s="89">
        <v>4.3999999999999997E-2</v>
      </c>
      <c r="I78" s="89">
        <v>7.0000000000000007E-2</v>
      </c>
      <c r="J78" s="228">
        <v>0.88</v>
      </c>
      <c r="K78" s="139">
        <v>0.14399999999999999</v>
      </c>
      <c r="L78" s="207">
        <f t="shared" si="1"/>
        <v>0.88</v>
      </c>
      <c r="M78" s="2"/>
      <c r="N78" s="203"/>
    </row>
    <row r="79" spans="1:14" ht="15" customHeight="1" x14ac:dyDescent="0.25">
      <c r="A79" s="104" t="s">
        <v>36</v>
      </c>
      <c r="B79" s="104">
        <v>55229</v>
      </c>
      <c r="C79" s="91" t="s">
        <v>44</v>
      </c>
      <c r="D79" s="89">
        <v>3.5000000000000003E-2</v>
      </c>
      <c r="E79" s="89">
        <v>5.8000000000000003E-2</v>
      </c>
      <c r="F79" s="89">
        <v>2.7E-2</v>
      </c>
      <c r="G79" s="92">
        <v>3.3000000000000002E-2</v>
      </c>
      <c r="H79" s="89">
        <v>2.7E-2</v>
      </c>
      <c r="I79" s="89">
        <v>0.104</v>
      </c>
      <c r="J79" s="228">
        <v>0.92400000000000004</v>
      </c>
      <c r="K79" s="139">
        <v>0.13600000000000001</v>
      </c>
      <c r="L79" s="207">
        <f t="shared" si="1"/>
        <v>0.92400000000000004</v>
      </c>
      <c r="M79" s="2"/>
      <c r="N79" s="203"/>
    </row>
    <row r="80" spans="1:14" ht="15" customHeight="1" x14ac:dyDescent="0.25">
      <c r="A80" s="104" t="s">
        <v>45</v>
      </c>
      <c r="B80" s="104">
        <v>1007</v>
      </c>
      <c r="C80" s="91" t="s">
        <v>46</v>
      </c>
      <c r="D80" s="89">
        <v>0.19900000000000001</v>
      </c>
      <c r="E80" s="89">
        <v>0.59299999999999997</v>
      </c>
      <c r="F80" s="89">
        <v>0.379</v>
      </c>
      <c r="G80" s="89">
        <v>0.23899999999999999</v>
      </c>
      <c r="H80" s="89">
        <v>0.77900000000000003</v>
      </c>
      <c r="I80" s="89">
        <v>0.84899999999999998</v>
      </c>
      <c r="J80" s="228">
        <v>0.441</v>
      </c>
      <c r="K80" s="139">
        <v>1.018</v>
      </c>
      <c r="L80" s="207">
        <f t="shared" si="1"/>
        <v>1.018</v>
      </c>
      <c r="N80" s="203"/>
    </row>
    <row r="81" spans="1:14" ht="15" customHeight="1" x14ac:dyDescent="0.25">
      <c r="A81" s="104" t="s">
        <v>45</v>
      </c>
      <c r="B81" s="104">
        <v>1007</v>
      </c>
      <c r="C81" s="91" t="s">
        <v>47</v>
      </c>
      <c r="D81" s="89">
        <v>0.313</v>
      </c>
      <c r="E81" s="89">
        <v>0.67500000000000004</v>
      </c>
      <c r="F81" s="89">
        <v>0.41399999999999998</v>
      </c>
      <c r="G81" s="89">
        <v>0.29499999999999998</v>
      </c>
      <c r="H81" s="89">
        <v>0.83899999999999997</v>
      </c>
      <c r="I81" s="89">
        <v>0.82799999999999996</v>
      </c>
      <c r="J81" s="228">
        <v>0.45800000000000002</v>
      </c>
      <c r="K81" s="139">
        <v>1.109</v>
      </c>
      <c r="L81" s="207">
        <f t="shared" si="1"/>
        <v>1.109</v>
      </c>
      <c r="N81" s="203"/>
    </row>
    <row r="82" spans="1:14" ht="15" customHeight="1" x14ac:dyDescent="0.25">
      <c r="A82" s="104" t="s">
        <v>45</v>
      </c>
      <c r="B82" s="104">
        <v>1007</v>
      </c>
      <c r="C82" s="91" t="s">
        <v>48</v>
      </c>
      <c r="D82" s="89">
        <v>0.34499999999999997</v>
      </c>
      <c r="E82" s="89">
        <v>0.67500000000000004</v>
      </c>
      <c r="F82" s="89">
        <v>0.375</v>
      </c>
      <c r="G82" s="89">
        <v>0.251</v>
      </c>
      <c r="H82" s="89">
        <v>0.81899999999999995</v>
      </c>
      <c r="I82" s="89">
        <v>0.77800000000000002</v>
      </c>
      <c r="J82" s="228">
        <v>0.46700000000000003</v>
      </c>
      <c r="K82" s="139">
        <v>1.1919999999999999</v>
      </c>
      <c r="L82" s="207">
        <f t="shared" si="1"/>
        <v>1.1919999999999999</v>
      </c>
      <c r="N82" s="203"/>
    </row>
    <row r="83" spans="1:14" ht="15" customHeight="1" x14ac:dyDescent="0.25">
      <c r="A83" s="104" t="s">
        <v>49</v>
      </c>
      <c r="B83" s="104">
        <v>1008</v>
      </c>
      <c r="C83" s="91">
        <v>2</v>
      </c>
      <c r="D83" s="89">
        <v>727.87900000000002</v>
      </c>
      <c r="E83" s="89">
        <v>598.029</v>
      </c>
      <c r="F83" s="89">
        <v>1461.271</v>
      </c>
      <c r="G83" s="92">
        <v>1767.731</v>
      </c>
      <c r="H83" s="89">
        <v>1133.297</v>
      </c>
      <c r="I83" s="89">
        <v>702.173</v>
      </c>
      <c r="J83" s="228">
        <v>461.89400000000001</v>
      </c>
      <c r="K83" s="139">
        <v>692.68899999999996</v>
      </c>
      <c r="L83" s="207">
        <f t="shared" si="1"/>
        <v>1767.731</v>
      </c>
      <c r="M83" s="2"/>
      <c r="N83" s="203"/>
    </row>
    <row r="84" spans="1:14" ht="15" customHeight="1" x14ac:dyDescent="0.25">
      <c r="A84" s="104" t="s">
        <v>49</v>
      </c>
      <c r="B84" s="104">
        <v>1008</v>
      </c>
      <c r="C84" s="91">
        <v>4</v>
      </c>
      <c r="D84" s="89">
        <v>585.89200000000005</v>
      </c>
      <c r="E84" s="89">
        <v>324.39600000000002</v>
      </c>
      <c r="F84" s="89">
        <v>1033.991</v>
      </c>
      <c r="G84" s="92">
        <v>1756.72</v>
      </c>
      <c r="H84" s="89">
        <v>1041.3920000000001</v>
      </c>
      <c r="I84" s="89">
        <v>755.17200000000003</v>
      </c>
      <c r="J84" s="228">
        <v>396.03199999999998</v>
      </c>
      <c r="K84" s="139">
        <v>456.25599999999997</v>
      </c>
      <c r="L84" s="207">
        <f t="shared" si="1"/>
        <v>1756.72</v>
      </c>
      <c r="M84" s="2"/>
      <c r="N84" s="203"/>
    </row>
    <row r="85" spans="1:14" ht="15" customHeight="1" x14ac:dyDescent="0.25">
      <c r="A85" s="104" t="s">
        <v>50</v>
      </c>
      <c r="B85" s="104">
        <v>6085</v>
      </c>
      <c r="C85" s="91">
        <v>14</v>
      </c>
      <c r="D85" s="89">
        <v>9211.6489999999994</v>
      </c>
      <c r="E85" s="89">
        <v>5423.1270000000004</v>
      </c>
      <c r="F85" s="89">
        <v>6193.3019999999997</v>
      </c>
      <c r="G85" s="92">
        <v>162.16900000000001</v>
      </c>
      <c r="H85" s="89">
        <v>44.03</v>
      </c>
      <c r="I85" s="89">
        <v>58.131999999999998</v>
      </c>
      <c r="J85" s="228">
        <v>93.176000000000002</v>
      </c>
      <c r="K85" s="139">
        <v>163.464</v>
      </c>
      <c r="L85" s="207">
        <f t="shared" si="1"/>
        <v>9211.6489999999994</v>
      </c>
      <c r="M85" s="2"/>
      <c r="N85" s="203"/>
    </row>
    <row r="86" spans="1:14" ht="15" customHeight="1" x14ac:dyDescent="0.25">
      <c r="A86" s="104" t="s">
        <v>50</v>
      </c>
      <c r="B86" s="104">
        <v>6085</v>
      </c>
      <c r="C86" s="91">
        <v>15</v>
      </c>
      <c r="D86" s="89">
        <v>8414.2139999999999</v>
      </c>
      <c r="E86" s="89">
        <v>8127.0649999999996</v>
      </c>
      <c r="F86" s="89">
        <v>8400.6479999999992</v>
      </c>
      <c r="G86" s="92">
        <v>5918.9059999999999</v>
      </c>
      <c r="H86" s="89">
        <v>133.97</v>
      </c>
      <c r="I86" s="89">
        <v>103.295</v>
      </c>
      <c r="J86" s="228">
        <v>82.518000000000001</v>
      </c>
      <c r="K86" s="139">
        <v>211.434</v>
      </c>
      <c r="L86" s="207">
        <f t="shared" si="1"/>
        <v>8414.2139999999999</v>
      </c>
      <c r="M86" s="2"/>
      <c r="N86" s="203"/>
    </row>
    <row r="87" spans="1:14" ht="15" customHeight="1" x14ac:dyDescent="0.25">
      <c r="A87" s="104" t="s">
        <v>50</v>
      </c>
      <c r="B87" s="104">
        <v>6085</v>
      </c>
      <c r="C87" s="91" t="s">
        <v>51</v>
      </c>
      <c r="D87" s="89">
        <v>5.0999999999999997E-2</v>
      </c>
      <c r="E87" s="89">
        <v>0.111</v>
      </c>
      <c r="F87" s="89">
        <v>2.5999999999999999E-2</v>
      </c>
      <c r="G87" s="92">
        <v>2.9000000000000001E-2</v>
      </c>
      <c r="H87" s="89">
        <v>7.0000000000000007E-2</v>
      </c>
      <c r="I87" s="89">
        <v>2.9000000000000001E-2</v>
      </c>
      <c r="J87" s="228">
        <v>4.8000000000000001E-2</v>
      </c>
      <c r="K87" s="139">
        <v>3.5000000000000003E-2</v>
      </c>
      <c r="L87" s="207">
        <f t="shared" si="1"/>
        <v>0.111</v>
      </c>
      <c r="N87" s="203"/>
    </row>
    <row r="88" spans="1:14" ht="15" customHeight="1" x14ac:dyDescent="0.25">
      <c r="A88" s="104" t="s">
        <v>50</v>
      </c>
      <c r="B88" s="104">
        <v>6085</v>
      </c>
      <c r="C88" s="91" t="s">
        <v>52</v>
      </c>
      <c r="D88" s="89">
        <v>3.6999999999999998E-2</v>
      </c>
      <c r="E88" s="89">
        <v>7.0000000000000007E-2</v>
      </c>
      <c r="F88" s="89">
        <v>2.7E-2</v>
      </c>
      <c r="G88" s="92">
        <v>3.2000000000000001E-2</v>
      </c>
      <c r="H88" s="89">
        <v>7.0000000000000007E-2</v>
      </c>
      <c r="I88" s="89"/>
      <c r="J88" s="228">
        <v>2.1999999999999999E-2</v>
      </c>
      <c r="K88" s="139">
        <v>6.9000000000000006E-2</v>
      </c>
      <c r="L88" s="207">
        <f t="shared" si="1"/>
        <v>7.0000000000000007E-2</v>
      </c>
      <c r="N88" s="203"/>
    </row>
    <row r="89" spans="1:14" ht="15" customHeight="1" x14ac:dyDescent="0.25">
      <c r="A89" s="104" t="s">
        <v>50</v>
      </c>
      <c r="B89" s="104">
        <v>6085</v>
      </c>
      <c r="C89" s="91">
        <v>17</v>
      </c>
      <c r="D89" s="89">
        <v>827.99699999999996</v>
      </c>
      <c r="E89" s="89">
        <v>546.04999999999995</v>
      </c>
      <c r="F89" s="89">
        <v>735.49800000000005</v>
      </c>
      <c r="G89" s="92">
        <v>1301.8889999999999</v>
      </c>
      <c r="H89" s="89">
        <v>652.51</v>
      </c>
      <c r="I89" s="89">
        <v>753.32399999999996</v>
      </c>
      <c r="J89" s="228">
        <v>655.40499999999997</v>
      </c>
      <c r="K89" s="139">
        <v>643.91200000000003</v>
      </c>
      <c r="L89" s="207">
        <f t="shared" si="1"/>
        <v>1301.8889999999999</v>
      </c>
      <c r="N89" s="203"/>
    </row>
    <row r="90" spans="1:14" ht="15" customHeight="1" x14ac:dyDescent="0.25">
      <c r="A90" s="104" t="s">
        <v>50</v>
      </c>
      <c r="B90" s="104">
        <v>6085</v>
      </c>
      <c r="C90" s="91">
        <v>18</v>
      </c>
      <c r="D90" s="89">
        <v>898.17600000000004</v>
      </c>
      <c r="E90" s="89">
        <v>803.077</v>
      </c>
      <c r="F90" s="89">
        <v>1084.0450000000001</v>
      </c>
      <c r="G90" s="92">
        <v>1029.376</v>
      </c>
      <c r="H90" s="89">
        <v>858.30899999999997</v>
      </c>
      <c r="I90" s="89">
        <v>526.15899999999999</v>
      </c>
      <c r="J90" s="228">
        <v>739.26700000000005</v>
      </c>
      <c r="K90" s="139">
        <v>448.18900000000002</v>
      </c>
      <c r="L90" s="207">
        <f t="shared" si="1"/>
        <v>1084.0450000000001</v>
      </c>
      <c r="N90" s="203"/>
    </row>
    <row r="91" spans="1:14" ht="15" customHeight="1" x14ac:dyDescent="0.25">
      <c r="A91" s="104" t="s">
        <v>53</v>
      </c>
      <c r="B91" s="104">
        <v>7335</v>
      </c>
      <c r="C91" s="91" t="s">
        <v>54</v>
      </c>
      <c r="D91" s="89">
        <v>1.4999999999999999E-2</v>
      </c>
      <c r="E91" s="89">
        <v>8.9999999999999993E-3</v>
      </c>
      <c r="F91" s="89">
        <v>8.0000000000000002E-3</v>
      </c>
      <c r="G91" s="92">
        <v>0.16</v>
      </c>
      <c r="H91" s="89">
        <v>0.06</v>
      </c>
      <c r="I91" s="89">
        <v>7.0000000000000001E-3</v>
      </c>
      <c r="J91" s="228">
        <v>1.6E-2</v>
      </c>
      <c r="K91" s="139">
        <v>0.03</v>
      </c>
      <c r="L91" s="207">
        <f t="shared" si="1"/>
        <v>0.16</v>
      </c>
      <c r="N91" s="203"/>
    </row>
    <row r="92" spans="1:14" s="3" customFormat="1" ht="15" customHeight="1" x14ac:dyDescent="0.25">
      <c r="A92" s="104" t="s">
        <v>53</v>
      </c>
      <c r="B92" s="104">
        <v>7335</v>
      </c>
      <c r="C92" s="91" t="s">
        <v>55</v>
      </c>
      <c r="D92" s="89">
        <v>1.4999999999999999E-2</v>
      </c>
      <c r="E92" s="89">
        <v>1.0999999999999999E-2</v>
      </c>
      <c r="F92" s="89">
        <v>7.0000000000000001E-3</v>
      </c>
      <c r="G92" s="92">
        <v>0.17899999999999999</v>
      </c>
      <c r="H92" s="89">
        <v>6.9000000000000006E-2</v>
      </c>
      <c r="I92" s="89">
        <v>1.7999999999999999E-2</v>
      </c>
      <c r="J92" s="228">
        <v>1.4999999999999999E-2</v>
      </c>
      <c r="K92" s="139">
        <v>2.7E-2</v>
      </c>
      <c r="L92" s="207">
        <f t="shared" si="1"/>
        <v>0.17899999999999999</v>
      </c>
      <c r="N92" s="203"/>
    </row>
    <row r="93" spans="1:14" s="3" customFormat="1" ht="15" customHeight="1" x14ac:dyDescent="0.25">
      <c r="A93" s="104" t="s">
        <v>56</v>
      </c>
      <c r="B93" s="104">
        <v>6166</v>
      </c>
      <c r="C93" s="91" t="s">
        <v>57</v>
      </c>
      <c r="D93" s="89">
        <v>21820.297999999999</v>
      </c>
      <c r="E93" s="89">
        <v>27848.531999999999</v>
      </c>
      <c r="F93" s="89">
        <v>30838.850999999999</v>
      </c>
      <c r="G93" s="92">
        <v>28666.168000000001</v>
      </c>
      <c r="H93" s="89">
        <v>13802.960999999999</v>
      </c>
      <c r="I93" s="89">
        <v>11401.495000000001</v>
      </c>
      <c r="J93" s="228">
        <v>8576.973</v>
      </c>
      <c r="K93" s="139">
        <v>10386.5</v>
      </c>
      <c r="L93" s="207">
        <f t="shared" si="1"/>
        <v>30838.850999999999</v>
      </c>
      <c r="N93" s="203"/>
    </row>
    <row r="94" spans="1:14" ht="15" customHeight="1" x14ac:dyDescent="0.25">
      <c r="A94" s="104" t="s">
        <v>56</v>
      </c>
      <c r="B94" s="104">
        <v>6166</v>
      </c>
      <c r="C94" s="91" t="s">
        <v>58</v>
      </c>
      <c r="D94" s="89">
        <v>34912.663999999997</v>
      </c>
      <c r="E94" s="89">
        <v>26541.432000000001</v>
      </c>
      <c r="F94" s="89">
        <v>20797.151000000002</v>
      </c>
      <c r="G94" s="92">
        <v>26312.474999999999</v>
      </c>
      <c r="H94" s="89">
        <v>16086.097</v>
      </c>
      <c r="I94" s="89">
        <v>12939.6</v>
      </c>
      <c r="J94" s="228">
        <v>12206.645</v>
      </c>
      <c r="K94" s="139">
        <v>10854.365</v>
      </c>
      <c r="L94" s="207">
        <f t="shared" si="1"/>
        <v>34912.663999999997</v>
      </c>
      <c r="N94" s="203"/>
    </row>
    <row r="95" spans="1:14" ht="15" customHeight="1" x14ac:dyDescent="0.25">
      <c r="A95" s="104" t="s">
        <v>59</v>
      </c>
      <c r="B95" s="104">
        <v>55364</v>
      </c>
      <c r="C95" s="91" t="s">
        <v>60</v>
      </c>
      <c r="D95" s="89">
        <v>2.5009999999999999</v>
      </c>
      <c r="E95" s="89">
        <v>3.3260000000000001</v>
      </c>
      <c r="F95" s="89">
        <v>2.778</v>
      </c>
      <c r="G95" s="92">
        <v>2.41</v>
      </c>
      <c r="H95" s="89">
        <v>3.5659999999999998</v>
      </c>
      <c r="I95" s="89">
        <v>4.141</v>
      </c>
      <c r="J95" s="228">
        <v>3.919</v>
      </c>
      <c r="K95" s="139">
        <v>3.2989999999999999</v>
      </c>
      <c r="L95" s="207">
        <f>MAX(D95:K95)</f>
        <v>4.141</v>
      </c>
      <c r="N95" s="203"/>
    </row>
    <row r="96" spans="1:14" ht="15" customHeight="1" x14ac:dyDescent="0.25">
      <c r="A96" s="104" t="s">
        <v>59</v>
      </c>
      <c r="B96" s="104">
        <v>55364</v>
      </c>
      <c r="C96" s="91" t="s">
        <v>61</v>
      </c>
      <c r="D96" s="89">
        <v>2.5089999999999999</v>
      </c>
      <c r="E96" s="89">
        <v>3.331</v>
      </c>
      <c r="F96" s="89">
        <v>2.5819999999999999</v>
      </c>
      <c r="G96" s="92">
        <v>2.4239999999999999</v>
      </c>
      <c r="H96" s="89">
        <v>3.601</v>
      </c>
      <c r="I96" s="89">
        <v>4.1479999999999997</v>
      </c>
      <c r="J96" s="228">
        <v>3.8210000000000002</v>
      </c>
      <c r="K96" s="139">
        <v>3.206</v>
      </c>
      <c r="L96" s="207">
        <f>MAX(D96:K96)</f>
        <v>4.1479999999999997</v>
      </c>
      <c r="N96" s="203"/>
    </row>
    <row r="97" spans="1:14" ht="15" customHeight="1" x14ac:dyDescent="0.25">
      <c r="A97" s="104" t="s">
        <v>62</v>
      </c>
      <c r="B97" s="104">
        <v>988</v>
      </c>
      <c r="C97" s="91" t="s">
        <v>63</v>
      </c>
      <c r="D97" s="89">
        <v>1136.71</v>
      </c>
      <c r="E97" s="89">
        <v>506.22899999999998</v>
      </c>
      <c r="F97" s="89">
        <v>333.37799999999999</v>
      </c>
      <c r="G97" s="92">
        <v>716.57500000000005</v>
      </c>
      <c r="H97" s="89">
        <v>10.106999999999999</v>
      </c>
      <c r="I97" s="89"/>
      <c r="J97" s="228"/>
      <c r="K97" s="139"/>
      <c r="L97" s="207">
        <f t="shared" si="1"/>
        <v>1136.71</v>
      </c>
      <c r="N97" s="203"/>
    </row>
    <row r="98" spans="1:14" ht="15" customHeight="1" x14ac:dyDescent="0.25">
      <c r="A98" s="104" t="s">
        <v>62</v>
      </c>
      <c r="B98" s="104">
        <v>988</v>
      </c>
      <c r="C98" s="91" t="s">
        <v>64</v>
      </c>
      <c r="D98" s="89">
        <v>3022.4949999999999</v>
      </c>
      <c r="E98" s="89">
        <v>765.29499999999996</v>
      </c>
      <c r="F98" s="89">
        <v>1121.771</v>
      </c>
      <c r="G98" s="92">
        <v>1559.6420000000001</v>
      </c>
      <c r="H98" s="89">
        <v>623.95699999999999</v>
      </c>
      <c r="I98" s="89"/>
      <c r="J98" s="228"/>
      <c r="K98" s="139"/>
      <c r="L98" s="207">
        <f t="shared" si="1"/>
        <v>3022.4949999999999</v>
      </c>
      <c r="N98" s="203"/>
    </row>
    <row r="99" spans="1:14" ht="15" customHeight="1" x14ac:dyDescent="0.25">
      <c r="A99" s="104" t="s">
        <v>62</v>
      </c>
      <c r="B99" s="104">
        <v>988</v>
      </c>
      <c r="C99" s="91" t="s">
        <v>65</v>
      </c>
      <c r="D99" s="89">
        <v>2082.279</v>
      </c>
      <c r="E99" s="89">
        <v>3104.5610000000001</v>
      </c>
      <c r="F99" s="89">
        <v>3150.538</v>
      </c>
      <c r="G99" s="92">
        <v>3701.6509999999998</v>
      </c>
      <c r="H99" s="89">
        <v>1594.33</v>
      </c>
      <c r="I99" s="89"/>
      <c r="J99" s="228"/>
      <c r="K99" s="139"/>
      <c r="L99" s="207">
        <f t="shared" si="1"/>
        <v>3701.6509999999998</v>
      </c>
      <c r="N99" s="203"/>
    </row>
    <row r="100" spans="1:14" ht="15" customHeight="1" x14ac:dyDescent="0.25">
      <c r="A100" s="104" t="s">
        <v>62</v>
      </c>
      <c r="B100" s="104">
        <v>988</v>
      </c>
      <c r="C100" s="91" t="s">
        <v>66</v>
      </c>
      <c r="D100" s="89">
        <v>19665.508000000002</v>
      </c>
      <c r="E100" s="89">
        <v>14200.364</v>
      </c>
      <c r="F100" s="89">
        <v>10346.413</v>
      </c>
      <c r="G100" s="92">
        <v>12113.05</v>
      </c>
      <c r="H100" s="89">
        <v>5421.6679999999997</v>
      </c>
      <c r="I100" s="89"/>
      <c r="J100" s="228"/>
      <c r="K100" s="139"/>
      <c r="L100" s="207">
        <f t="shared" si="1"/>
        <v>19665.508000000002</v>
      </c>
      <c r="N100" s="203"/>
    </row>
    <row r="101" spans="1:14" ht="15" customHeight="1" x14ac:dyDescent="0.25">
      <c r="A101" s="219" t="s">
        <v>192</v>
      </c>
      <c r="B101" s="45">
        <v>55111</v>
      </c>
      <c r="C101" s="29">
        <v>1</v>
      </c>
      <c r="D101" s="69">
        <v>3.9E-2</v>
      </c>
      <c r="E101" s="69">
        <v>5.2999999999999999E-2</v>
      </c>
      <c r="F101" s="69">
        <v>5.6000000000000001E-2</v>
      </c>
      <c r="G101" s="69">
        <v>1.4E-2</v>
      </c>
      <c r="H101" s="69">
        <v>6.2E-2</v>
      </c>
      <c r="I101" s="89">
        <v>6.8000000000000005E-2</v>
      </c>
      <c r="J101" s="228">
        <v>3.9E-2</v>
      </c>
      <c r="K101" s="139">
        <v>0.13500000000000001</v>
      </c>
      <c r="L101" s="207">
        <f t="shared" si="1"/>
        <v>0.13500000000000001</v>
      </c>
      <c r="M101" s="2"/>
      <c r="N101" s="203"/>
    </row>
    <row r="102" spans="1:14" ht="15" customHeight="1" x14ac:dyDescent="0.25">
      <c r="A102" s="219" t="s">
        <v>192</v>
      </c>
      <c r="B102" s="45">
        <v>55111</v>
      </c>
      <c r="C102" s="29">
        <v>2</v>
      </c>
      <c r="D102" s="69">
        <v>2.5999999999999999E-2</v>
      </c>
      <c r="E102" s="69">
        <v>4.7E-2</v>
      </c>
      <c r="F102" s="69">
        <v>0.04</v>
      </c>
      <c r="G102" s="69">
        <v>8.9999999999999993E-3</v>
      </c>
      <c r="H102" s="69">
        <v>6.3E-2</v>
      </c>
      <c r="I102" s="89">
        <v>9.4E-2</v>
      </c>
      <c r="J102" s="228">
        <v>1.7999999999999999E-2</v>
      </c>
      <c r="K102" s="139">
        <v>0.11899999999999999</v>
      </c>
      <c r="L102" s="207">
        <f t="shared" si="1"/>
        <v>0.11899999999999999</v>
      </c>
      <c r="M102" s="2"/>
      <c r="N102" s="203"/>
    </row>
    <row r="103" spans="1:14" ht="15" customHeight="1" x14ac:dyDescent="0.25">
      <c r="A103" s="219" t="s">
        <v>192</v>
      </c>
      <c r="B103" s="45">
        <v>55111</v>
      </c>
      <c r="C103" s="29">
        <v>3</v>
      </c>
      <c r="D103" s="69">
        <v>3.5999999999999997E-2</v>
      </c>
      <c r="E103" s="69">
        <v>4.7E-2</v>
      </c>
      <c r="F103" s="69">
        <v>5.6000000000000001E-2</v>
      </c>
      <c r="G103" s="69">
        <v>1.4999999999999999E-2</v>
      </c>
      <c r="H103" s="69">
        <v>5.3999999999999999E-2</v>
      </c>
      <c r="I103" s="89">
        <v>0.05</v>
      </c>
      <c r="J103" s="228">
        <v>2.8000000000000001E-2</v>
      </c>
      <c r="K103" s="139">
        <v>0.113</v>
      </c>
      <c r="L103" s="207">
        <f t="shared" si="1"/>
        <v>0.113</v>
      </c>
      <c r="M103" s="2"/>
      <c r="N103" s="203"/>
    </row>
    <row r="104" spans="1:14" ht="15" customHeight="1" x14ac:dyDescent="0.25">
      <c r="A104" s="219" t="s">
        <v>192</v>
      </c>
      <c r="B104" s="45">
        <v>55111</v>
      </c>
      <c r="C104" s="29">
        <v>4</v>
      </c>
      <c r="D104" s="69">
        <v>4.1000000000000002E-2</v>
      </c>
      <c r="E104" s="69">
        <v>4.7E-2</v>
      </c>
      <c r="F104" s="69">
        <v>0.03</v>
      </c>
      <c r="G104" s="69">
        <v>1.2E-2</v>
      </c>
      <c r="H104" s="69">
        <v>7.0000000000000007E-2</v>
      </c>
      <c r="I104" s="89">
        <v>8.2000000000000003E-2</v>
      </c>
      <c r="J104" s="228">
        <v>0.03</v>
      </c>
      <c r="K104" s="139">
        <v>0.107</v>
      </c>
      <c r="L104" s="207">
        <f t="shared" si="1"/>
        <v>0.107</v>
      </c>
      <c r="M104" s="2"/>
      <c r="N104" s="203"/>
    </row>
    <row r="105" spans="1:14" ht="15" customHeight="1" x14ac:dyDescent="0.25">
      <c r="A105" s="219" t="s">
        <v>192</v>
      </c>
      <c r="B105" s="45">
        <v>55111</v>
      </c>
      <c r="C105" s="29">
        <v>5</v>
      </c>
      <c r="D105" s="69">
        <v>3.7999999999999999E-2</v>
      </c>
      <c r="E105" s="69">
        <v>4.2999999999999997E-2</v>
      </c>
      <c r="F105" s="69">
        <v>3.5000000000000003E-2</v>
      </c>
      <c r="G105" s="69">
        <v>8.0000000000000002E-3</v>
      </c>
      <c r="H105" s="69">
        <v>3.2000000000000001E-2</v>
      </c>
      <c r="I105" s="89">
        <v>9.4E-2</v>
      </c>
      <c r="J105" s="228">
        <v>3.6999999999999998E-2</v>
      </c>
      <c r="K105" s="139">
        <v>0.115</v>
      </c>
      <c r="L105" s="207">
        <f t="shared" si="1"/>
        <v>0.115</v>
      </c>
      <c r="M105" s="2"/>
      <c r="N105" s="203"/>
    </row>
    <row r="106" spans="1:14" ht="15" customHeight="1" x14ac:dyDescent="0.25">
      <c r="A106" s="219" t="s">
        <v>192</v>
      </c>
      <c r="B106" s="45">
        <v>55111</v>
      </c>
      <c r="C106" s="29">
        <v>6</v>
      </c>
      <c r="D106" s="69">
        <v>3.3000000000000002E-2</v>
      </c>
      <c r="E106" s="69">
        <v>0.04</v>
      </c>
      <c r="F106" s="69">
        <v>3.2000000000000001E-2</v>
      </c>
      <c r="G106" s="69">
        <v>6.0000000000000001E-3</v>
      </c>
      <c r="H106" s="69">
        <v>5.7000000000000002E-2</v>
      </c>
      <c r="I106" s="89">
        <v>7.2999999999999995E-2</v>
      </c>
      <c r="J106" s="228">
        <v>3.2000000000000001E-2</v>
      </c>
      <c r="K106" s="139">
        <v>0.14000000000000001</v>
      </c>
      <c r="L106" s="207">
        <f t="shared" si="1"/>
        <v>0.14000000000000001</v>
      </c>
      <c r="M106" s="2"/>
      <c r="N106" s="203"/>
    </row>
    <row r="107" spans="1:14" ht="15" customHeight="1" x14ac:dyDescent="0.25">
      <c r="A107" s="219" t="s">
        <v>192</v>
      </c>
      <c r="B107" s="45">
        <v>55111</v>
      </c>
      <c r="C107" s="29">
        <v>7</v>
      </c>
      <c r="D107" s="69">
        <v>0.03</v>
      </c>
      <c r="E107" s="69">
        <v>5.2999999999999999E-2</v>
      </c>
      <c r="F107" s="69">
        <v>2.3E-2</v>
      </c>
      <c r="G107" s="69">
        <v>1.0999999999999999E-2</v>
      </c>
      <c r="H107" s="69">
        <v>6.7000000000000004E-2</v>
      </c>
      <c r="I107" s="89">
        <v>6.2E-2</v>
      </c>
      <c r="J107" s="228">
        <v>3.7999999999999999E-2</v>
      </c>
      <c r="K107" s="139">
        <v>0.128</v>
      </c>
      <c r="L107" s="207">
        <f t="shared" si="1"/>
        <v>0.128</v>
      </c>
      <c r="M107" s="2"/>
      <c r="N107" s="203"/>
    </row>
    <row r="108" spans="1:14" ht="15" customHeight="1" x14ac:dyDescent="0.25">
      <c r="A108" s="219" t="s">
        <v>192</v>
      </c>
      <c r="B108" s="45">
        <v>55111</v>
      </c>
      <c r="C108" s="29">
        <v>8</v>
      </c>
      <c r="D108" s="69">
        <v>3.7999999999999999E-2</v>
      </c>
      <c r="E108" s="69">
        <v>4.2000000000000003E-2</v>
      </c>
      <c r="F108" s="69">
        <v>1.9E-2</v>
      </c>
      <c r="G108" s="69">
        <v>8.0000000000000002E-3</v>
      </c>
      <c r="H108" s="69">
        <v>0.04</v>
      </c>
      <c r="I108" s="89">
        <v>5.7000000000000002E-2</v>
      </c>
      <c r="J108" s="228">
        <v>1.4999999999999999E-2</v>
      </c>
      <c r="K108" s="139">
        <v>8.5000000000000006E-2</v>
      </c>
      <c r="L108" s="207">
        <f t="shared" si="1"/>
        <v>8.5000000000000006E-2</v>
      </c>
      <c r="M108" s="2"/>
      <c r="N108" s="203"/>
    </row>
    <row r="109" spans="1:14" ht="15" customHeight="1" x14ac:dyDescent="0.25">
      <c r="A109" s="104" t="s">
        <v>67</v>
      </c>
      <c r="B109" s="104">
        <v>57842</v>
      </c>
      <c r="C109" s="91">
        <v>1</v>
      </c>
      <c r="D109" s="89">
        <v>266.58699999999999</v>
      </c>
      <c r="E109" s="89">
        <v>356.83800000000002</v>
      </c>
      <c r="F109" s="89">
        <v>518.221</v>
      </c>
      <c r="G109" s="89">
        <v>386.358</v>
      </c>
      <c r="H109" s="89">
        <v>514.577</v>
      </c>
      <c r="I109" s="89">
        <v>241.142</v>
      </c>
      <c r="J109" s="228">
        <v>0.17399999999999999</v>
      </c>
      <c r="K109" s="139">
        <v>0.29799999999999999</v>
      </c>
      <c r="L109" s="207">
        <f t="shared" si="1"/>
        <v>518.221</v>
      </c>
      <c r="N109" s="203"/>
    </row>
    <row r="110" spans="1:14" ht="15" customHeight="1" x14ac:dyDescent="0.25">
      <c r="A110" s="104" t="s">
        <v>67</v>
      </c>
      <c r="B110" s="104">
        <v>1010</v>
      </c>
      <c r="C110" s="91">
        <v>2</v>
      </c>
      <c r="D110" s="89">
        <v>5059.4650000000001</v>
      </c>
      <c r="E110" s="89">
        <v>3110.0949999999998</v>
      </c>
      <c r="F110" s="89">
        <v>3022.277</v>
      </c>
      <c r="G110" s="89">
        <v>2576.2310000000002</v>
      </c>
      <c r="H110" s="89">
        <v>755.423</v>
      </c>
      <c r="I110" s="89"/>
      <c r="J110" s="227"/>
      <c r="K110" s="139"/>
      <c r="L110" s="207">
        <f t="shared" si="1"/>
        <v>5059.4650000000001</v>
      </c>
      <c r="N110" s="203"/>
    </row>
    <row r="111" spans="1:14" ht="15" customHeight="1" x14ac:dyDescent="0.25">
      <c r="A111" s="104" t="s">
        <v>67</v>
      </c>
      <c r="B111" s="104">
        <v>1010</v>
      </c>
      <c r="C111" s="91">
        <v>3</v>
      </c>
      <c r="D111" s="89">
        <v>5752.4070000000002</v>
      </c>
      <c r="E111" s="89">
        <v>2490.2339999999999</v>
      </c>
      <c r="F111" s="89">
        <v>3493.011</v>
      </c>
      <c r="G111" s="89">
        <v>2774.3879999999999</v>
      </c>
      <c r="H111" s="89">
        <v>2592.0940000000001</v>
      </c>
      <c r="I111" s="89"/>
      <c r="J111" s="227"/>
      <c r="K111" s="139"/>
      <c r="L111" s="207">
        <f t="shared" si="1"/>
        <v>5752.4070000000002</v>
      </c>
      <c r="N111" s="203"/>
    </row>
    <row r="112" spans="1:14" x14ac:dyDescent="0.25">
      <c r="A112" s="104" t="s">
        <v>67</v>
      </c>
      <c r="B112" s="104">
        <v>1010</v>
      </c>
      <c r="C112" s="91">
        <v>4</v>
      </c>
      <c r="D112" s="89">
        <v>8303.2649999999994</v>
      </c>
      <c r="E112" s="89">
        <v>3293.2579999999998</v>
      </c>
      <c r="F112" s="89">
        <v>3202.7869999999998</v>
      </c>
      <c r="G112" s="89">
        <v>3934.83</v>
      </c>
      <c r="H112" s="89">
        <v>2906.5990000000002</v>
      </c>
      <c r="I112" s="89"/>
      <c r="J112" s="227"/>
      <c r="K112" s="139"/>
      <c r="L112" s="207">
        <f t="shared" si="1"/>
        <v>8303.2649999999994</v>
      </c>
      <c r="N112" s="203"/>
    </row>
    <row r="113" spans="1:12" x14ac:dyDescent="0.25">
      <c r="A113" s="104" t="s">
        <v>67</v>
      </c>
      <c r="B113" s="104">
        <v>1010</v>
      </c>
      <c r="C113" s="91">
        <v>5</v>
      </c>
      <c r="D113" s="89">
        <v>2994.069</v>
      </c>
      <c r="E113" s="89">
        <v>679.83399999999995</v>
      </c>
      <c r="F113" s="89">
        <v>1462.3030000000001</v>
      </c>
      <c r="G113" s="89">
        <v>2258.279</v>
      </c>
      <c r="H113" s="89">
        <v>133.874</v>
      </c>
      <c r="I113" s="89"/>
      <c r="J113" s="227"/>
      <c r="K113" s="139"/>
      <c r="L113" s="207">
        <f t="shared" si="1"/>
        <v>2994.069</v>
      </c>
    </row>
    <row r="114" spans="1:12" x14ac:dyDescent="0.25">
      <c r="A114" s="104" t="s">
        <v>67</v>
      </c>
      <c r="B114" s="104">
        <v>1010</v>
      </c>
      <c r="C114" s="91">
        <v>6</v>
      </c>
      <c r="D114" s="89">
        <v>33233.665999999997</v>
      </c>
      <c r="E114" s="89">
        <v>14450.912</v>
      </c>
      <c r="F114" s="89">
        <v>17867.598000000002</v>
      </c>
      <c r="G114" s="89">
        <v>15284.528</v>
      </c>
      <c r="H114" s="89">
        <v>22208.478999999999</v>
      </c>
      <c r="I114" s="89">
        <v>6842.7879999999996</v>
      </c>
      <c r="J114" s="227"/>
      <c r="K114" s="139"/>
      <c r="L114" s="207">
        <f t="shared" si="1"/>
        <v>33233.665999999997</v>
      </c>
    </row>
    <row r="115" spans="1:12" x14ac:dyDescent="0.25">
      <c r="A115" s="104" t="s">
        <v>68</v>
      </c>
      <c r="B115" s="104">
        <v>55224</v>
      </c>
      <c r="C115" s="91" t="s">
        <v>69</v>
      </c>
      <c r="D115" s="89">
        <v>7.0000000000000007E-2</v>
      </c>
      <c r="E115" s="89">
        <v>0.13200000000000001</v>
      </c>
      <c r="F115" s="89">
        <v>0.11799999999999999</v>
      </c>
      <c r="G115" s="89">
        <v>5.0999999999999997E-2</v>
      </c>
      <c r="H115" s="89">
        <v>7.1999999999999995E-2</v>
      </c>
      <c r="I115" s="89">
        <v>0.14000000000000001</v>
      </c>
      <c r="J115" s="228">
        <v>8.2000000000000003E-2</v>
      </c>
      <c r="K115" s="139">
        <v>0.27800000000000002</v>
      </c>
      <c r="L115" s="207">
        <f t="shared" si="1"/>
        <v>0.27800000000000002</v>
      </c>
    </row>
    <row r="116" spans="1:12" x14ac:dyDescent="0.25">
      <c r="A116" s="104" t="s">
        <v>68</v>
      </c>
      <c r="B116" s="45">
        <v>55224</v>
      </c>
      <c r="C116" s="29" t="s">
        <v>70</v>
      </c>
      <c r="D116" s="69">
        <v>6.2E-2</v>
      </c>
      <c r="E116" s="69">
        <v>5.0999999999999997E-2</v>
      </c>
      <c r="F116" s="69">
        <v>9.6000000000000002E-2</v>
      </c>
      <c r="G116" s="69">
        <v>4.5999999999999999E-2</v>
      </c>
      <c r="H116" s="69">
        <v>7.3999999999999996E-2</v>
      </c>
      <c r="I116" s="89">
        <v>0.16900000000000001</v>
      </c>
      <c r="J116" s="228">
        <v>9.5000000000000001E-2</v>
      </c>
      <c r="K116" s="139">
        <v>0.23499999999999999</v>
      </c>
      <c r="L116" s="207">
        <f t="shared" si="1"/>
        <v>0.23499999999999999</v>
      </c>
    </row>
    <row r="117" spans="1:12" x14ac:dyDescent="0.25">
      <c r="A117" s="104" t="s">
        <v>68</v>
      </c>
      <c r="B117" s="45">
        <v>55224</v>
      </c>
      <c r="C117" s="29" t="s">
        <v>71</v>
      </c>
      <c r="D117" s="69">
        <v>5.3999999999999999E-2</v>
      </c>
      <c r="E117" s="69">
        <v>0.1</v>
      </c>
      <c r="F117" s="69">
        <v>7.9000000000000001E-2</v>
      </c>
      <c r="G117" s="69">
        <v>4.3999999999999997E-2</v>
      </c>
      <c r="H117" s="69">
        <v>1.4E-2</v>
      </c>
      <c r="I117" s="89">
        <v>1.0999999999999999E-2</v>
      </c>
      <c r="J117" s="228">
        <v>7.2999999999999995E-2</v>
      </c>
      <c r="K117" s="139">
        <v>0.217</v>
      </c>
      <c r="L117" s="207">
        <f t="shared" si="1"/>
        <v>0.217</v>
      </c>
    </row>
    <row r="118" spans="1:12" x14ac:dyDescent="0.25">
      <c r="A118" s="104" t="s">
        <v>68</v>
      </c>
      <c r="B118" s="45">
        <v>55224</v>
      </c>
      <c r="C118" s="29" t="s">
        <v>72</v>
      </c>
      <c r="D118" s="69">
        <v>5.0999999999999997E-2</v>
      </c>
      <c r="E118" s="69">
        <v>0.126</v>
      </c>
      <c r="F118" s="69">
        <v>6.2E-2</v>
      </c>
      <c r="G118" s="69">
        <v>4.9000000000000002E-2</v>
      </c>
      <c r="H118" s="69">
        <v>8.5999999999999993E-2</v>
      </c>
      <c r="I118" s="89">
        <v>0.14799999999999999</v>
      </c>
      <c r="J118" s="228">
        <v>6.9000000000000006E-2</v>
      </c>
      <c r="K118" s="139">
        <v>8.3000000000000004E-2</v>
      </c>
      <c r="L118" s="207">
        <f t="shared" ref="L118:L126" si="2">MAX(D118:K118)</f>
        <v>0.14799999999999999</v>
      </c>
    </row>
    <row r="119" spans="1:12" x14ac:dyDescent="0.25">
      <c r="A119" s="104" t="s">
        <v>73</v>
      </c>
      <c r="B119" s="45">
        <v>1040</v>
      </c>
      <c r="C119" s="45">
        <v>1</v>
      </c>
      <c r="D119" s="69">
        <v>1895.4490000000001</v>
      </c>
      <c r="E119" s="69">
        <v>194.87</v>
      </c>
      <c r="F119" s="69">
        <v>179.292</v>
      </c>
      <c r="G119" s="69">
        <v>354.76100000000002</v>
      </c>
      <c r="H119" s="69">
        <v>468.77699999999999</v>
      </c>
      <c r="I119" s="89">
        <v>572.49400000000003</v>
      </c>
      <c r="J119" s="228">
        <v>278.90199999999999</v>
      </c>
      <c r="K119" s="139">
        <v>270.33300000000003</v>
      </c>
      <c r="L119" s="207">
        <f t="shared" si="2"/>
        <v>1895.4490000000001</v>
      </c>
    </row>
    <row r="120" spans="1:12" x14ac:dyDescent="0.25">
      <c r="A120" s="104" t="s">
        <v>73</v>
      </c>
      <c r="B120" s="45">
        <v>1040</v>
      </c>
      <c r="C120" s="45">
        <v>2</v>
      </c>
      <c r="D120" s="69">
        <v>3345.0770000000002</v>
      </c>
      <c r="E120" s="69">
        <v>378.22300000000001</v>
      </c>
      <c r="F120" s="69">
        <v>357.57900000000001</v>
      </c>
      <c r="G120" s="69">
        <v>803.07299999999998</v>
      </c>
      <c r="H120" s="69">
        <v>923.13</v>
      </c>
      <c r="I120" s="89">
        <v>1154.1469999999999</v>
      </c>
      <c r="J120" s="228">
        <v>558.096</v>
      </c>
      <c r="K120" s="139">
        <v>610.07500000000005</v>
      </c>
      <c r="L120" s="207">
        <f t="shared" si="2"/>
        <v>3345.0770000000002</v>
      </c>
    </row>
    <row r="121" spans="1:12" x14ac:dyDescent="0.25">
      <c r="A121" s="102" t="s">
        <v>75</v>
      </c>
      <c r="B121" s="18">
        <v>55259</v>
      </c>
      <c r="C121" s="19" t="s">
        <v>76</v>
      </c>
      <c r="D121" s="69">
        <v>3.93</v>
      </c>
      <c r="E121" s="69">
        <v>3.3879999999999999</v>
      </c>
      <c r="F121" s="69">
        <v>4.3979999999999997</v>
      </c>
      <c r="G121" s="69">
        <v>3.0089999999999999</v>
      </c>
      <c r="H121" s="69">
        <v>3.93</v>
      </c>
      <c r="I121" s="89">
        <v>3.94</v>
      </c>
      <c r="J121" s="228">
        <v>2.996</v>
      </c>
      <c r="K121" s="139">
        <v>3.3279999999999998</v>
      </c>
      <c r="L121" s="207">
        <f t="shared" si="2"/>
        <v>4.3979999999999997</v>
      </c>
    </row>
    <row r="122" spans="1:12" x14ac:dyDescent="0.25">
      <c r="A122" s="102" t="s">
        <v>75</v>
      </c>
      <c r="B122" s="18">
        <v>55259</v>
      </c>
      <c r="C122" s="19" t="s">
        <v>77</v>
      </c>
      <c r="D122" s="69">
        <v>3.3410000000000002</v>
      </c>
      <c r="E122" s="69">
        <v>3.7029999999999998</v>
      </c>
      <c r="F122" s="69">
        <v>2.4780000000000002</v>
      </c>
      <c r="G122" s="69">
        <v>3.71</v>
      </c>
      <c r="H122" s="69">
        <v>3.0979999999999999</v>
      </c>
      <c r="I122" s="89">
        <v>3.7989999999999999</v>
      </c>
      <c r="J122" s="228">
        <v>2.9020000000000001</v>
      </c>
      <c r="K122" s="139">
        <v>3.5</v>
      </c>
      <c r="L122" s="207">
        <f t="shared" si="2"/>
        <v>3.7989999999999999</v>
      </c>
    </row>
    <row r="123" spans="1:12" x14ac:dyDescent="0.25">
      <c r="A123" s="45" t="s">
        <v>74</v>
      </c>
      <c r="B123" s="45">
        <v>55148</v>
      </c>
      <c r="C123" s="45">
        <v>1</v>
      </c>
      <c r="D123" s="69">
        <v>0.02</v>
      </c>
      <c r="E123" s="69">
        <v>1.9E-2</v>
      </c>
      <c r="F123" s="69">
        <v>6.0000000000000001E-3</v>
      </c>
      <c r="G123" s="69">
        <v>5.0000000000000001E-3</v>
      </c>
      <c r="H123" s="69">
        <v>3.6999999999999998E-2</v>
      </c>
      <c r="I123" s="89">
        <v>5.3999999999999999E-2</v>
      </c>
      <c r="J123" s="228">
        <v>4.2000000000000003E-2</v>
      </c>
      <c r="K123" s="139">
        <v>0.123</v>
      </c>
      <c r="L123" s="207">
        <f t="shared" si="2"/>
        <v>0.123</v>
      </c>
    </row>
    <row r="124" spans="1:12" x14ac:dyDescent="0.25">
      <c r="A124" s="45" t="s">
        <v>74</v>
      </c>
      <c r="B124" s="45">
        <v>55148</v>
      </c>
      <c r="C124" s="45">
        <v>2</v>
      </c>
      <c r="D124" s="69">
        <v>1.4E-2</v>
      </c>
      <c r="E124" s="69">
        <v>1.4999999999999999E-2</v>
      </c>
      <c r="F124" s="69">
        <v>2E-3</v>
      </c>
      <c r="G124" s="69">
        <v>3.0000000000000001E-3</v>
      </c>
      <c r="H124" s="69">
        <v>2.5999999999999999E-2</v>
      </c>
      <c r="I124" s="89">
        <v>4.4999999999999998E-2</v>
      </c>
      <c r="J124" s="228">
        <v>3.9E-2</v>
      </c>
      <c r="K124" s="139">
        <v>0.10199999999999999</v>
      </c>
      <c r="L124" s="207">
        <f t="shared" si="2"/>
        <v>0.10199999999999999</v>
      </c>
    </row>
    <row r="125" spans="1:12" x14ac:dyDescent="0.25">
      <c r="A125" s="45" t="s">
        <v>74</v>
      </c>
      <c r="B125" s="45">
        <v>55148</v>
      </c>
      <c r="C125" s="45">
        <v>3</v>
      </c>
      <c r="D125" s="69">
        <v>1.4999999999999999E-2</v>
      </c>
      <c r="E125" s="69">
        <v>1.4E-2</v>
      </c>
      <c r="F125" s="69">
        <v>2E-3</v>
      </c>
      <c r="G125" s="69">
        <v>8.0000000000000002E-3</v>
      </c>
      <c r="H125" s="69">
        <v>2.7E-2</v>
      </c>
      <c r="I125" s="89">
        <v>3.4000000000000002E-2</v>
      </c>
      <c r="J125" s="228">
        <v>2.7E-2</v>
      </c>
      <c r="K125" s="139">
        <v>9.8000000000000004E-2</v>
      </c>
      <c r="L125" s="207">
        <f t="shared" si="2"/>
        <v>9.8000000000000004E-2</v>
      </c>
    </row>
    <row r="126" spans="1:12" x14ac:dyDescent="0.25">
      <c r="A126" s="55" t="s">
        <v>74</v>
      </c>
      <c r="B126" s="55">
        <v>55148</v>
      </c>
      <c r="C126" s="55">
        <v>4</v>
      </c>
      <c r="D126" s="200">
        <v>1.4E-2</v>
      </c>
      <c r="E126" s="200">
        <v>1.4E-2</v>
      </c>
      <c r="F126" s="200">
        <v>4.0000000000000001E-3</v>
      </c>
      <c r="G126" s="200">
        <v>8.0000000000000002E-3</v>
      </c>
      <c r="H126" s="200">
        <v>3.3000000000000002E-2</v>
      </c>
      <c r="I126" s="96">
        <v>0.04</v>
      </c>
      <c r="J126" s="228">
        <v>4.3999999999999997E-2</v>
      </c>
      <c r="K126" s="139">
        <v>0.107</v>
      </c>
      <c r="L126" s="200">
        <f t="shared" si="2"/>
        <v>0.107</v>
      </c>
    </row>
  </sheetData>
  <pageMargins left="0.7" right="0.7" top="0.75" bottom="0.75" header="0.3" footer="0.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zoomScaleNormal="100" workbookViewId="0"/>
  </sheetViews>
  <sheetFormatPr defaultRowHeight="15" x14ac:dyDescent="0.25"/>
  <cols>
    <col min="1" max="1" width="33.28515625" customWidth="1"/>
    <col min="2" max="2" width="11.42578125" customWidth="1"/>
    <col min="3" max="3" width="7.42578125" customWidth="1"/>
    <col min="4" max="4" width="12.28515625" style="74" customWidth="1"/>
    <col min="5" max="7" width="12.28515625" customWidth="1"/>
    <col min="8" max="8" width="12.28515625" style="60" customWidth="1"/>
    <col min="9" max="10" width="12.28515625" style="201" customWidth="1"/>
    <col min="11" max="12" width="12.28515625" style="203" customWidth="1"/>
  </cols>
  <sheetData>
    <row r="1" spans="1:13" ht="75.75" customHeight="1" x14ac:dyDescent="0.25">
      <c r="A1" s="155" t="s">
        <v>0</v>
      </c>
      <c r="B1" s="153" t="s">
        <v>1</v>
      </c>
      <c r="C1" s="153" t="s">
        <v>2</v>
      </c>
      <c r="D1" s="157" t="s">
        <v>119</v>
      </c>
      <c r="E1" s="153" t="s">
        <v>120</v>
      </c>
      <c r="F1" s="153" t="s">
        <v>121</v>
      </c>
      <c r="G1" s="153" t="s">
        <v>122</v>
      </c>
      <c r="H1" s="156" t="s">
        <v>123</v>
      </c>
      <c r="I1" s="202" t="s">
        <v>140</v>
      </c>
      <c r="J1" s="156" t="s">
        <v>141</v>
      </c>
      <c r="K1" s="153" t="s">
        <v>170</v>
      </c>
      <c r="L1" s="154" t="s">
        <v>81</v>
      </c>
    </row>
    <row r="2" spans="1:13" s="13" customFormat="1" ht="15" customHeight="1" x14ac:dyDescent="0.25">
      <c r="A2" s="16" t="s">
        <v>3</v>
      </c>
      <c r="B2" s="16">
        <v>6137</v>
      </c>
      <c r="C2" s="16">
        <v>1</v>
      </c>
      <c r="D2" s="73">
        <v>818.62599999999998</v>
      </c>
      <c r="E2" s="69">
        <v>1068.925</v>
      </c>
      <c r="F2" s="69">
        <v>1034.7460000000001</v>
      </c>
      <c r="G2" s="69">
        <v>1498.7860000000001</v>
      </c>
      <c r="H2" s="69">
        <v>1215.665</v>
      </c>
      <c r="I2" s="199">
        <v>677.19899999999996</v>
      </c>
      <c r="J2" s="139">
        <v>775.79600000000005</v>
      </c>
      <c r="K2" s="139">
        <v>1033.0060000000001</v>
      </c>
      <c r="L2" s="199">
        <f>MAX(D2:K2)</f>
        <v>1498.7860000000001</v>
      </c>
      <c r="M2" s="203"/>
    </row>
    <row r="3" spans="1:13" ht="15" customHeight="1" x14ac:dyDescent="0.25">
      <c r="A3" s="16" t="s">
        <v>3</v>
      </c>
      <c r="B3" s="16">
        <v>6137</v>
      </c>
      <c r="C3" s="16">
        <v>2</v>
      </c>
      <c r="D3" s="73">
        <v>934.03099999999995</v>
      </c>
      <c r="E3" s="69">
        <v>1033.549</v>
      </c>
      <c r="F3" s="69">
        <v>760.46</v>
      </c>
      <c r="G3" s="69">
        <v>1359.0530000000001</v>
      </c>
      <c r="H3" s="69">
        <v>911.06399999999996</v>
      </c>
      <c r="I3" s="199">
        <v>999.33900000000006</v>
      </c>
      <c r="J3" s="139">
        <v>816.46500000000003</v>
      </c>
      <c r="K3" s="139">
        <v>1078.5350000000001</v>
      </c>
      <c r="L3" s="200">
        <f t="shared" ref="L3:L65" si="0">MAX(D3:K3)</f>
        <v>1359.0530000000001</v>
      </c>
      <c r="M3" s="203"/>
    </row>
    <row r="4" spans="1:13" ht="15" customHeight="1" x14ac:dyDescent="0.25">
      <c r="A4" s="16" t="s">
        <v>3</v>
      </c>
      <c r="B4" s="16">
        <v>6137</v>
      </c>
      <c r="C4" s="16">
        <v>3</v>
      </c>
      <c r="D4" s="73">
        <v>15.420999999999999</v>
      </c>
      <c r="E4" s="69">
        <v>16.085000000000001</v>
      </c>
      <c r="F4" s="69">
        <v>6.9420000000000002</v>
      </c>
      <c r="G4" s="69">
        <v>6.8449999999999998</v>
      </c>
      <c r="H4" s="69">
        <v>8.4169999999999998</v>
      </c>
      <c r="I4" s="199">
        <v>15.183999999999999</v>
      </c>
      <c r="J4" s="139">
        <v>10.407999999999999</v>
      </c>
      <c r="K4" s="139">
        <v>12.196999999999999</v>
      </c>
      <c r="L4" s="200">
        <f t="shared" si="0"/>
        <v>16.085000000000001</v>
      </c>
      <c r="M4" s="203"/>
    </row>
    <row r="5" spans="1:13" ht="15" customHeight="1" x14ac:dyDescent="0.25">
      <c r="A5" s="16" t="s">
        <v>3</v>
      </c>
      <c r="B5" s="16">
        <v>6137</v>
      </c>
      <c r="C5" s="16">
        <v>4</v>
      </c>
      <c r="D5" s="73">
        <v>2.5710000000000002</v>
      </c>
      <c r="E5" s="69">
        <v>2.6219999999999999</v>
      </c>
      <c r="F5" s="69">
        <v>3.2730000000000001</v>
      </c>
      <c r="G5" s="69">
        <v>1.837</v>
      </c>
      <c r="H5" s="69">
        <v>3.496</v>
      </c>
      <c r="I5" s="199">
        <v>2.31</v>
      </c>
      <c r="J5" s="139">
        <v>2.6930000000000001</v>
      </c>
      <c r="K5" s="139">
        <v>4.3570000000000002</v>
      </c>
      <c r="L5" s="200">
        <f t="shared" si="0"/>
        <v>4.3570000000000002</v>
      </c>
      <c r="M5" s="203"/>
    </row>
    <row r="6" spans="1:13" ht="15" customHeight="1" x14ac:dyDescent="0.25">
      <c r="A6" s="16" t="s">
        <v>4</v>
      </c>
      <c r="B6" s="16">
        <v>6705</v>
      </c>
      <c r="C6" s="16">
        <v>4</v>
      </c>
      <c r="D6" s="73">
        <v>1612.1320000000001</v>
      </c>
      <c r="E6" s="69">
        <v>2191.5439999999999</v>
      </c>
      <c r="F6" s="69">
        <v>2825.22</v>
      </c>
      <c r="G6" s="69">
        <v>3166.4969999999998</v>
      </c>
      <c r="H6" s="69">
        <v>3319.33</v>
      </c>
      <c r="I6" s="199">
        <v>3058.2489999999998</v>
      </c>
      <c r="J6" s="139">
        <v>1929.521</v>
      </c>
      <c r="K6" s="139">
        <v>3028.05</v>
      </c>
      <c r="L6" s="200">
        <f t="shared" si="0"/>
        <v>3319.33</v>
      </c>
      <c r="M6" s="203"/>
    </row>
    <row r="7" spans="1:13" ht="15" customHeight="1" x14ac:dyDescent="0.25">
      <c r="A7" s="16" t="s">
        <v>5</v>
      </c>
      <c r="B7" s="16">
        <v>7336</v>
      </c>
      <c r="C7" s="29" t="s">
        <v>6</v>
      </c>
      <c r="D7" s="73">
        <v>2.161</v>
      </c>
      <c r="E7" s="69">
        <v>2.0859999999999999</v>
      </c>
      <c r="F7" s="69">
        <v>0.93200000000000005</v>
      </c>
      <c r="G7" s="69">
        <v>1.5820000000000001</v>
      </c>
      <c r="H7" s="69">
        <v>2.395</v>
      </c>
      <c r="I7" s="199">
        <v>1.6140000000000001</v>
      </c>
      <c r="J7" s="139">
        <v>2.1920000000000002</v>
      </c>
      <c r="K7" s="139">
        <v>1.462</v>
      </c>
      <c r="L7" s="200">
        <f t="shared" si="0"/>
        <v>2.395</v>
      </c>
      <c r="M7" s="203"/>
    </row>
    <row r="8" spans="1:13" ht="15" customHeight="1" x14ac:dyDescent="0.25">
      <c r="A8" s="16" t="s">
        <v>5</v>
      </c>
      <c r="B8" s="16">
        <v>7336</v>
      </c>
      <c r="C8" s="29" t="s">
        <v>7</v>
      </c>
      <c r="D8" s="73">
        <v>2.4129999999999998</v>
      </c>
      <c r="E8" s="69">
        <v>3.3319999999999999</v>
      </c>
      <c r="F8" s="69">
        <v>1.2090000000000001</v>
      </c>
      <c r="G8" s="69">
        <v>1.784</v>
      </c>
      <c r="H8" s="69">
        <v>2.1970000000000001</v>
      </c>
      <c r="I8" s="199">
        <v>1.577</v>
      </c>
      <c r="J8" s="139">
        <v>1.742</v>
      </c>
      <c r="K8" s="139">
        <v>1.355</v>
      </c>
      <c r="L8" s="200">
        <f t="shared" si="0"/>
        <v>3.3319999999999999</v>
      </c>
      <c r="M8" s="203"/>
    </row>
    <row r="9" spans="1:13" ht="15" customHeight="1" x14ac:dyDescent="0.25">
      <c r="A9" s="16" t="s">
        <v>5</v>
      </c>
      <c r="B9" s="16">
        <v>7336</v>
      </c>
      <c r="C9" s="29" t="s">
        <v>8</v>
      </c>
      <c r="D9" s="73">
        <v>1.6240000000000001</v>
      </c>
      <c r="E9" s="69">
        <v>2.31</v>
      </c>
      <c r="F9" s="69">
        <v>0.76100000000000001</v>
      </c>
      <c r="G9" s="69">
        <v>1.7150000000000001</v>
      </c>
      <c r="H9" s="69">
        <v>1.089</v>
      </c>
      <c r="I9" s="199">
        <v>1.9159999999999999</v>
      </c>
      <c r="J9" s="139">
        <v>0.97399999999999998</v>
      </c>
      <c r="K9" s="139">
        <v>2.2120000000000002</v>
      </c>
      <c r="L9" s="200">
        <f t="shared" si="0"/>
        <v>2.31</v>
      </c>
      <c r="M9" s="203"/>
    </row>
    <row r="10" spans="1:13" ht="15" customHeight="1" x14ac:dyDescent="0.25">
      <c r="A10" s="16" t="s">
        <v>9</v>
      </c>
      <c r="B10" s="16">
        <v>995</v>
      </c>
      <c r="C10" s="16">
        <v>10</v>
      </c>
      <c r="D10" s="73">
        <v>2.6739999999999999</v>
      </c>
      <c r="E10" s="69">
        <v>5.2830000000000004</v>
      </c>
      <c r="F10" s="69">
        <v>1.9350000000000001</v>
      </c>
      <c r="G10" s="69">
        <v>1.468</v>
      </c>
      <c r="H10" s="69">
        <v>0.86799999999999999</v>
      </c>
      <c r="I10" s="199">
        <v>2.7170000000000001</v>
      </c>
      <c r="J10" s="139">
        <v>0.11799999999999999</v>
      </c>
      <c r="K10" s="139">
        <v>0.42499999999999999</v>
      </c>
      <c r="L10" s="200">
        <f t="shared" si="0"/>
        <v>5.2830000000000004</v>
      </c>
      <c r="M10" s="203"/>
    </row>
    <row r="11" spans="1:13" ht="15" customHeight="1" x14ac:dyDescent="0.25">
      <c r="A11" s="16" t="s">
        <v>9</v>
      </c>
      <c r="B11" s="16">
        <v>995</v>
      </c>
      <c r="C11" s="16">
        <v>7</v>
      </c>
      <c r="D11" s="73">
        <v>682.70799999999997</v>
      </c>
      <c r="E11" s="69">
        <v>582.27700000000004</v>
      </c>
      <c r="F11" s="69">
        <v>686.03499999999997</v>
      </c>
      <c r="G11" s="69">
        <v>639.71699999999998</v>
      </c>
      <c r="H11" s="69">
        <v>539.78399999999999</v>
      </c>
      <c r="I11" s="199">
        <v>611.20799999999997</v>
      </c>
      <c r="J11" s="139">
        <v>532.93100000000004</v>
      </c>
      <c r="K11" s="139">
        <v>192.202</v>
      </c>
      <c r="L11" s="200">
        <f t="shared" si="0"/>
        <v>686.03499999999997</v>
      </c>
      <c r="M11" s="203"/>
    </row>
    <row r="12" spans="1:13" ht="15" customHeight="1" x14ac:dyDescent="0.25">
      <c r="A12" s="16" t="s">
        <v>9</v>
      </c>
      <c r="B12" s="16">
        <v>995</v>
      </c>
      <c r="C12" s="16">
        <v>8</v>
      </c>
      <c r="D12" s="73">
        <v>1289.037</v>
      </c>
      <c r="E12" s="69">
        <v>928.33100000000002</v>
      </c>
      <c r="F12" s="69">
        <v>1236.0920000000001</v>
      </c>
      <c r="G12" s="69">
        <v>1085.0719999999999</v>
      </c>
      <c r="H12" s="69">
        <v>531.67999999999995</v>
      </c>
      <c r="I12" s="199">
        <v>731.31899999999996</v>
      </c>
      <c r="J12" s="139">
        <v>635.39599999999996</v>
      </c>
      <c r="K12" s="139">
        <v>3.6110000000000002</v>
      </c>
      <c r="L12" s="200">
        <f t="shared" si="0"/>
        <v>1289.037</v>
      </c>
      <c r="M12" s="203"/>
    </row>
    <row r="13" spans="1:13" ht="15" customHeight="1" x14ac:dyDescent="0.25">
      <c r="A13" s="104" t="s">
        <v>10</v>
      </c>
      <c r="B13" s="104">
        <v>1011</v>
      </c>
      <c r="C13" s="104">
        <v>2</v>
      </c>
      <c r="D13" s="93">
        <v>13.635</v>
      </c>
      <c r="E13" s="89">
        <v>13.532999999999999</v>
      </c>
      <c r="F13" s="89">
        <v>5.0540000000000003</v>
      </c>
      <c r="G13" s="89">
        <v>8.0850000000000009</v>
      </c>
      <c r="H13" s="89">
        <v>15.385999999999999</v>
      </c>
      <c r="I13" s="199">
        <v>13.042</v>
      </c>
      <c r="J13" s="139">
        <v>6.6150000000000002</v>
      </c>
      <c r="K13" s="139">
        <v>12.391999999999999</v>
      </c>
      <c r="L13" s="200">
        <f>MAX(D13:K13)</f>
        <v>15.385999999999999</v>
      </c>
      <c r="M13" s="203"/>
    </row>
    <row r="14" spans="1:13" ht="15" customHeight="1" x14ac:dyDescent="0.25">
      <c r="A14" s="104" t="s">
        <v>11</v>
      </c>
      <c r="B14" s="104">
        <v>1001</v>
      </c>
      <c r="C14" s="104">
        <v>1</v>
      </c>
      <c r="D14" s="93">
        <v>4101.8419999999996</v>
      </c>
      <c r="E14" s="89">
        <v>3968.2330000000002</v>
      </c>
      <c r="F14" s="89">
        <v>4385.9369999999999</v>
      </c>
      <c r="G14" s="89">
        <v>4301.5110000000004</v>
      </c>
      <c r="H14" s="89">
        <v>6772.0839999999998</v>
      </c>
      <c r="I14" s="199">
        <v>5322.1019999999999</v>
      </c>
      <c r="J14" s="139">
        <v>4201.384</v>
      </c>
      <c r="K14" s="139">
        <v>4696.9340000000002</v>
      </c>
      <c r="L14" s="200">
        <f t="shared" si="0"/>
        <v>6772.0839999999998</v>
      </c>
      <c r="M14" s="203"/>
    </row>
    <row r="15" spans="1:13" ht="15" customHeight="1" x14ac:dyDescent="0.25">
      <c r="A15" s="104" t="s">
        <v>11</v>
      </c>
      <c r="B15" s="104">
        <v>1001</v>
      </c>
      <c r="C15" s="104">
        <v>2</v>
      </c>
      <c r="D15" s="93">
        <v>4146.2529999999997</v>
      </c>
      <c r="E15" s="89">
        <v>3599.509</v>
      </c>
      <c r="F15" s="89">
        <v>5307.4319999999998</v>
      </c>
      <c r="G15" s="89">
        <v>4383.1019999999999</v>
      </c>
      <c r="H15" s="89">
        <v>3732.2660000000001</v>
      </c>
      <c r="I15" s="199">
        <v>7047.3440000000001</v>
      </c>
      <c r="J15" s="139">
        <v>2859.7649999999999</v>
      </c>
      <c r="K15" s="139">
        <v>4280.018</v>
      </c>
      <c r="L15" s="200">
        <f t="shared" si="0"/>
        <v>7047.3440000000001</v>
      </c>
      <c r="M15" s="203"/>
    </row>
    <row r="16" spans="1:13" ht="15" customHeight="1" x14ac:dyDescent="0.25">
      <c r="A16" s="104" t="s">
        <v>11</v>
      </c>
      <c r="B16" s="104">
        <v>1001</v>
      </c>
      <c r="C16" s="104">
        <v>4</v>
      </c>
      <c r="D16" s="93">
        <v>3.746</v>
      </c>
      <c r="E16" s="89">
        <v>9.7140000000000004</v>
      </c>
      <c r="F16" s="89">
        <v>10.108000000000001</v>
      </c>
      <c r="G16" s="89">
        <v>7.5229999999999997</v>
      </c>
      <c r="H16" s="89">
        <v>3.7919999999999998</v>
      </c>
      <c r="I16" s="199">
        <v>0.155</v>
      </c>
      <c r="J16" s="139">
        <v>0.14599999999999999</v>
      </c>
      <c r="K16" s="139">
        <v>0.155</v>
      </c>
      <c r="L16" s="200">
        <f t="shared" si="0"/>
        <v>10.108000000000001</v>
      </c>
      <c r="M16" s="203"/>
    </row>
    <row r="17" spans="1:15" ht="15" customHeight="1" x14ac:dyDescent="0.25">
      <c r="A17" s="104" t="s">
        <v>12</v>
      </c>
      <c r="B17" s="104">
        <v>983</v>
      </c>
      <c r="C17" s="104">
        <v>1</v>
      </c>
      <c r="D17" s="93">
        <v>1352.5540000000001</v>
      </c>
      <c r="E17" s="89">
        <v>2497.2800000000002</v>
      </c>
      <c r="F17" s="89">
        <v>1468.8589999999999</v>
      </c>
      <c r="G17" s="89">
        <v>1229.578</v>
      </c>
      <c r="H17" s="89">
        <v>992.18899999999996</v>
      </c>
      <c r="I17" s="199">
        <v>1187.751</v>
      </c>
      <c r="J17" s="139">
        <v>796.31299999999999</v>
      </c>
      <c r="K17" s="139">
        <v>753.15300000000002</v>
      </c>
      <c r="L17" s="200">
        <f t="shared" si="0"/>
        <v>2497.2800000000002</v>
      </c>
      <c r="M17" s="203"/>
    </row>
    <row r="18" spans="1:15" ht="15" customHeight="1" x14ac:dyDescent="0.25">
      <c r="A18" s="104" t="s">
        <v>12</v>
      </c>
      <c r="B18" s="104">
        <v>983</v>
      </c>
      <c r="C18" s="104">
        <v>2</v>
      </c>
      <c r="D18" s="93">
        <v>1333.36</v>
      </c>
      <c r="E18" s="89">
        <v>2197.4740000000002</v>
      </c>
      <c r="F18" s="89">
        <v>2558.1849999999999</v>
      </c>
      <c r="G18" s="89">
        <v>1412.6969999999999</v>
      </c>
      <c r="H18" s="89">
        <v>753.63099999999997</v>
      </c>
      <c r="I18" s="199">
        <v>1469.7950000000001</v>
      </c>
      <c r="J18" s="139">
        <v>803.87900000000002</v>
      </c>
      <c r="K18" s="139">
        <v>630.05399999999997</v>
      </c>
      <c r="L18" s="200">
        <f t="shared" si="0"/>
        <v>2558.1849999999999</v>
      </c>
      <c r="M18" s="203"/>
    </row>
    <row r="19" spans="1:15" ht="15" customHeight="1" x14ac:dyDescent="0.25">
      <c r="A19" s="104" t="s">
        <v>12</v>
      </c>
      <c r="B19" s="104">
        <v>983</v>
      </c>
      <c r="C19" s="104">
        <v>3</v>
      </c>
      <c r="D19" s="93">
        <v>1328.7349999999999</v>
      </c>
      <c r="E19" s="89">
        <v>2854.2069999999999</v>
      </c>
      <c r="F19" s="89">
        <v>1312.7629999999999</v>
      </c>
      <c r="G19" s="89">
        <v>708.5</v>
      </c>
      <c r="H19" s="89">
        <v>933.4</v>
      </c>
      <c r="I19" s="199">
        <v>1329.4559999999999</v>
      </c>
      <c r="J19" s="139">
        <v>517.97900000000004</v>
      </c>
      <c r="K19" s="139">
        <v>730.44799999999998</v>
      </c>
      <c r="L19" s="200">
        <f t="shared" si="0"/>
        <v>2854.2069999999999</v>
      </c>
      <c r="M19" s="203"/>
    </row>
    <row r="20" spans="1:15" ht="15" customHeight="1" x14ac:dyDescent="0.25">
      <c r="A20" s="104" t="s">
        <v>12</v>
      </c>
      <c r="B20" s="104">
        <v>983</v>
      </c>
      <c r="C20" s="104">
        <v>4</v>
      </c>
      <c r="D20" s="93">
        <v>2463.462</v>
      </c>
      <c r="E20" s="89">
        <v>2035.4390000000001</v>
      </c>
      <c r="F20" s="89">
        <v>1558.9680000000001</v>
      </c>
      <c r="G20" s="89">
        <v>1934.848</v>
      </c>
      <c r="H20" s="89">
        <v>1197.1400000000001</v>
      </c>
      <c r="I20" s="199">
        <v>1875.9580000000001</v>
      </c>
      <c r="J20" s="139">
        <v>1306.5999999999999</v>
      </c>
      <c r="K20" s="139">
        <v>1246.9880000000001</v>
      </c>
      <c r="L20" s="200">
        <f t="shared" si="0"/>
        <v>2463.462</v>
      </c>
      <c r="M20" s="203"/>
    </row>
    <row r="21" spans="1:15" ht="15" customHeight="1" x14ac:dyDescent="0.25">
      <c r="A21" s="104" t="s">
        <v>12</v>
      </c>
      <c r="B21" s="104">
        <v>983</v>
      </c>
      <c r="C21" s="104">
        <v>5</v>
      </c>
      <c r="D21" s="93">
        <v>2036.722</v>
      </c>
      <c r="E21" s="89">
        <v>2134.114</v>
      </c>
      <c r="F21" s="89">
        <v>2540.1239999999998</v>
      </c>
      <c r="G21" s="89">
        <v>2079.3119999999999</v>
      </c>
      <c r="H21" s="89">
        <v>1568.009</v>
      </c>
      <c r="I21" s="199">
        <v>1727.5340000000001</v>
      </c>
      <c r="J21" s="139">
        <v>1269.819</v>
      </c>
      <c r="K21" s="139">
        <v>1344.5509999999999</v>
      </c>
      <c r="L21" s="200">
        <f t="shared" si="0"/>
        <v>2540.1239999999998</v>
      </c>
      <c r="M21" s="203"/>
    </row>
    <row r="22" spans="1:15" ht="15" customHeight="1" x14ac:dyDescent="0.25">
      <c r="A22" s="104" t="s">
        <v>12</v>
      </c>
      <c r="B22" s="104">
        <v>983</v>
      </c>
      <c r="C22" s="104">
        <v>6</v>
      </c>
      <c r="D22" s="93">
        <v>2423.192</v>
      </c>
      <c r="E22" s="89">
        <v>2097.9319999999998</v>
      </c>
      <c r="F22" s="89">
        <v>2403.0720000000001</v>
      </c>
      <c r="G22" s="89">
        <v>1767.0340000000001</v>
      </c>
      <c r="H22" s="89">
        <v>1311.1959999999999</v>
      </c>
      <c r="I22" s="199">
        <v>1764.9110000000001</v>
      </c>
      <c r="J22" s="139">
        <v>1067.6420000000001</v>
      </c>
      <c r="K22" s="139">
        <v>1434.2850000000001</v>
      </c>
      <c r="L22" s="200">
        <f t="shared" si="0"/>
        <v>2423.192</v>
      </c>
      <c r="M22" s="203"/>
    </row>
    <row r="23" spans="1:15" ht="15" customHeight="1" x14ac:dyDescent="0.25">
      <c r="A23" s="104" t="s">
        <v>13</v>
      </c>
      <c r="B23" s="104">
        <v>1002</v>
      </c>
      <c r="C23" s="91" t="s">
        <v>14</v>
      </c>
      <c r="D23" s="93">
        <v>9.6000000000000002E-2</v>
      </c>
      <c r="E23" s="89">
        <v>0.19900000000000001</v>
      </c>
      <c r="F23" s="89">
        <v>0.96699999999999997</v>
      </c>
      <c r="G23" s="89">
        <v>0.629</v>
      </c>
      <c r="H23" s="89">
        <v>0.51700000000000002</v>
      </c>
      <c r="I23" s="96">
        <v>0.59699999999999998</v>
      </c>
      <c r="J23" s="139">
        <v>0.47099999999999997</v>
      </c>
      <c r="K23" s="139"/>
      <c r="L23" s="200">
        <f t="shared" si="0"/>
        <v>0.96699999999999997</v>
      </c>
      <c r="M23" s="203"/>
    </row>
    <row r="24" spans="1:15" ht="15" customHeight="1" x14ac:dyDescent="0.25">
      <c r="A24" s="104" t="s">
        <v>13</v>
      </c>
      <c r="B24" s="104">
        <v>1002</v>
      </c>
      <c r="C24" s="91" t="s">
        <v>15</v>
      </c>
      <c r="D24" s="93">
        <v>0.11</v>
      </c>
      <c r="E24" s="89">
        <v>0.28299999999999997</v>
      </c>
      <c r="F24" s="89">
        <v>0.96699999999999997</v>
      </c>
      <c r="G24" s="89">
        <v>0.629</v>
      </c>
      <c r="H24" s="89">
        <v>0.51700000000000002</v>
      </c>
      <c r="I24" s="96">
        <v>0.59699999999999998</v>
      </c>
      <c r="J24" s="139">
        <v>0.47099999999999997</v>
      </c>
      <c r="K24" s="139"/>
      <c r="L24" s="200">
        <f t="shared" si="0"/>
        <v>0.96699999999999997</v>
      </c>
      <c r="M24" s="203"/>
    </row>
    <row r="25" spans="1:15" ht="15" customHeight="1" x14ac:dyDescent="0.25">
      <c r="A25" s="104" t="s">
        <v>13</v>
      </c>
      <c r="B25" s="104">
        <v>1002</v>
      </c>
      <c r="C25" s="91" t="s">
        <v>16</v>
      </c>
      <c r="D25" s="93">
        <v>0.114</v>
      </c>
      <c r="E25" s="89">
        <v>0.27400000000000002</v>
      </c>
      <c r="F25" s="89">
        <v>1.093</v>
      </c>
      <c r="G25" s="89">
        <v>0.56899999999999995</v>
      </c>
      <c r="H25" s="89">
        <v>0.48899999999999999</v>
      </c>
      <c r="I25" s="96">
        <v>1.2989999999999999</v>
      </c>
      <c r="J25" s="139">
        <v>0.54100000000000004</v>
      </c>
      <c r="K25" s="139"/>
      <c r="L25" s="200">
        <f t="shared" si="0"/>
        <v>1.2989999999999999</v>
      </c>
      <c r="M25" s="203"/>
    </row>
    <row r="26" spans="1:15" ht="15" customHeight="1" x14ac:dyDescent="0.25">
      <c r="A26" s="104" t="s">
        <v>13</v>
      </c>
      <c r="B26" s="104">
        <v>1002</v>
      </c>
      <c r="C26" s="91" t="s">
        <v>17</v>
      </c>
      <c r="D26" s="93">
        <v>0.13200000000000001</v>
      </c>
      <c r="E26" s="89">
        <v>0.28699999999999998</v>
      </c>
      <c r="F26" s="89">
        <v>1.093</v>
      </c>
      <c r="G26" s="89">
        <v>0.56899999999999995</v>
      </c>
      <c r="H26" s="89">
        <v>0.48899999999999999</v>
      </c>
      <c r="I26" s="96">
        <v>1.288</v>
      </c>
      <c r="J26" s="139">
        <v>0.53400000000000003</v>
      </c>
      <c r="K26" s="139"/>
      <c r="L26" s="200">
        <f t="shared" si="0"/>
        <v>1.288</v>
      </c>
      <c r="M26" s="203"/>
    </row>
    <row r="27" spans="1:15" s="71" customFormat="1" ht="15" customHeight="1" x14ac:dyDescent="0.25">
      <c r="A27" s="104" t="s">
        <v>18</v>
      </c>
      <c r="B27" s="104">
        <v>1004</v>
      </c>
      <c r="C27" s="106" t="s">
        <v>110</v>
      </c>
      <c r="D27" s="93"/>
      <c r="E27" s="89">
        <v>46.261000000000003</v>
      </c>
      <c r="F27" s="89">
        <v>275.13</v>
      </c>
      <c r="G27" s="89">
        <v>370.01400000000001</v>
      </c>
      <c r="H27" s="89">
        <v>392.745</v>
      </c>
      <c r="I27" s="199">
        <v>416.798</v>
      </c>
      <c r="J27" s="139">
        <v>450.923</v>
      </c>
      <c r="K27" s="139">
        <v>416.755</v>
      </c>
      <c r="L27" s="200">
        <f>MAX(D27:K27)</f>
        <v>450.923</v>
      </c>
      <c r="M27" s="203"/>
      <c r="N27" s="2"/>
      <c r="O27" s="2"/>
    </row>
    <row r="28" spans="1:15" s="71" customFormat="1" ht="15" customHeight="1" x14ac:dyDescent="0.25">
      <c r="A28" s="104" t="s">
        <v>18</v>
      </c>
      <c r="B28" s="104">
        <v>1004</v>
      </c>
      <c r="C28" s="106" t="s">
        <v>111</v>
      </c>
      <c r="D28" s="93"/>
      <c r="E28" s="89">
        <v>44.151000000000003</v>
      </c>
      <c r="F28" s="89">
        <v>343.19400000000002</v>
      </c>
      <c r="G28" s="89">
        <v>328.798</v>
      </c>
      <c r="H28" s="89">
        <v>448.47399999999999</v>
      </c>
      <c r="I28" s="199">
        <v>344.69400000000002</v>
      </c>
      <c r="J28" s="139">
        <v>387.2</v>
      </c>
      <c r="K28" s="139">
        <v>450.59399999999999</v>
      </c>
      <c r="L28" s="200">
        <f t="shared" si="0"/>
        <v>450.59399999999999</v>
      </c>
      <c r="M28" s="203"/>
      <c r="N28" s="2"/>
      <c r="O28" s="2"/>
    </row>
    <row r="29" spans="1:15" ht="15" customHeight="1" x14ac:dyDescent="0.25">
      <c r="A29" s="104" t="s">
        <v>19</v>
      </c>
      <c r="B29" s="104">
        <v>1012</v>
      </c>
      <c r="C29" s="104">
        <v>2</v>
      </c>
      <c r="D29" s="94">
        <v>152.90799999999999</v>
      </c>
      <c r="E29" s="89">
        <v>290.572</v>
      </c>
      <c r="F29" s="89">
        <v>306.05</v>
      </c>
      <c r="G29" s="89">
        <v>372.88</v>
      </c>
      <c r="H29" s="89">
        <v>92.539000000000001</v>
      </c>
      <c r="I29" s="199">
        <v>364.113</v>
      </c>
      <c r="J29" s="139">
        <v>215.839</v>
      </c>
      <c r="K29" s="139">
        <v>296.78100000000001</v>
      </c>
      <c r="L29" s="200">
        <f t="shared" si="0"/>
        <v>372.88</v>
      </c>
      <c r="M29" s="203"/>
      <c r="N29" s="2"/>
      <c r="O29" s="2"/>
    </row>
    <row r="30" spans="1:15" ht="15" customHeight="1" x14ac:dyDescent="0.25">
      <c r="A30" s="104" t="s">
        <v>19</v>
      </c>
      <c r="B30" s="104">
        <v>1012</v>
      </c>
      <c r="C30" s="104">
        <v>3</v>
      </c>
      <c r="D30" s="95">
        <v>871.67</v>
      </c>
      <c r="E30" s="89">
        <v>1093.624</v>
      </c>
      <c r="F30" s="89">
        <v>1198.0319999999999</v>
      </c>
      <c r="G30" s="89">
        <v>971.14400000000001</v>
      </c>
      <c r="H30" s="89">
        <v>777.77</v>
      </c>
      <c r="I30" s="199">
        <v>744.33399999999995</v>
      </c>
      <c r="J30" s="139">
        <v>1124.0989999999999</v>
      </c>
      <c r="K30" s="139">
        <v>1232.25</v>
      </c>
      <c r="L30" s="200">
        <f t="shared" si="0"/>
        <v>1232.25</v>
      </c>
      <c r="M30" s="203"/>
      <c r="N30" s="2"/>
      <c r="O30" s="2"/>
    </row>
    <row r="31" spans="1:15" ht="15" customHeight="1" x14ac:dyDescent="0.25">
      <c r="A31" s="104" t="s">
        <v>20</v>
      </c>
      <c r="B31" s="104">
        <v>1043</v>
      </c>
      <c r="C31" s="91" t="s">
        <v>21</v>
      </c>
      <c r="D31" s="95">
        <v>450.38299999999998</v>
      </c>
      <c r="E31" s="89">
        <v>293.27199999999999</v>
      </c>
      <c r="F31" s="89">
        <v>379.96199999999999</v>
      </c>
      <c r="G31" s="89">
        <v>355.83</v>
      </c>
      <c r="H31" s="89">
        <v>92.278999999999996</v>
      </c>
      <c r="I31" s="199"/>
      <c r="J31" s="139"/>
      <c r="K31" s="139"/>
      <c r="L31" s="200">
        <f t="shared" si="0"/>
        <v>450.38299999999998</v>
      </c>
      <c r="M31" s="203"/>
      <c r="N31" s="2"/>
      <c r="O31" s="2"/>
    </row>
    <row r="32" spans="1:15" ht="15" customHeight="1" x14ac:dyDescent="0.25">
      <c r="A32" s="104" t="s">
        <v>20</v>
      </c>
      <c r="B32" s="104">
        <v>1043</v>
      </c>
      <c r="C32" s="91" t="s">
        <v>22</v>
      </c>
      <c r="D32" s="95">
        <v>620.99300000000005</v>
      </c>
      <c r="E32" s="89">
        <v>254.52099999999999</v>
      </c>
      <c r="F32" s="89">
        <v>360.26299999999998</v>
      </c>
      <c r="G32" s="89">
        <v>369.37200000000001</v>
      </c>
      <c r="H32" s="196"/>
      <c r="I32" s="199"/>
      <c r="J32" s="96"/>
      <c r="K32" s="139"/>
      <c r="L32" s="200">
        <f t="shared" si="0"/>
        <v>620.99300000000005</v>
      </c>
      <c r="M32" s="203"/>
      <c r="N32" s="2"/>
      <c r="O32" s="2"/>
    </row>
    <row r="33" spans="1:15" ht="15" customHeight="1" x14ac:dyDescent="0.25">
      <c r="A33" s="104" t="s">
        <v>23</v>
      </c>
      <c r="B33" s="104">
        <v>7759</v>
      </c>
      <c r="C33" s="91" t="s">
        <v>24</v>
      </c>
      <c r="D33" s="95">
        <v>2.5049999999999999</v>
      </c>
      <c r="E33" s="89">
        <v>3.4820000000000002</v>
      </c>
      <c r="F33" s="89">
        <v>3.04</v>
      </c>
      <c r="G33" s="89">
        <v>1.07</v>
      </c>
      <c r="H33" s="89">
        <v>2.8330000000000002</v>
      </c>
      <c r="I33" s="199">
        <v>6.6529999999999996</v>
      </c>
      <c r="J33" s="139">
        <v>5.82</v>
      </c>
      <c r="K33" s="139">
        <v>10.055</v>
      </c>
      <c r="L33" s="200">
        <f t="shared" si="0"/>
        <v>10.055</v>
      </c>
      <c r="M33" s="203"/>
      <c r="N33" s="2"/>
      <c r="O33" s="2"/>
    </row>
    <row r="34" spans="1:15" ht="15" customHeight="1" x14ac:dyDescent="0.25">
      <c r="A34" s="104" t="s">
        <v>23</v>
      </c>
      <c r="B34" s="104">
        <v>7759</v>
      </c>
      <c r="C34" s="91" t="s">
        <v>25</v>
      </c>
      <c r="D34" s="95">
        <v>3.3490000000000002</v>
      </c>
      <c r="E34" s="89">
        <v>6.968</v>
      </c>
      <c r="F34" s="89">
        <v>5.58</v>
      </c>
      <c r="G34" s="89">
        <v>0.95699999999999996</v>
      </c>
      <c r="H34" s="89">
        <v>7.085</v>
      </c>
      <c r="I34" s="199">
        <v>10.382</v>
      </c>
      <c r="J34" s="139">
        <v>6.6550000000000002</v>
      </c>
      <c r="K34" s="139">
        <v>9.4429999999999996</v>
      </c>
      <c r="L34" s="200">
        <f t="shared" si="0"/>
        <v>10.382</v>
      </c>
      <c r="M34" s="203"/>
      <c r="N34" s="2"/>
      <c r="O34" s="2"/>
    </row>
    <row r="35" spans="1:15" ht="15" customHeight="1" x14ac:dyDescent="0.25">
      <c r="A35" s="104" t="s">
        <v>23</v>
      </c>
      <c r="B35" s="104">
        <v>7759</v>
      </c>
      <c r="C35" s="91" t="s">
        <v>26</v>
      </c>
      <c r="D35" s="95">
        <v>3.03</v>
      </c>
      <c r="E35" s="89">
        <v>5.6859999999999999</v>
      </c>
      <c r="F35" s="89">
        <v>4.4260000000000002</v>
      </c>
      <c r="G35" s="89">
        <v>0.81799999999999995</v>
      </c>
      <c r="H35" s="89">
        <v>5.6950000000000003</v>
      </c>
      <c r="I35" s="199">
        <v>8.0470000000000006</v>
      </c>
      <c r="J35" s="139">
        <v>5.8449999999999998</v>
      </c>
      <c r="K35" s="139">
        <v>7.9349999999999996</v>
      </c>
      <c r="L35" s="200">
        <f t="shared" si="0"/>
        <v>8.0470000000000006</v>
      </c>
      <c r="M35" s="203"/>
      <c r="N35" s="2"/>
      <c r="O35" s="2"/>
    </row>
    <row r="36" spans="1:15" ht="15" customHeight="1" x14ac:dyDescent="0.25">
      <c r="A36" s="104" t="s">
        <v>23</v>
      </c>
      <c r="B36" s="104">
        <v>7759</v>
      </c>
      <c r="C36" s="91" t="s">
        <v>27</v>
      </c>
      <c r="D36" s="95">
        <v>2.5470000000000002</v>
      </c>
      <c r="E36" s="89">
        <v>5.3940000000000001</v>
      </c>
      <c r="F36" s="89">
        <v>3.8849999999999998</v>
      </c>
      <c r="G36" s="89">
        <v>1.486</v>
      </c>
      <c r="H36" s="89">
        <v>3.2930000000000001</v>
      </c>
      <c r="I36" s="199">
        <v>6.9450000000000003</v>
      </c>
      <c r="J36" s="139">
        <v>6.234</v>
      </c>
      <c r="K36" s="139">
        <v>11.02</v>
      </c>
      <c r="L36" s="200">
        <f t="shared" si="0"/>
        <v>11.02</v>
      </c>
      <c r="M36" s="203"/>
      <c r="N36" s="2"/>
      <c r="O36" s="2"/>
    </row>
    <row r="37" spans="1:15" ht="15" customHeight="1" x14ac:dyDescent="0.25">
      <c r="A37" s="104" t="s">
        <v>28</v>
      </c>
      <c r="B37" s="104">
        <v>6113</v>
      </c>
      <c r="C37" s="104">
        <v>1</v>
      </c>
      <c r="D37" s="95">
        <v>2609.4810000000002</v>
      </c>
      <c r="E37" s="89">
        <v>2060.027</v>
      </c>
      <c r="F37" s="89">
        <v>2518.3560000000002</v>
      </c>
      <c r="G37" s="89">
        <v>2176.0430000000001</v>
      </c>
      <c r="H37" s="89">
        <v>1832.777</v>
      </c>
      <c r="I37" s="199">
        <v>1886.5129999999999</v>
      </c>
      <c r="J37" s="139">
        <v>2509.2559999999999</v>
      </c>
      <c r="K37" s="139">
        <v>2550.5129999999999</v>
      </c>
      <c r="L37" s="200">
        <f t="shared" si="0"/>
        <v>2609.4810000000002</v>
      </c>
      <c r="M37" s="203"/>
      <c r="N37" s="2"/>
      <c r="O37" s="2"/>
    </row>
    <row r="38" spans="1:15" ht="15" customHeight="1" x14ac:dyDescent="0.25">
      <c r="A38" s="104" t="s">
        <v>28</v>
      </c>
      <c r="B38" s="104">
        <v>6113</v>
      </c>
      <c r="C38" s="104">
        <v>2</v>
      </c>
      <c r="D38" s="95">
        <v>3860.7710000000002</v>
      </c>
      <c r="E38" s="89">
        <v>3281.848</v>
      </c>
      <c r="F38" s="89">
        <v>1909.07</v>
      </c>
      <c r="G38" s="89">
        <v>2711.5540000000001</v>
      </c>
      <c r="H38" s="89">
        <v>2216.4389999999999</v>
      </c>
      <c r="I38" s="199">
        <v>2953.1120000000001</v>
      </c>
      <c r="J38" s="139">
        <v>1604.65</v>
      </c>
      <c r="K38" s="139">
        <v>1817.6479999999999</v>
      </c>
      <c r="L38" s="200">
        <f t="shared" si="0"/>
        <v>3860.7710000000002</v>
      </c>
      <c r="M38" s="203"/>
      <c r="N38" s="2"/>
      <c r="O38" s="2"/>
    </row>
    <row r="39" spans="1:15" ht="15" customHeight="1" x14ac:dyDescent="0.25">
      <c r="A39" s="104" t="s">
        <v>28</v>
      </c>
      <c r="B39" s="104">
        <v>6113</v>
      </c>
      <c r="C39" s="104">
        <v>3</v>
      </c>
      <c r="D39" s="95">
        <v>3096.4349999999999</v>
      </c>
      <c r="E39" s="89">
        <v>3039.54</v>
      </c>
      <c r="F39" s="89">
        <v>3076.6179999999999</v>
      </c>
      <c r="G39" s="89">
        <v>2810.4760000000001</v>
      </c>
      <c r="H39" s="89">
        <v>2051.12</v>
      </c>
      <c r="I39" s="199">
        <v>3018.7359999999999</v>
      </c>
      <c r="J39" s="139">
        <v>2207.6570000000002</v>
      </c>
      <c r="K39" s="139">
        <v>2060.2950000000001</v>
      </c>
      <c r="L39" s="200">
        <f t="shared" si="0"/>
        <v>3096.4349999999999</v>
      </c>
      <c r="M39" s="203"/>
      <c r="N39" s="2"/>
      <c r="O39" s="2"/>
    </row>
    <row r="40" spans="1:15" ht="15" customHeight="1" x14ac:dyDescent="0.25">
      <c r="A40" s="104" t="s">
        <v>28</v>
      </c>
      <c r="B40" s="104">
        <v>6113</v>
      </c>
      <c r="C40" s="104">
        <v>4</v>
      </c>
      <c r="D40" s="95">
        <v>2536.5070000000001</v>
      </c>
      <c r="E40" s="89">
        <v>2133.7260000000001</v>
      </c>
      <c r="F40" s="89">
        <v>2016.165</v>
      </c>
      <c r="G40" s="89">
        <v>1690.278</v>
      </c>
      <c r="H40" s="89">
        <v>1647.527</v>
      </c>
      <c r="I40" s="199">
        <v>2059.0070000000001</v>
      </c>
      <c r="J40" s="139">
        <v>2282.922</v>
      </c>
      <c r="K40" s="139">
        <v>1720.3589999999999</v>
      </c>
      <c r="L40" s="200">
        <f t="shared" si="0"/>
        <v>2536.5070000000001</v>
      </c>
      <c r="M40" s="203"/>
      <c r="N40" s="2"/>
      <c r="O40" s="2"/>
    </row>
    <row r="41" spans="1:15" ht="15" customHeight="1" x14ac:dyDescent="0.25">
      <c r="A41" s="104" t="s">
        <v>28</v>
      </c>
      <c r="B41" s="104">
        <v>6113</v>
      </c>
      <c r="C41" s="104">
        <v>5</v>
      </c>
      <c r="D41" s="95">
        <v>2921.096</v>
      </c>
      <c r="E41" s="89">
        <v>2126.8870000000002</v>
      </c>
      <c r="F41" s="89">
        <v>1877.22</v>
      </c>
      <c r="G41" s="89">
        <v>4903.8050000000003</v>
      </c>
      <c r="H41" s="89">
        <v>3086.087</v>
      </c>
      <c r="I41" s="199">
        <v>3272.77</v>
      </c>
      <c r="J41" s="139">
        <v>2780.66</v>
      </c>
      <c r="K41" s="139">
        <v>2106.777</v>
      </c>
      <c r="L41" s="200">
        <f t="shared" si="0"/>
        <v>4903.8050000000003</v>
      </c>
      <c r="M41" s="203"/>
      <c r="N41" s="2"/>
      <c r="O41" s="2"/>
    </row>
    <row r="42" spans="1:15" ht="15" customHeight="1" x14ac:dyDescent="0.25">
      <c r="A42" s="104" t="s">
        <v>29</v>
      </c>
      <c r="B42" s="104">
        <v>7763</v>
      </c>
      <c r="C42" s="104">
        <v>1</v>
      </c>
      <c r="D42" s="93">
        <v>5.3440000000000003</v>
      </c>
      <c r="E42" s="89">
        <v>11.807</v>
      </c>
      <c r="F42" s="89">
        <v>11.510999999999999</v>
      </c>
      <c r="G42" s="89">
        <v>8.7720000000000002</v>
      </c>
      <c r="H42" s="89">
        <v>23.835999999999999</v>
      </c>
      <c r="I42" s="199">
        <v>19.361000000000001</v>
      </c>
      <c r="J42" s="139">
        <v>36.630000000000003</v>
      </c>
      <c r="K42" s="139">
        <v>43.728000000000002</v>
      </c>
      <c r="L42" s="200">
        <f t="shared" si="0"/>
        <v>43.728000000000002</v>
      </c>
      <c r="M42" s="203"/>
      <c r="N42" s="2"/>
      <c r="O42" s="2"/>
    </row>
    <row r="43" spans="1:15" ht="15" customHeight="1" x14ac:dyDescent="0.25">
      <c r="A43" s="104" t="s">
        <v>29</v>
      </c>
      <c r="B43" s="104">
        <v>7763</v>
      </c>
      <c r="C43" s="104">
        <v>2</v>
      </c>
      <c r="D43" s="93">
        <v>7.67</v>
      </c>
      <c r="E43" s="89">
        <v>11.836</v>
      </c>
      <c r="F43" s="89">
        <v>11.287000000000001</v>
      </c>
      <c r="G43" s="89">
        <v>8.4329999999999998</v>
      </c>
      <c r="H43" s="89">
        <v>25.803999999999998</v>
      </c>
      <c r="I43" s="199">
        <v>26.530999999999999</v>
      </c>
      <c r="J43" s="139">
        <v>41.01</v>
      </c>
      <c r="K43" s="139">
        <v>44.506</v>
      </c>
      <c r="L43" s="200">
        <f t="shared" si="0"/>
        <v>44.506</v>
      </c>
      <c r="M43" s="203"/>
      <c r="N43" s="2"/>
      <c r="O43" s="2"/>
    </row>
    <row r="44" spans="1:15" ht="15" customHeight="1" x14ac:dyDescent="0.25">
      <c r="A44" s="104" t="s">
        <v>29</v>
      </c>
      <c r="B44" s="104">
        <v>7763</v>
      </c>
      <c r="C44" s="104">
        <v>3</v>
      </c>
      <c r="D44" s="93">
        <v>6.577</v>
      </c>
      <c r="E44" s="89">
        <v>11.608000000000001</v>
      </c>
      <c r="F44" s="89">
        <v>10.99</v>
      </c>
      <c r="G44" s="89">
        <v>8.3970000000000002</v>
      </c>
      <c r="H44" s="89">
        <v>18.972000000000001</v>
      </c>
      <c r="I44" s="199">
        <v>23.422999999999998</v>
      </c>
      <c r="J44" s="139">
        <v>31.661999999999999</v>
      </c>
      <c r="K44" s="139">
        <v>45.481000000000002</v>
      </c>
      <c r="L44" s="200">
        <f t="shared" si="0"/>
        <v>45.481000000000002</v>
      </c>
      <c r="M44" s="203"/>
      <c r="N44" s="2"/>
      <c r="O44" s="2"/>
    </row>
    <row r="45" spans="1:15" ht="15" customHeight="1" x14ac:dyDescent="0.25">
      <c r="A45" s="104" t="s">
        <v>30</v>
      </c>
      <c r="B45" s="104">
        <v>7948</v>
      </c>
      <c r="C45" s="104">
        <v>1</v>
      </c>
      <c r="D45" s="93">
        <v>2.9169999999999998</v>
      </c>
      <c r="E45" s="89">
        <v>5.5540000000000003</v>
      </c>
      <c r="F45" s="89">
        <v>2.125</v>
      </c>
      <c r="G45" s="89">
        <v>2.6840000000000002</v>
      </c>
      <c r="H45" s="89">
        <v>2.4140000000000001</v>
      </c>
      <c r="I45" s="199">
        <v>3.3759999999999999</v>
      </c>
      <c r="J45" s="139">
        <v>2.66</v>
      </c>
      <c r="K45" s="139">
        <v>10.714</v>
      </c>
      <c r="L45" s="200">
        <f t="shared" si="0"/>
        <v>10.714</v>
      </c>
      <c r="M45" s="203"/>
      <c r="N45" s="2"/>
      <c r="O45" s="2"/>
    </row>
    <row r="46" spans="1:15" ht="15" customHeight="1" x14ac:dyDescent="0.25">
      <c r="A46" s="104" t="s">
        <v>30</v>
      </c>
      <c r="B46" s="104">
        <v>7948</v>
      </c>
      <c r="C46" s="104">
        <v>2</v>
      </c>
      <c r="D46" s="93">
        <v>3.177</v>
      </c>
      <c r="E46" s="89">
        <v>6.0519999999999996</v>
      </c>
      <c r="F46" s="89">
        <v>2.5150000000000001</v>
      </c>
      <c r="G46" s="89">
        <v>2.879</v>
      </c>
      <c r="H46" s="89">
        <v>1.5760000000000001</v>
      </c>
      <c r="I46" s="199">
        <v>2.57</v>
      </c>
      <c r="J46" s="139">
        <v>2.677</v>
      </c>
      <c r="K46" s="139">
        <v>10.986000000000001</v>
      </c>
      <c r="L46" s="200">
        <f t="shared" si="0"/>
        <v>10.986000000000001</v>
      </c>
      <c r="M46" s="203"/>
      <c r="N46" s="2"/>
      <c r="O46" s="2"/>
    </row>
    <row r="47" spans="1:15" ht="15" customHeight="1" x14ac:dyDescent="0.25">
      <c r="A47" s="104" t="s">
        <v>30</v>
      </c>
      <c r="B47" s="104">
        <v>7948</v>
      </c>
      <c r="C47" s="104">
        <v>3</v>
      </c>
      <c r="D47" s="93">
        <v>3.1429999999999998</v>
      </c>
      <c r="E47" s="89">
        <v>6.2380000000000004</v>
      </c>
      <c r="F47" s="89">
        <v>1.992</v>
      </c>
      <c r="G47" s="89">
        <v>2.306</v>
      </c>
      <c r="H47" s="89">
        <v>1.5620000000000001</v>
      </c>
      <c r="I47" s="199">
        <v>2.7789999999999999</v>
      </c>
      <c r="J47" s="139">
        <v>2.548</v>
      </c>
      <c r="K47" s="139">
        <v>10.206</v>
      </c>
      <c r="L47" s="200">
        <f t="shared" si="0"/>
        <v>10.206</v>
      </c>
      <c r="M47" s="203"/>
      <c r="N47" s="2"/>
      <c r="O47" s="2"/>
    </row>
    <row r="48" spans="1:15" ht="15" customHeight="1" x14ac:dyDescent="0.25">
      <c r="A48" s="104" t="s">
        <v>30</v>
      </c>
      <c r="B48" s="104">
        <v>7948</v>
      </c>
      <c r="C48" s="104">
        <v>4</v>
      </c>
      <c r="D48" s="93">
        <v>3.673</v>
      </c>
      <c r="E48" s="89">
        <v>5.1139999999999999</v>
      </c>
      <c r="F48" s="89">
        <v>1.5129999999999999</v>
      </c>
      <c r="G48" s="89">
        <v>2.1240000000000001</v>
      </c>
      <c r="H48" s="89">
        <v>1.423</v>
      </c>
      <c r="I48" s="199">
        <v>2.7469999999999999</v>
      </c>
      <c r="J48" s="139">
        <v>2.7189999999999999</v>
      </c>
      <c r="K48" s="139">
        <v>10.869</v>
      </c>
      <c r="L48" s="200">
        <f t="shared" si="0"/>
        <v>10.869</v>
      </c>
      <c r="M48" s="203"/>
      <c r="N48" s="2"/>
      <c r="O48" s="2"/>
    </row>
    <row r="49" spans="1:15" ht="15" customHeight="1" x14ac:dyDescent="0.25">
      <c r="A49" s="104" t="s">
        <v>30</v>
      </c>
      <c r="B49" s="104">
        <v>7948</v>
      </c>
      <c r="C49" s="104">
        <v>5</v>
      </c>
      <c r="D49" s="93">
        <v>3.698</v>
      </c>
      <c r="E49" s="89">
        <v>5.9210000000000003</v>
      </c>
      <c r="F49" s="89">
        <v>1.347</v>
      </c>
      <c r="G49" s="89">
        <v>1.8839999999999999</v>
      </c>
      <c r="H49" s="89">
        <v>0.996</v>
      </c>
      <c r="I49" s="199">
        <v>2.4990000000000001</v>
      </c>
      <c r="J49" s="139">
        <v>4.2030000000000003</v>
      </c>
      <c r="K49" s="139">
        <v>12.919</v>
      </c>
      <c r="L49" s="200">
        <f t="shared" si="0"/>
        <v>12.919</v>
      </c>
      <c r="M49" s="203"/>
      <c r="N49" s="2"/>
      <c r="O49" s="2"/>
    </row>
    <row r="50" spans="1:15" ht="15" customHeight="1" x14ac:dyDescent="0.25">
      <c r="A50" s="104" t="s">
        <v>30</v>
      </c>
      <c r="B50" s="104">
        <v>7948</v>
      </c>
      <c r="C50" s="104">
        <v>6</v>
      </c>
      <c r="D50" s="93">
        <v>2.286</v>
      </c>
      <c r="E50" s="89">
        <v>6.0119999999999996</v>
      </c>
      <c r="F50" s="89">
        <v>1.3120000000000001</v>
      </c>
      <c r="G50" s="89">
        <v>1.9390000000000001</v>
      </c>
      <c r="H50" s="89">
        <v>1.0569999999999999</v>
      </c>
      <c r="I50" s="199">
        <v>4.2850000000000001</v>
      </c>
      <c r="J50" s="139">
        <v>5.3239999999999998</v>
      </c>
      <c r="K50" s="139">
        <v>15.13</v>
      </c>
      <c r="L50" s="200">
        <f t="shared" si="0"/>
        <v>15.13</v>
      </c>
      <c r="M50" s="203"/>
      <c r="N50" s="2"/>
      <c r="O50" s="2"/>
    </row>
    <row r="51" spans="1:15" s="99" customFormat="1" ht="15" customHeight="1" x14ac:dyDescent="0.25">
      <c r="A51" s="104" t="s">
        <v>189</v>
      </c>
      <c r="B51" s="104">
        <v>991</v>
      </c>
      <c r="C51" s="104">
        <v>3</v>
      </c>
      <c r="D51" s="93">
        <v>301.73500000000001</v>
      </c>
      <c r="E51" s="89">
        <v>27.907</v>
      </c>
      <c r="F51" s="89">
        <v>38.353999999999999</v>
      </c>
      <c r="G51" s="89">
        <v>56.575000000000003</v>
      </c>
      <c r="H51" s="89">
        <v>32.293999999999997</v>
      </c>
      <c r="I51" s="199"/>
      <c r="J51" s="139"/>
      <c r="K51" s="139"/>
      <c r="L51" s="200">
        <f t="shared" si="0"/>
        <v>301.73500000000001</v>
      </c>
      <c r="M51" s="203"/>
      <c r="N51" s="100"/>
      <c r="O51" s="100"/>
    </row>
    <row r="52" spans="1:15" s="99" customFormat="1" ht="15" customHeight="1" x14ac:dyDescent="0.25">
      <c r="A52" s="104" t="s">
        <v>189</v>
      </c>
      <c r="B52" s="104">
        <v>991</v>
      </c>
      <c r="C52" s="104">
        <v>4</v>
      </c>
      <c r="D52" s="93">
        <v>536.48500000000001</v>
      </c>
      <c r="E52" s="89">
        <v>83.167000000000002</v>
      </c>
      <c r="F52" s="89">
        <v>48.758000000000003</v>
      </c>
      <c r="G52" s="89">
        <v>254.99299999999999</v>
      </c>
      <c r="H52" s="89">
        <v>85.201999999999998</v>
      </c>
      <c r="I52" s="199"/>
      <c r="J52" s="139"/>
      <c r="K52" s="139"/>
      <c r="L52" s="200">
        <f t="shared" si="0"/>
        <v>536.48500000000001</v>
      </c>
      <c r="M52" s="203"/>
      <c r="N52" s="100"/>
      <c r="O52" s="100"/>
    </row>
    <row r="53" spans="1:15" s="99" customFormat="1" ht="15" customHeight="1" x14ac:dyDescent="0.25">
      <c r="A53" s="104" t="s">
        <v>189</v>
      </c>
      <c r="B53" s="104">
        <v>991</v>
      </c>
      <c r="C53" s="104">
        <v>5</v>
      </c>
      <c r="D53" s="93">
        <v>282.42899999999997</v>
      </c>
      <c r="E53" s="89">
        <v>153.023</v>
      </c>
      <c r="F53" s="89">
        <v>266.70299999999997</v>
      </c>
      <c r="G53" s="89">
        <v>290.40800000000002</v>
      </c>
      <c r="H53" s="89">
        <v>97.448999999999998</v>
      </c>
      <c r="I53" s="199"/>
      <c r="J53" s="139"/>
      <c r="K53" s="139"/>
      <c r="L53" s="200">
        <f t="shared" si="0"/>
        <v>290.40800000000002</v>
      </c>
      <c r="M53" s="203"/>
      <c r="N53" s="100"/>
      <c r="O53" s="100"/>
    </row>
    <row r="54" spans="1:15" s="99" customFormat="1" ht="15" customHeight="1" x14ac:dyDescent="0.25">
      <c r="A54" s="104" t="s">
        <v>189</v>
      </c>
      <c r="B54" s="104">
        <v>991</v>
      </c>
      <c r="C54" s="104">
        <v>6</v>
      </c>
      <c r="D54" s="93">
        <v>672.58699999999999</v>
      </c>
      <c r="E54" s="89">
        <v>292.57400000000001</v>
      </c>
      <c r="F54" s="89">
        <v>518.88699999999994</v>
      </c>
      <c r="G54" s="89">
        <v>662.78099999999995</v>
      </c>
      <c r="H54" s="89">
        <v>212.34</v>
      </c>
      <c r="I54" s="199"/>
      <c r="J54" s="139"/>
      <c r="K54" s="139"/>
      <c r="L54" s="200">
        <f t="shared" si="0"/>
        <v>672.58699999999999</v>
      </c>
      <c r="M54" s="203"/>
      <c r="N54" s="100"/>
      <c r="O54" s="100"/>
    </row>
    <row r="55" spans="1:15" ht="15" customHeight="1" x14ac:dyDescent="0.25">
      <c r="A55" s="104" t="s">
        <v>190</v>
      </c>
      <c r="B55" s="104">
        <v>990</v>
      </c>
      <c r="C55" s="104">
        <v>50</v>
      </c>
      <c r="D55" s="93">
        <v>739.02800000000002</v>
      </c>
      <c r="E55" s="89">
        <v>811.47799999999995</v>
      </c>
      <c r="F55" s="89">
        <v>823.77700000000004</v>
      </c>
      <c r="G55" s="89">
        <v>861.48599999999999</v>
      </c>
      <c r="H55" s="89">
        <v>449.47</v>
      </c>
      <c r="I55" s="199">
        <v>81.853999999999999</v>
      </c>
      <c r="J55" s="139">
        <v>24.106999999999999</v>
      </c>
      <c r="K55" s="139">
        <v>17.215</v>
      </c>
      <c r="L55" s="200">
        <f>MAX(D55:K55)</f>
        <v>861.48599999999999</v>
      </c>
      <c r="M55" s="203"/>
      <c r="N55" s="2"/>
      <c r="O55" s="2"/>
    </row>
    <row r="56" spans="1:15" ht="15" customHeight="1" x14ac:dyDescent="0.25">
      <c r="A56" s="104" t="s">
        <v>190</v>
      </c>
      <c r="B56" s="104">
        <v>990</v>
      </c>
      <c r="C56" s="104">
        <v>60</v>
      </c>
      <c r="D56" s="93">
        <v>700.00900000000001</v>
      </c>
      <c r="E56" s="89">
        <v>759.64099999999996</v>
      </c>
      <c r="F56" s="89">
        <v>812.33299999999997</v>
      </c>
      <c r="G56" s="89">
        <v>832.53899999999999</v>
      </c>
      <c r="H56" s="89">
        <v>349.88</v>
      </c>
      <c r="I56" s="199">
        <v>71.664000000000001</v>
      </c>
      <c r="J56" s="139">
        <v>23.687999999999999</v>
      </c>
      <c r="K56" s="139">
        <v>16.594999999999999</v>
      </c>
      <c r="L56" s="200">
        <f>MAX(D56:K56)</f>
        <v>832.53899999999999</v>
      </c>
      <c r="M56" s="203"/>
      <c r="N56" s="2"/>
      <c r="O56" s="2"/>
    </row>
    <row r="57" spans="1:15" ht="15" customHeight="1" x14ac:dyDescent="0.25">
      <c r="A57" s="104" t="s">
        <v>190</v>
      </c>
      <c r="B57" s="104">
        <v>990</v>
      </c>
      <c r="C57" s="104">
        <v>70</v>
      </c>
      <c r="D57" s="93">
        <v>1177.3879999999999</v>
      </c>
      <c r="E57" s="89">
        <v>1494.6030000000001</v>
      </c>
      <c r="F57" s="89">
        <v>2610.0920000000001</v>
      </c>
      <c r="G57" s="89">
        <v>2693.4450000000002</v>
      </c>
      <c r="H57" s="89">
        <v>1573.7460000000001</v>
      </c>
      <c r="I57" s="199">
        <v>762.76499999999999</v>
      </c>
      <c r="J57" s="139">
        <v>306.19499999999999</v>
      </c>
      <c r="K57" s="139">
        <v>372.55599999999998</v>
      </c>
      <c r="L57" s="200">
        <f t="shared" si="0"/>
        <v>2693.4450000000002</v>
      </c>
      <c r="M57" s="203"/>
      <c r="N57" s="2"/>
      <c r="O57" s="2"/>
    </row>
    <row r="58" spans="1:15" ht="15" customHeight="1" x14ac:dyDescent="0.25">
      <c r="A58" s="104" t="s">
        <v>190</v>
      </c>
      <c r="B58" s="104">
        <v>990</v>
      </c>
      <c r="C58" s="91" t="s">
        <v>27</v>
      </c>
      <c r="D58" s="93">
        <v>21.661999999999999</v>
      </c>
      <c r="E58" s="89">
        <v>15.471</v>
      </c>
      <c r="F58" s="89">
        <v>23.853000000000002</v>
      </c>
      <c r="G58" s="89">
        <v>18.225000000000001</v>
      </c>
      <c r="H58" s="89">
        <v>38.765000000000001</v>
      </c>
      <c r="I58" s="199">
        <v>53.359000000000002</v>
      </c>
      <c r="J58" s="139">
        <v>32.936999999999998</v>
      </c>
      <c r="K58" s="139">
        <v>62.95</v>
      </c>
      <c r="L58" s="200">
        <f t="shared" si="0"/>
        <v>62.95</v>
      </c>
      <c r="M58" s="203"/>
      <c r="N58" s="2"/>
      <c r="O58" s="2"/>
    </row>
    <row r="59" spans="1:15" ht="15" customHeight="1" x14ac:dyDescent="0.25">
      <c r="A59" s="104" t="s">
        <v>190</v>
      </c>
      <c r="B59" s="104">
        <v>990</v>
      </c>
      <c r="C59" s="91" t="s">
        <v>31</v>
      </c>
      <c r="D59" s="93">
        <v>21.498999999999999</v>
      </c>
      <c r="E59" s="89">
        <v>18.684999999999999</v>
      </c>
      <c r="F59" s="89">
        <v>25.077999999999999</v>
      </c>
      <c r="G59" s="89">
        <v>13.334</v>
      </c>
      <c r="H59" s="89">
        <v>32.311999999999998</v>
      </c>
      <c r="I59" s="199">
        <v>38.738999999999997</v>
      </c>
      <c r="J59" s="139">
        <v>18.2</v>
      </c>
      <c r="K59" s="139">
        <v>54.274999999999999</v>
      </c>
      <c r="L59" s="200">
        <f t="shared" si="0"/>
        <v>54.274999999999999</v>
      </c>
      <c r="M59" s="203"/>
      <c r="N59" s="2"/>
      <c r="O59" s="2"/>
    </row>
    <row r="60" spans="1:15" ht="15" customHeight="1" x14ac:dyDescent="0.25">
      <c r="A60" s="104" t="s">
        <v>190</v>
      </c>
      <c r="B60" s="104">
        <v>990</v>
      </c>
      <c r="C60" s="91" t="s">
        <v>32</v>
      </c>
      <c r="D60" s="93">
        <v>9.7370000000000001</v>
      </c>
      <c r="E60" s="89">
        <v>9.577</v>
      </c>
      <c r="F60" s="89">
        <v>10.494</v>
      </c>
      <c r="G60" s="89">
        <v>9.6669999999999998</v>
      </c>
      <c r="H60" s="89">
        <v>36.450000000000003</v>
      </c>
      <c r="I60" s="199">
        <v>27.771000000000001</v>
      </c>
      <c r="J60" s="139">
        <v>38.494999999999997</v>
      </c>
      <c r="K60" s="139">
        <v>27.818000000000001</v>
      </c>
      <c r="L60" s="200">
        <f t="shared" si="0"/>
        <v>38.494999999999997</v>
      </c>
      <c r="M60" s="203"/>
      <c r="N60" s="2"/>
      <c r="O60" s="2"/>
    </row>
    <row r="61" spans="1:15" s="3" customFormat="1" ht="15" customHeight="1" x14ac:dyDescent="0.25">
      <c r="A61" s="104" t="s">
        <v>191</v>
      </c>
      <c r="B61" s="104">
        <v>994</v>
      </c>
      <c r="C61" s="104">
        <v>1</v>
      </c>
      <c r="D61" s="93">
        <v>1516.46</v>
      </c>
      <c r="E61" s="89">
        <v>1743.585</v>
      </c>
      <c r="F61" s="89">
        <v>1868.4110000000001</v>
      </c>
      <c r="G61" s="89">
        <v>1992.1410000000001</v>
      </c>
      <c r="H61" s="89">
        <v>2339.65</v>
      </c>
      <c r="I61" s="199">
        <v>1972.731</v>
      </c>
      <c r="J61" s="139">
        <v>1717.337</v>
      </c>
      <c r="K61" s="139">
        <v>1920.098</v>
      </c>
      <c r="L61" s="200">
        <f t="shared" si="0"/>
        <v>2339.65</v>
      </c>
      <c r="M61" s="203"/>
      <c r="N61" s="2"/>
      <c r="O61" s="2"/>
    </row>
    <row r="62" spans="1:15" ht="15" customHeight="1" x14ac:dyDescent="0.25">
      <c r="A62" s="104" t="s">
        <v>191</v>
      </c>
      <c r="B62" s="104">
        <v>994</v>
      </c>
      <c r="C62" s="104">
        <v>2</v>
      </c>
      <c r="D62" s="93">
        <v>2133.3040000000001</v>
      </c>
      <c r="E62" s="89">
        <v>1555.145</v>
      </c>
      <c r="F62" s="89">
        <v>1412.596</v>
      </c>
      <c r="G62" s="89">
        <v>3053.9949999999999</v>
      </c>
      <c r="H62" s="89">
        <v>3082.1930000000002</v>
      </c>
      <c r="I62" s="199">
        <v>1708.2539999999999</v>
      </c>
      <c r="J62" s="139">
        <v>1209.866</v>
      </c>
      <c r="K62" s="139">
        <v>853.32299999999998</v>
      </c>
      <c r="L62" s="200">
        <f t="shared" si="0"/>
        <v>3082.1930000000002</v>
      </c>
      <c r="M62" s="203"/>
      <c r="N62" s="2"/>
      <c r="O62" s="2"/>
    </row>
    <row r="63" spans="1:15" ht="15" customHeight="1" x14ac:dyDescent="0.25">
      <c r="A63" s="104" t="s">
        <v>191</v>
      </c>
      <c r="B63" s="104">
        <v>994</v>
      </c>
      <c r="C63" s="104">
        <v>3</v>
      </c>
      <c r="D63" s="93">
        <v>2276.8939999999998</v>
      </c>
      <c r="E63" s="89">
        <v>1833.0329999999999</v>
      </c>
      <c r="F63" s="89">
        <v>3583.4009999999998</v>
      </c>
      <c r="G63" s="89">
        <v>3149.011</v>
      </c>
      <c r="H63" s="89">
        <v>2657.0990000000002</v>
      </c>
      <c r="I63" s="199">
        <v>3112.8870000000002</v>
      </c>
      <c r="J63" s="139">
        <v>1694.7180000000001</v>
      </c>
      <c r="K63" s="139">
        <v>1111.181</v>
      </c>
      <c r="L63" s="200">
        <f t="shared" si="0"/>
        <v>3583.4009999999998</v>
      </c>
      <c r="M63" s="203"/>
      <c r="N63" s="2"/>
      <c r="O63" s="2"/>
    </row>
    <row r="64" spans="1:15" ht="15" customHeight="1" x14ac:dyDescent="0.25">
      <c r="A64" s="104" t="s">
        <v>191</v>
      </c>
      <c r="B64" s="104">
        <v>994</v>
      </c>
      <c r="C64" s="104">
        <v>4</v>
      </c>
      <c r="D64" s="93">
        <v>3739.846</v>
      </c>
      <c r="E64" s="89">
        <v>4160.9799999999996</v>
      </c>
      <c r="F64" s="89">
        <v>4042.6179999999999</v>
      </c>
      <c r="G64" s="89">
        <v>4852.6540000000005</v>
      </c>
      <c r="H64" s="89">
        <v>4347.84</v>
      </c>
      <c r="I64" s="199">
        <v>4019.3270000000002</v>
      </c>
      <c r="J64" s="139">
        <v>3750.877</v>
      </c>
      <c r="K64" s="139">
        <v>4340.8500000000004</v>
      </c>
      <c r="L64" s="200">
        <f t="shared" si="0"/>
        <v>4852.6540000000005</v>
      </c>
      <c r="M64" s="203"/>
      <c r="N64" s="2"/>
      <c r="O64" s="2"/>
    </row>
    <row r="65" spans="1:15" ht="15" customHeight="1" x14ac:dyDescent="0.25">
      <c r="A65" s="104" t="s">
        <v>33</v>
      </c>
      <c r="B65" s="104">
        <v>55502</v>
      </c>
      <c r="C65" s="104">
        <v>1</v>
      </c>
      <c r="D65" s="93">
        <v>41.756999999999998</v>
      </c>
      <c r="E65" s="89">
        <v>65.215000000000003</v>
      </c>
      <c r="F65" s="92">
        <v>35.905999999999999</v>
      </c>
      <c r="G65" s="89">
        <v>72.168000000000006</v>
      </c>
      <c r="H65" s="89">
        <v>91.275000000000006</v>
      </c>
      <c r="I65" s="199">
        <v>87.088999999999999</v>
      </c>
      <c r="J65" s="139">
        <v>101.33</v>
      </c>
      <c r="K65" s="139">
        <v>65.007000000000005</v>
      </c>
      <c r="L65" s="200">
        <f t="shared" si="0"/>
        <v>101.33</v>
      </c>
      <c r="M65" s="203"/>
      <c r="N65" s="2"/>
      <c r="O65" s="2"/>
    </row>
    <row r="66" spans="1:15" ht="15" customHeight="1" x14ac:dyDescent="0.25">
      <c r="A66" s="104" t="s">
        <v>33</v>
      </c>
      <c r="B66" s="104">
        <v>55502</v>
      </c>
      <c r="C66" s="104">
        <v>2</v>
      </c>
      <c r="D66" s="93">
        <v>41.273000000000003</v>
      </c>
      <c r="E66" s="89">
        <v>64.540000000000006</v>
      </c>
      <c r="F66" s="92">
        <v>39.511000000000003</v>
      </c>
      <c r="G66" s="89">
        <v>73.637</v>
      </c>
      <c r="H66" s="89">
        <v>90.513999999999996</v>
      </c>
      <c r="I66" s="199">
        <v>77.36</v>
      </c>
      <c r="J66" s="139">
        <v>74.947000000000003</v>
      </c>
      <c r="K66" s="139">
        <v>63.603999999999999</v>
      </c>
      <c r="L66" s="200">
        <f t="shared" ref="L66:L121" si="1">MAX(D66:K66)</f>
        <v>90.513999999999996</v>
      </c>
      <c r="M66" s="203"/>
      <c r="N66" s="2"/>
      <c r="O66" s="2"/>
    </row>
    <row r="67" spans="1:15" ht="15" customHeight="1" x14ac:dyDescent="0.25">
      <c r="A67" s="104" t="s">
        <v>33</v>
      </c>
      <c r="B67" s="104">
        <v>55502</v>
      </c>
      <c r="C67" s="104">
        <v>3</v>
      </c>
      <c r="D67" s="93">
        <v>40.393000000000001</v>
      </c>
      <c r="E67" s="89">
        <v>64.519000000000005</v>
      </c>
      <c r="F67" s="92">
        <v>38.408000000000001</v>
      </c>
      <c r="G67" s="89">
        <v>55.04</v>
      </c>
      <c r="H67" s="89">
        <v>77.63</v>
      </c>
      <c r="I67" s="199">
        <v>100.13</v>
      </c>
      <c r="J67" s="139">
        <v>76.17</v>
      </c>
      <c r="K67" s="139">
        <v>68.471000000000004</v>
      </c>
      <c r="L67" s="200">
        <f t="shared" si="1"/>
        <v>100.13</v>
      </c>
      <c r="M67" s="203"/>
      <c r="N67" s="2"/>
      <c r="O67" s="2"/>
    </row>
    <row r="68" spans="1:15" ht="15" customHeight="1" x14ac:dyDescent="0.25">
      <c r="A68" s="104" t="s">
        <v>33</v>
      </c>
      <c r="B68" s="104">
        <v>55502</v>
      </c>
      <c r="C68" s="104">
        <v>4</v>
      </c>
      <c r="D68" s="93">
        <v>39.776000000000003</v>
      </c>
      <c r="E68" s="89">
        <v>58.024000000000001</v>
      </c>
      <c r="F68" s="92">
        <v>44.209000000000003</v>
      </c>
      <c r="G68" s="89">
        <v>63.463999999999999</v>
      </c>
      <c r="H68" s="89">
        <v>85.492999999999995</v>
      </c>
      <c r="I68" s="199">
        <v>91.632000000000005</v>
      </c>
      <c r="J68" s="139">
        <v>71.105999999999995</v>
      </c>
      <c r="K68" s="139">
        <v>69.358000000000004</v>
      </c>
      <c r="L68" s="200">
        <f t="shared" si="1"/>
        <v>91.632000000000005</v>
      </c>
      <c r="M68" s="203"/>
      <c r="N68" s="2"/>
      <c r="O68" s="2"/>
    </row>
    <row r="69" spans="1:15" ht="15" customHeight="1" x14ac:dyDescent="0.25">
      <c r="A69" s="104" t="s">
        <v>34</v>
      </c>
      <c r="B69" s="104">
        <v>6213</v>
      </c>
      <c r="C69" s="91" t="s">
        <v>21</v>
      </c>
      <c r="D69" s="93">
        <v>1655.4380000000001</v>
      </c>
      <c r="E69" s="89">
        <v>1296.941</v>
      </c>
      <c r="F69" s="92">
        <v>959.46699999999998</v>
      </c>
      <c r="G69" s="89">
        <v>1131.43</v>
      </c>
      <c r="H69" s="89">
        <v>729.71400000000006</v>
      </c>
      <c r="I69" s="199">
        <v>1038.347</v>
      </c>
      <c r="J69" s="139">
        <v>727.98299999999995</v>
      </c>
      <c r="K69" s="139">
        <v>1004.335</v>
      </c>
      <c r="L69" s="200">
        <f t="shared" si="1"/>
        <v>1655.4380000000001</v>
      </c>
      <c r="M69" s="203"/>
      <c r="N69" s="2"/>
      <c r="O69" s="2"/>
    </row>
    <row r="70" spans="1:15" ht="15" customHeight="1" x14ac:dyDescent="0.25">
      <c r="A70" s="104" t="s">
        <v>34</v>
      </c>
      <c r="B70" s="104">
        <v>6213</v>
      </c>
      <c r="C70" s="91" t="s">
        <v>22</v>
      </c>
      <c r="D70" s="93">
        <v>1671.5360000000001</v>
      </c>
      <c r="E70" s="89">
        <v>949.68399999999997</v>
      </c>
      <c r="F70" s="92">
        <v>1082.1969999999999</v>
      </c>
      <c r="G70" s="89">
        <v>912.29</v>
      </c>
      <c r="H70" s="89">
        <v>890.05799999999999</v>
      </c>
      <c r="I70" s="199">
        <v>904.36500000000001</v>
      </c>
      <c r="J70" s="139">
        <v>837.29300000000001</v>
      </c>
      <c r="K70" s="139">
        <v>831.03099999999995</v>
      </c>
      <c r="L70" s="200">
        <f t="shared" si="1"/>
        <v>1671.5360000000001</v>
      </c>
      <c r="M70" s="203"/>
      <c r="N70" s="2"/>
      <c r="O70" s="2"/>
    </row>
    <row r="71" spans="1:15" ht="15" customHeight="1" x14ac:dyDescent="0.25">
      <c r="A71" s="104" t="s">
        <v>35</v>
      </c>
      <c r="B71" s="104">
        <v>997</v>
      </c>
      <c r="C71" s="104">
        <v>12</v>
      </c>
      <c r="D71" s="93">
        <v>1431.886</v>
      </c>
      <c r="E71" s="89">
        <v>1169.681</v>
      </c>
      <c r="F71" s="92">
        <v>1115.538</v>
      </c>
      <c r="G71" s="89">
        <v>1241.0730000000001</v>
      </c>
      <c r="H71" s="89">
        <v>793.93700000000001</v>
      </c>
      <c r="I71" s="199">
        <v>815.40099999999995</v>
      </c>
      <c r="J71" s="139">
        <v>621.44399999999996</v>
      </c>
      <c r="K71" s="139">
        <v>989.63099999999997</v>
      </c>
      <c r="L71" s="200">
        <f t="shared" si="1"/>
        <v>1431.886</v>
      </c>
      <c r="M71" s="203"/>
      <c r="N71" s="2"/>
      <c r="O71" s="2"/>
    </row>
    <row r="72" spans="1:15" ht="15" customHeight="1" x14ac:dyDescent="0.25">
      <c r="A72" s="104" t="s">
        <v>36</v>
      </c>
      <c r="B72" s="104">
        <v>55229</v>
      </c>
      <c r="C72" s="91" t="s">
        <v>37</v>
      </c>
      <c r="D72" s="93">
        <v>5.944</v>
      </c>
      <c r="E72" s="89">
        <v>9.8680000000000003</v>
      </c>
      <c r="F72" s="92">
        <v>7.9779999999999998</v>
      </c>
      <c r="G72" s="89">
        <v>8.61</v>
      </c>
      <c r="H72" s="89">
        <v>14.579000000000001</v>
      </c>
      <c r="I72" s="199">
        <v>15.87</v>
      </c>
      <c r="J72" s="139">
        <v>11.859</v>
      </c>
      <c r="K72" s="139">
        <v>12.542999999999999</v>
      </c>
      <c r="L72" s="200">
        <f t="shared" si="1"/>
        <v>15.87</v>
      </c>
      <c r="M72" s="203"/>
      <c r="N72" s="2"/>
      <c r="O72" s="2"/>
    </row>
    <row r="73" spans="1:15" ht="15" customHeight="1" x14ac:dyDescent="0.25">
      <c r="A73" s="104" t="s">
        <v>36</v>
      </c>
      <c r="B73" s="104">
        <v>55229</v>
      </c>
      <c r="C73" s="91" t="s">
        <v>38</v>
      </c>
      <c r="D73" s="93">
        <v>5.7220000000000004</v>
      </c>
      <c r="E73" s="89">
        <v>10.234</v>
      </c>
      <c r="F73" s="92">
        <v>7.4649999999999999</v>
      </c>
      <c r="G73" s="89">
        <v>8.4239999999999995</v>
      </c>
      <c r="H73" s="89">
        <v>16.981999999999999</v>
      </c>
      <c r="I73" s="199">
        <v>8.2370000000000001</v>
      </c>
      <c r="J73" s="139">
        <v>10.504</v>
      </c>
      <c r="K73" s="139">
        <v>11.518000000000001</v>
      </c>
      <c r="L73" s="200">
        <f t="shared" si="1"/>
        <v>16.981999999999999</v>
      </c>
      <c r="M73" s="203"/>
      <c r="N73" s="2"/>
      <c r="O73" s="2"/>
    </row>
    <row r="74" spans="1:15" ht="15" customHeight="1" x14ac:dyDescent="0.25">
      <c r="A74" s="104" t="s">
        <v>36</v>
      </c>
      <c r="B74" s="104">
        <v>55229</v>
      </c>
      <c r="C74" s="91" t="s">
        <v>39</v>
      </c>
      <c r="D74" s="93">
        <v>5.5739999999999998</v>
      </c>
      <c r="E74" s="89">
        <v>9.9649999999999999</v>
      </c>
      <c r="F74" s="92">
        <v>9.4979999999999993</v>
      </c>
      <c r="G74" s="89">
        <v>10.304</v>
      </c>
      <c r="H74" s="89">
        <v>18.475999999999999</v>
      </c>
      <c r="I74" s="199">
        <v>17.544</v>
      </c>
      <c r="J74" s="139">
        <v>12.167999999999999</v>
      </c>
      <c r="K74" s="139">
        <v>13.667</v>
      </c>
      <c r="L74" s="200">
        <f t="shared" si="1"/>
        <v>18.475999999999999</v>
      </c>
      <c r="M74" s="203"/>
      <c r="N74" s="2"/>
      <c r="O74" s="2"/>
    </row>
    <row r="75" spans="1:15" ht="15" customHeight="1" x14ac:dyDescent="0.25">
      <c r="A75" s="104" t="s">
        <v>36</v>
      </c>
      <c r="B75" s="104">
        <v>55229</v>
      </c>
      <c r="C75" s="91" t="s">
        <v>40</v>
      </c>
      <c r="D75" s="93">
        <v>6.02</v>
      </c>
      <c r="E75" s="89">
        <v>10.336</v>
      </c>
      <c r="F75" s="92">
        <v>8.0359999999999996</v>
      </c>
      <c r="G75" s="89">
        <v>9.0109999999999992</v>
      </c>
      <c r="H75" s="89">
        <v>14.565</v>
      </c>
      <c r="I75" s="199">
        <v>24.367999999999999</v>
      </c>
      <c r="J75" s="139">
        <v>8.2100000000000009</v>
      </c>
      <c r="K75" s="139">
        <v>13.455</v>
      </c>
      <c r="L75" s="200">
        <f t="shared" si="1"/>
        <v>24.367999999999999</v>
      </c>
      <c r="M75" s="203"/>
      <c r="N75" s="2"/>
      <c r="O75" s="2"/>
    </row>
    <row r="76" spans="1:15" ht="15" customHeight="1" x14ac:dyDescent="0.25">
      <c r="A76" s="104" t="s">
        <v>36</v>
      </c>
      <c r="B76" s="104">
        <v>55229</v>
      </c>
      <c r="C76" s="91" t="s">
        <v>41</v>
      </c>
      <c r="D76" s="93">
        <v>6.6189999999999998</v>
      </c>
      <c r="E76" s="89">
        <v>9.9600000000000009</v>
      </c>
      <c r="F76" s="92">
        <v>7.5759999999999996</v>
      </c>
      <c r="G76" s="89">
        <v>8.016</v>
      </c>
      <c r="H76" s="89">
        <v>17.024999999999999</v>
      </c>
      <c r="I76" s="199">
        <v>15.343</v>
      </c>
      <c r="J76" s="139">
        <v>13.573</v>
      </c>
      <c r="K76" s="139">
        <v>13.484999999999999</v>
      </c>
      <c r="L76" s="200">
        <f t="shared" si="1"/>
        <v>17.024999999999999</v>
      </c>
      <c r="M76" s="203"/>
      <c r="N76" s="2"/>
      <c r="O76" s="2"/>
    </row>
    <row r="77" spans="1:15" ht="15" customHeight="1" x14ac:dyDescent="0.25">
      <c r="A77" s="104" t="s">
        <v>36</v>
      </c>
      <c r="B77" s="104">
        <v>55229</v>
      </c>
      <c r="C77" s="91" t="s">
        <v>42</v>
      </c>
      <c r="D77" s="93">
        <v>5.992</v>
      </c>
      <c r="E77" s="89">
        <v>10.34</v>
      </c>
      <c r="F77" s="92">
        <v>6.6689999999999996</v>
      </c>
      <c r="G77" s="89">
        <v>6.7279999999999998</v>
      </c>
      <c r="H77" s="89">
        <v>14.95</v>
      </c>
      <c r="I77" s="199">
        <v>22.545000000000002</v>
      </c>
      <c r="J77" s="139">
        <v>12.009</v>
      </c>
      <c r="K77" s="139">
        <v>12.502000000000001</v>
      </c>
      <c r="L77" s="200">
        <f t="shared" si="1"/>
        <v>22.545000000000002</v>
      </c>
      <c r="M77" s="203"/>
      <c r="N77" s="2"/>
      <c r="O77" s="2"/>
    </row>
    <row r="78" spans="1:15" ht="15" customHeight="1" x14ac:dyDescent="0.25">
      <c r="A78" s="104" t="s">
        <v>36</v>
      </c>
      <c r="B78" s="104">
        <v>55229</v>
      </c>
      <c r="C78" s="91" t="s">
        <v>43</v>
      </c>
      <c r="D78" s="93">
        <v>6.1440000000000001</v>
      </c>
      <c r="E78" s="89">
        <v>10.653</v>
      </c>
      <c r="F78" s="92">
        <v>8.6609999999999996</v>
      </c>
      <c r="G78" s="89">
        <v>9.3529999999999998</v>
      </c>
      <c r="H78" s="89">
        <v>19.635999999999999</v>
      </c>
      <c r="I78" s="199">
        <v>16.125</v>
      </c>
      <c r="J78" s="139">
        <v>13.926</v>
      </c>
      <c r="K78" s="139">
        <v>12.879</v>
      </c>
      <c r="L78" s="200">
        <f t="shared" si="1"/>
        <v>19.635999999999999</v>
      </c>
      <c r="M78" s="203"/>
      <c r="N78" s="2"/>
      <c r="O78" s="2"/>
    </row>
    <row r="79" spans="1:15" ht="15" customHeight="1" x14ac:dyDescent="0.25">
      <c r="A79" s="104" t="s">
        <v>36</v>
      </c>
      <c r="B79" s="104">
        <v>55229</v>
      </c>
      <c r="C79" s="91" t="s">
        <v>44</v>
      </c>
      <c r="D79" s="93">
        <v>6.2969999999999997</v>
      </c>
      <c r="E79" s="89">
        <v>11.041</v>
      </c>
      <c r="F79" s="92">
        <v>7.952</v>
      </c>
      <c r="G79" s="89">
        <v>9.0640000000000001</v>
      </c>
      <c r="H79" s="89">
        <v>13.331</v>
      </c>
      <c r="I79" s="199">
        <v>22.062999999999999</v>
      </c>
      <c r="J79" s="139">
        <v>14.689</v>
      </c>
      <c r="K79" s="139">
        <v>13.365</v>
      </c>
      <c r="L79" s="200">
        <f t="shared" si="1"/>
        <v>22.062999999999999</v>
      </c>
      <c r="M79" s="203"/>
      <c r="N79" s="2"/>
      <c r="O79" s="2"/>
    </row>
    <row r="80" spans="1:15" ht="15" customHeight="1" x14ac:dyDescent="0.25">
      <c r="A80" s="104" t="s">
        <v>45</v>
      </c>
      <c r="B80" s="104">
        <v>1007</v>
      </c>
      <c r="C80" s="91" t="s">
        <v>46</v>
      </c>
      <c r="D80" s="93">
        <v>6.819</v>
      </c>
      <c r="E80" s="89">
        <v>17.800999999999998</v>
      </c>
      <c r="F80" s="92">
        <v>10.555</v>
      </c>
      <c r="G80" s="89">
        <v>9.1920000000000002</v>
      </c>
      <c r="H80" s="89">
        <v>18.244</v>
      </c>
      <c r="I80" s="199">
        <v>23.975000000000001</v>
      </c>
      <c r="J80" s="139">
        <v>9.7110000000000003</v>
      </c>
      <c r="K80" s="139">
        <v>17.948</v>
      </c>
      <c r="L80" s="200">
        <f t="shared" si="1"/>
        <v>23.975000000000001</v>
      </c>
      <c r="M80" s="203"/>
      <c r="N80" s="2"/>
      <c r="O80" s="2"/>
    </row>
    <row r="81" spans="1:15" ht="15" customHeight="1" x14ac:dyDescent="0.25">
      <c r="A81" s="104" t="s">
        <v>45</v>
      </c>
      <c r="B81" s="104">
        <v>1007</v>
      </c>
      <c r="C81" s="91" t="s">
        <v>47</v>
      </c>
      <c r="D81" s="93">
        <v>8.7010000000000005</v>
      </c>
      <c r="E81" s="89">
        <v>17.577000000000002</v>
      </c>
      <c r="F81" s="92">
        <v>13.755000000000001</v>
      </c>
      <c r="G81" s="89">
        <v>10.795999999999999</v>
      </c>
      <c r="H81" s="89">
        <v>18.875</v>
      </c>
      <c r="I81" s="199">
        <v>19.481999999999999</v>
      </c>
      <c r="J81" s="139">
        <v>9.8840000000000003</v>
      </c>
      <c r="K81" s="139">
        <v>22.161000000000001</v>
      </c>
      <c r="L81" s="200">
        <f t="shared" si="1"/>
        <v>22.161000000000001</v>
      </c>
      <c r="M81" s="203"/>
      <c r="N81" s="2"/>
      <c r="O81" s="2"/>
    </row>
    <row r="82" spans="1:15" ht="15" customHeight="1" x14ac:dyDescent="0.25">
      <c r="A82" s="104" t="s">
        <v>45</v>
      </c>
      <c r="B82" s="104">
        <v>1007</v>
      </c>
      <c r="C82" s="91" t="s">
        <v>48</v>
      </c>
      <c r="D82" s="93">
        <v>12.742000000000001</v>
      </c>
      <c r="E82" s="89">
        <v>19.510999999999999</v>
      </c>
      <c r="F82" s="92">
        <v>13.477</v>
      </c>
      <c r="G82" s="89">
        <v>11.052</v>
      </c>
      <c r="H82" s="89">
        <v>23.015000000000001</v>
      </c>
      <c r="I82" s="199">
        <v>22.882000000000001</v>
      </c>
      <c r="J82" s="139">
        <v>12.596</v>
      </c>
      <c r="K82" s="139">
        <v>22.100999999999999</v>
      </c>
      <c r="L82" s="200">
        <f t="shared" si="1"/>
        <v>23.015000000000001</v>
      </c>
      <c r="M82" s="203"/>
      <c r="N82" s="2"/>
      <c r="O82" s="2"/>
    </row>
    <row r="83" spans="1:15" ht="15" customHeight="1" x14ac:dyDescent="0.25">
      <c r="A83" s="104" t="s">
        <v>49</v>
      </c>
      <c r="B83" s="104">
        <v>1008</v>
      </c>
      <c r="C83" s="104">
        <v>2</v>
      </c>
      <c r="D83" s="93">
        <v>371.57499999999999</v>
      </c>
      <c r="E83" s="89">
        <v>336.73399999999998</v>
      </c>
      <c r="F83" s="89">
        <v>727.40200000000004</v>
      </c>
      <c r="G83" s="89">
        <v>859.55</v>
      </c>
      <c r="H83" s="89">
        <v>512.46500000000003</v>
      </c>
      <c r="I83" s="199">
        <v>320.34399999999999</v>
      </c>
      <c r="J83" s="139">
        <v>213.267</v>
      </c>
      <c r="K83" s="139">
        <v>318.15699999999998</v>
      </c>
      <c r="L83" s="200">
        <f t="shared" si="1"/>
        <v>859.55</v>
      </c>
      <c r="M83" s="203"/>
      <c r="N83" s="2"/>
      <c r="O83" s="2"/>
    </row>
    <row r="84" spans="1:15" ht="15" customHeight="1" x14ac:dyDescent="0.25">
      <c r="A84" s="104" t="s">
        <v>49</v>
      </c>
      <c r="B84" s="104">
        <v>1008</v>
      </c>
      <c r="C84" s="104">
        <v>4</v>
      </c>
      <c r="D84" s="93">
        <v>278.82</v>
      </c>
      <c r="E84" s="89">
        <v>166.42599999999999</v>
      </c>
      <c r="F84" s="89">
        <v>472.61900000000003</v>
      </c>
      <c r="G84" s="89">
        <v>797.14700000000005</v>
      </c>
      <c r="H84" s="89">
        <v>427.92599999999999</v>
      </c>
      <c r="I84" s="199">
        <v>328.202</v>
      </c>
      <c r="J84" s="139">
        <v>179.71899999999999</v>
      </c>
      <c r="K84" s="139">
        <v>216.727</v>
      </c>
      <c r="L84" s="200">
        <f t="shared" si="1"/>
        <v>797.14700000000005</v>
      </c>
      <c r="M84" s="203"/>
      <c r="N84" s="2"/>
      <c r="O84" s="2"/>
    </row>
    <row r="85" spans="1:15" ht="15" customHeight="1" x14ac:dyDescent="0.25">
      <c r="A85" s="104" t="s">
        <v>50</v>
      </c>
      <c r="B85" s="104">
        <v>6085</v>
      </c>
      <c r="C85" s="104">
        <v>14</v>
      </c>
      <c r="D85" s="93">
        <v>1278.559</v>
      </c>
      <c r="E85" s="89">
        <v>782.36599999999999</v>
      </c>
      <c r="F85" s="89">
        <v>910.80899999999997</v>
      </c>
      <c r="G85" s="89">
        <v>939.14400000000001</v>
      </c>
      <c r="H85" s="89">
        <v>332.76799999999997</v>
      </c>
      <c r="I85" s="199">
        <v>280.58600000000001</v>
      </c>
      <c r="J85" s="139">
        <v>383.95100000000002</v>
      </c>
      <c r="K85" s="139">
        <v>760.15700000000004</v>
      </c>
      <c r="L85" s="200">
        <f t="shared" si="1"/>
        <v>1278.559</v>
      </c>
      <c r="M85" s="203"/>
      <c r="N85" s="2"/>
      <c r="O85" s="2"/>
    </row>
    <row r="86" spans="1:15" ht="15" customHeight="1" x14ac:dyDescent="0.25">
      <c r="A86" s="104" t="s">
        <v>50</v>
      </c>
      <c r="B86" s="104">
        <v>6085</v>
      </c>
      <c r="C86" s="104">
        <v>15</v>
      </c>
      <c r="D86" s="93">
        <v>2370.009</v>
      </c>
      <c r="E86" s="89">
        <v>2086.38</v>
      </c>
      <c r="F86" s="89">
        <v>1755.6079999999999</v>
      </c>
      <c r="G86" s="89">
        <v>1593.9639999999999</v>
      </c>
      <c r="H86" s="89">
        <v>1420.8109999999999</v>
      </c>
      <c r="I86" s="199">
        <v>773.97400000000005</v>
      </c>
      <c r="J86" s="139">
        <v>649.39800000000002</v>
      </c>
      <c r="K86" s="139">
        <v>1668.567</v>
      </c>
      <c r="L86" s="200">
        <f t="shared" si="1"/>
        <v>2370.009</v>
      </c>
      <c r="M86" s="203"/>
      <c r="N86" s="2"/>
      <c r="O86" s="2"/>
    </row>
    <row r="87" spans="1:15" ht="15" customHeight="1" x14ac:dyDescent="0.25">
      <c r="A87" s="104" t="s">
        <v>50</v>
      </c>
      <c r="B87" s="104">
        <v>6085</v>
      </c>
      <c r="C87" s="91" t="s">
        <v>51</v>
      </c>
      <c r="D87" s="93">
        <v>23.26</v>
      </c>
      <c r="E87" s="89">
        <v>48.94</v>
      </c>
      <c r="F87" s="89">
        <v>12.208</v>
      </c>
      <c r="G87" s="89">
        <v>13.061</v>
      </c>
      <c r="H87" s="89">
        <v>32.872999999999998</v>
      </c>
      <c r="I87" s="199">
        <v>13.57</v>
      </c>
      <c r="J87" s="139">
        <v>19.338999999999999</v>
      </c>
      <c r="K87" s="139">
        <v>13.866</v>
      </c>
      <c r="L87" s="200">
        <f t="shared" si="1"/>
        <v>48.94</v>
      </c>
      <c r="M87" s="203"/>
      <c r="N87" s="2"/>
      <c r="O87" s="2"/>
    </row>
    <row r="88" spans="1:15" ht="15" customHeight="1" x14ac:dyDescent="0.25">
      <c r="A88" s="104" t="s">
        <v>50</v>
      </c>
      <c r="B88" s="104">
        <v>6085</v>
      </c>
      <c r="C88" s="91" t="s">
        <v>52</v>
      </c>
      <c r="D88" s="93">
        <v>16.529</v>
      </c>
      <c r="E88" s="89">
        <v>28.547000000000001</v>
      </c>
      <c r="F88" s="89">
        <v>10.41</v>
      </c>
      <c r="G88" s="89">
        <v>11.984999999999999</v>
      </c>
      <c r="H88" s="89">
        <v>29.975000000000001</v>
      </c>
      <c r="I88" s="199"/>
      <c r="J88" s="139">
        <v>6.5419999999999998</v>
      </c>
      <c r="K88" s="139">
        <v>23.777000000000001</v>
      </c>
      <c r="L88" s="200">
        <f t="shared" si="1"/>
        <v>29.975000000000001</v>
      </c>
      <c r="M88" s="203"/>
      <c r="N88" s="2"/>
      <c r="O88" s="2"/>
    </row>
    <row r="89" spans="1:15" ht="15" customHeight="1" x14ac:dyDescent="0.25">
      <c r="A89" s="104" t="s">
        <v>50</v>
      </c>
      <c r="B89" s="104">
        <v>6085</v>
      </c>
      <c r="C89" s="104">
        <v>17</v>
      </c>
      <c r="D89" s="93">
        <v>1770.095</v>
      </c>
      <c r="E89" s="89">
        <v>1147.585</v>
      </c>
      <c r="F89" s="89">
        <v>1590.2919999999999</v>
      </c>
      <c r="G89" s="89">
        <v>2374.415</v>
      </c>
      <c r="H89" s="89">
        <v>1372.3610000000001</v>
      </c>
      <c r="I89" s="199">
        <v>1771.32</v>
      </c>
      <c r="J89" s="139">
        <v>1455.3040000000001</v>
      </c>
      <c r="K89" s="139">
        <v>2040.663</v>
      </c>
      <c r="L89" s="200">
        <f t="shared" si="1"/>
        <v>2374.415</v>
      </c>
      <c r="M89" s="203"/>
      <c r="N89" s="2"/>
      <c r="O89" s="2"/>
    </row>
    <row r="90" spans="1:15" ht="15" customHeight="1" x14ac:dyDescent="0.25">
      <c r="A90" s="104" t="s">
        <v>50</v>
      </c>
      <c r="B90" s="104">
        <v>6085</v>
      </c>
      <c r="C90" s="104">
        <v>18</v>
      </c>
      <c r="D90" s="93">
        <v>1908.229</v>
      </c>
      <c r="E90" s="89">
        <v>1846.4059999999999</v>
      </c>
      <c r="F90" s="89">
        <v>2467.1190000000001</v>
      </c>
      <c r="G90" s="89">
        <v>2183.326</v>
      </c>
      <c r="H90" s="89">
        <v>1983.53</v>
      </c>
      <c r="I90" s="199">
        <v>1557.115</v>
      </c>
      <c r="J90" s="139">
        <v>2410.3829999999998</v>
      </c>
      <c r="K90" s="139">
        <v>1582.636</v>
      </c>
      <c r="L90" s="200">
        <f t="shared" si="1"/>
        <v>2467.1190000000001</v>
      </c>
      <c r="M90" s="203"/>
      <c r="N90" s="2"/>
      <c r="O90" s="2"/>
    </row>
    <row r="91" spans="1:15" ht="15" customHeight="1" x14ac:dyDescent="0.25">
      <c r="A91" s="104" t="s">
        <v>53</v>
      </c>
      <c r="B91" s="104">
        <v>7335</v>
      </c>
      <c r="C91" s="91" t="s">
        <v>54</v>
      </c>
      <c r="D91" s="93">
        <v>1.9239999999999999</v>
      </c>
      <c r="E91" s="89">
        <v>1.0469999999999999</v>
      </c>
      <c r="F91" s="89">
        <v>0.999</v>
      </c>
      <c r="G91" s="89">
        <v>0.84799999999999998</v>
      </c>
      <c r="H91" s="89">
        <v>2.339</v>
      </c>
      <c r="I91" s="199">
        <v>1.35</v>
      </c>
      <c r="J91" s="139">
        <v>3.0859999999999999</v>
      </c>
      <c r="K91" s="139">
        <v>5.6360000000000001</v>
      </c>
      <c r="L91" s="200">
        <f t="shared" si="1"/>
        <v>5.6360000000000001</v>
      </c>
      <c r="M91" s="203"/>
      <c r="N91" s="2"/>
      <c r="O91" s="2"/>
    </row>
    <row r="92" spans="1:15" ht="15" customHeight="1" x14ac:dyDescent="0.25">
      <c r="A92" s="104" t="s">
        <v>53</v>
      </c>
      <c r="B92" s="104">
        <v>7335</v>
      </c>
      <c r="C92" s="91" t="s">
        <v>55</v>
      </c>
      <c r="D92" s="93">
        <v>2.3969999999999998</v>
      </c>
      <c r="E92" s="89">
        <v>1.9570000000000001</v>
      </c>
      <c r="F92" s="89">
        <v>1.1779999999999999</v>
      </c>
      <c r="G92" s="89">
        <v>0.84799999999999998</v>
      </c>
      <c r="H92" s="89">
        <v>2.3170000000000002</v>
      </c>
      <c r="I92" s="199">
        <v>1.319</v>
      </c>
      <c r="J92" s="139">
        <v>2.8919999999999999</v>
      </c>
      <c r="K92" s="139">
        <v>5.3259999999999996</v>
      </c>
      <c r="L92" s="200">
        <f t="shared" si="1"/>
        <v>5.3259999999999996</v>
      </c>
      <c r="M92" s="203"/>
      <c r="N92" s="2"/>
      <c r="O92" s="2"/>
    </row>
    <row r="93" spans="1:15" ht="15" customHeight="1" x14ac:dyDescent="0.25">
      <c r="A93" s="104" t="s">
        <v>56</v>
      </c>
      <c r="B93" s="104">
        <v>6166</v>
      </c>
      <c r="C93" s="91" t="s">
        <v>57</v>
      </c>
      <c r="D93" s="93">
        <v>7520.9269999999997</v>
      </c>
      <c r="E93" s="89">
        <v>11016.471</v>
      </c>
      <c r="F93" s="89">
        <v>10351.579</v>
      </c>
      <c r="G93" s="89">
        <v>10363.507</v>
      </c>
      <c r="H93" s="89">
        <v>6534.6319999999996</v>
      </c>
      <c r="I93" s="199">
        <v>6043.0429999999997</v>
      </c>
      <c r="J93" s="139">
        <v>4631.027</v>
      </c>
      <c r="K93" s="139">
        <v>3801.73</v>
      </c>
      <c r="L93" s="200">
        <f t="shared" si="1"/>
        <v>11016.471</v>
      </c>
      <c r="M93" s="203"/>
      <c r="N93" s="2"/>
      <c r="O93" s="2"/>
    </row>
    <row r="94" spans="1:15" ht="15" customHeight="1" x14ac:dyDescent="0.25">
      <c r="A94" s="104" t="s">
        <v>56</v>
      </c>
      <c r="B94" s="104">
        <v>6166</v>
      </c>
      <c r="C94" s="91" t="s">
        <v>58</v>
      </c>
      <c r="D94" s="93">
        <v>12288.053</v>
      </c>
      <c r="E94" s="89">
        <v>10627.212</v>
      </c>
      <c r="F94" s="89">
        <v>6849.2420000000002</v>
      </c>
      <c r="G94" s="89">
        <v>9362.44</v>
      </c>
      <c r="H94" s="89">
        <v>7387.0540000000001</v>
      </c>
      <c r="I94" s="199">
        <v>6845.0389999999998</v>
      </c>
      <c r="J94" s="139">
        <v>6630.0389999999998</v>
      </c>
      <c r="K94" s="139">
        <v>4939.018</v>
      </c>
      <c r="L94" s="200">
        <f t="shared" si="1"/>
        <v>12288.053</v>
      </c>
      <c r="M94" s="203"/>
      <c r="N94" s="2"/>
      <c r="O94" s="2"/>
    </row>
    <row r="95" spans="1:15" ht="15" customHeight="1" x14ac:dyDescent="0.25">
      <c r="A95" s="104" t="s">
        <v>59</v>
      </c>
      <c r="B95" s="104">
        <v>55364</v>
      </c>
      <c r="C95" s="91" t="s">
        <v>60</v>
      </c>
      <c r="D95" s="93">
        <v>42.65</v>
      </c>
      <c r="E95" s="89">
        <v>49.069000000000003</v>
      </c>
      <c r="F95" s="89">
        <v>44.57</v>
      </c>
      <c r="G95" s="89">
        <v>40.473999999999997</v>
      </c>
      <c r="H95" s="89">
        <v>44.326999999999998</v>
      </c>
      <c r="I95" s="199">
        <v>54.646999999999998</v>
      </c>
      <c r="J95" s="139">
        <v>61.357999999999997</v>
      </c>
      <c r="K95" s="139">
        <v>50.401000000000003</v>
      </c>
      <c r="L95" s="200">
        <f t="shared" ref="L95:L102" si="2">MAX(D95:K95)</f>
        <v>61.357999999999997</v>
      </c>
      <c r="M95" s="203"/>
      <c r="N95" s="2"/>
      <c r="O95" s="2"/>
    </row>
    <row r="96" spans="1:15" ht="15" customHeight="1" x14ac:dyDescent="0.25">
      <c r="A96" s="104" t="s">
        <v>59</v>
      </c>
      <c r="B96" s="81">
        <v>55364</v>
      </c>
      <c r="C96" s="91" t="s">
        <v>61</v>
      </c>
      <c r="D96" s="93">
        <v>44.942999999999998</v>
      </c>
      <c r="E96" s="89">
        <v>51.523000000000003</v>
      </c>
      <c r="F96" s="89">
        <v>44.029000000000003</v>
      </c>
      <c r="G96" s="89">
        <v>41.704000000000001</v>
      </c>
      <c r="H96" s="89">
        <v>46.070999999999998</v>
      </c>
      <c r="I96" s="199">
        <v>55.76</v>
      </c>
      <c r="J96" s="139">
        <v>59.84</v>
      </c>
      <c r="K96" s="139">
        <v>47.981999999999999</v>
      </c>
      <c r="L96" s="200">
        <f t="shared" si="2"/>
        <v>59.84</v>
      </c>
      <c r="M96" s="203"/>
      <c r="N96" s="2"/>
      <c r="O96" s="2"/>
    </row>
    <row r="97" spans="1:15" s="99" customFormat="1" ht="15" customHeight="1" x14ac:dyDescent="0.25">
      <c r="A97" s="104" t="s">
        <v>62</v>
      </c>
      <c r="B97" s="104">
        <v>988</v>
      </c>
      <c r="C97" s="91" t="s">
        <v>63</v>
      </c>
      <c r="D97" s="93">
        <v>343.21899999999999</v>
      </c>
      <c r="E97" s="89">
        <v>157.78100000000001</v>
      </c>
      <c r="F97" s="89">
        <v>92.733999999999995</v>
      </c>
      <c r="G97" s="89">
        <v>209.709</v>
      </c>
      <c r="H97" s="89">
        <v>4.2960000000000003</v>
      </c>
      <c r="I97" s="89"/>
      <c r="J97" s="139"/>
      <c r="K97" s="139"/>
      <c r="L97" s="200">
        <f t="shared" si="2"/>
        <v>343.21899999999999</v>
      </c>
      <c r="M97" s="203"/>
      <c r="N97" s="100"/>
      <c r="O97" s="100"/>
    </row>
    <row r="98" spans="1:15" s="99" customFormat="1" ht="15" customHeight="1" x14ac:dyDescent="0.25">
      <c r="A98" s="104" t="s">
        <v>62</v>
      </c>
      <c r="B98" s="104">
        <v>988</v>
      </c>
      <c r="C98" s="91" t="s">
        <v>64</v>
      </c>
      <c r="D98" s="93">
        <v>889.745</v>
      </c>
      <c r="E98" s="89">
        <v>246.142</v>
      </c>
      <c r="F98" s="89">
        <v>308.416</v>
      </c>
      <c r="G98" s="89">
        <v>469.07</v>
      </c>
      <c r="H98" s="89">
        <v>218.148</v>
      </c>
      <c r="I98" s="89"/>
      <c r="J98" s="139"/>
      <c r="K98" s="139"/>
      <c r="L98" s="200">
        <f t="shared" si="2"/>
        <v>889.745</v>
      </c>
      <c r="M98" s="203"/>
      <c r="N98" s="100"/>
      <c r="O98" s="100"/>
    </row>
    <row r="99" spans="1:15" s="99" customFormat="1" ht="15" customHeight="1" x14ac:dyDescent="0.25">
      <c r="A99" s="104" t="s">
        <v>62</v>
      </c>
      <c r="B99" s="104">
        <v>988</v>
      </c>
      <c r="C99" s="91" t="s">
        <v>65</v>
      </c>
      <c r="D99" s="93">
        <v>623.904</v>
      </c>
      <c r="E99" s="89">
        <v>936.54399999999998</v>
      </c>
      <c r="F99" s="89">
        <v>919.27300000000002</v>
      </c>
      <c r="G99" s="89">
        <v>1172.991</v>
      </c>
      <c r="H99" s="89">
        <v>630.91399999999999</v>
      </c>
      <c r="I99" s="89"/>
      <c r="J99" s="139"/>
      <c r="K99" s="139"/>
      <c r="L99" s="200">
        <f t="shared" si="2"/>
        <v>1172.991</v>
      </c>
      <c r="M99" s="203"/>
      <c r="N99" s="100"/>
      <c r="O99" s="100"/>
    </row>
    <row r="100" spans="1:15" s="99" customFormat="1" ht="15" customHeight="1" x14ac:dyDescent="0.25">
      <c r="A100" s="104" t="s">
        <v>62</v>
      </c>
      <c r="B100" s="104">
        <v>988</v>
      </c>
      <c r="C100" s="91" t="s">
        <v>66</v>
      </c>
      <c r="D100" s="93">
        <v>3238.58</v>
      </c>
      <c r="E100" s="89">
        <v>2178.556</v>
      </c>
      <c r="F100" s="89">
        <v>1628.36</v>
      </c>
      <c r="G100" s="89">
        <v>1848.8040000000001</v>
      </c>
      <c r="H100" s="89">
        <v>963.13400000000001</v>
      </c>
      <c r="I100" s="89"/>
      <c r="J100" s="139"/>
      <c r="K100" s="139"/>
      <c r="L100" s="200">
        <f t="shared" si="2"/>
        <v>3238.58</v>
      </c>
      <c r="M100" s="203"/>
      <c r="N100" s="100"/>
      <c r="O100" s="100"/>
    </row>
    <row r="101" spans="1:15" s="99" customFormat="1" ht="15" customHeight="1" x14ac:dyDescent="0.25">
      <c r="A101" s="23" t="s">
        <v>192</v>
      </c>
      <c r="B101" s="104">
        <v>55111</v>
      </c>
      <c r="C101" s="104">
        <v>1</v>
      </c>
      <c r="D101" s="93">
        <v>1.698</v>
      </c>
      <c r="E101" s="89">
        <v>2.3610000000000002</v>
      </c>
      <c r="F101" s="89">
        <v>4.2210000000000001</v>
      </c>
      <c r="G101" s="89">
        <v>1.038</v>
      </c>
      <c r="H101" s="89">
        <v>3.94</v>
      </c>
      <c r="I101" s="199">
        <v>4.1260000000000003</v>
      </c>
      <c r="J101" s="139">
        <v>2.5739999999999998</v>
      </c>
      <c r="K101" s="139">
        <v>8.2080000000000002</v>
      </c>
      <c r="L101" s="200">
        <f t="shared" si="2"/>
        <v>8.2080000000000002</v>
      </c>
      <c r="M101" s="203"/>
    </row>
    <row r="102" spans="1:15" s="99" customFormat="1" ht="15" customHeight="1" x14ac:dyDescent="0.25">
      <c r="A102" s="23" t="s">
        <v>192</v>
      </c>
      <c r="B102" s="104">
        <v>55111</v>
      </c>
      <c r="C102" s="104">
        <v>2</v>
      </c>
      <c r="D102" s="93">
        <v>1.1120000000000001</v>
      </c>
      <c r="E102" s="89">
        <v>1.964</v>
      </c>
      <c r="F102" s="89">
        <v>1.9490000000000001</v>
      </c>
      <c r="G102" s="89">
        <v>0.60199999999999998</v>
      </c>
      <c r="H102" s="89">
        <v>3.58</v>
      </c>
      <c r="I102" s="199">
        <v>4.8010000000000002</v>
      </c>
      <c r="J102" s="139">
        <v>1.2829999999999999</v>
      </c>
      <c r="K102" s="139">
        <v>7.0049999999999999</v>
      </c>
      <c r="L102" s="200">
        <f t="shared" si="2"/>
        <v>7.0049999999999999</v>
      </c>
      <c r="M102" s="203"/>
    </row>
    <row r="103" spans="1:15" s="99" customFormat="1" ht="15" customHeight="1" x14ac:dyDescent="0.25">
      <c r="A103" s="23" t="s">
        <v>192</v>
      </c>
      <c r="B103" s="104">
        <v>55111</v>
      </c>
      <c r="C103" s="104">
        <v>3</v>
      </c>
      <c r="D103" s="93">
        <v>1.6839999999999999</v>
      </c>
      <c r="E103" s="89">
        <v>2.1469999999999998</v>
      </c>
      <c r="F103" s="89">
        <v>3.246</v>
      </c>
      <c r="G103" s="89">
        <v>1.4419999999999999</v>
      </c>
      <c r="H103" s="89">
        <v>3.2210000000000001</v>
      </c>
      <c r="I103" s="199">
        <v>2.7349999999999999</v>
      </c>
      <c r="J103" s="139">
        <v>1.9079999999999999</v>
      </c>
      <c r="K103" s="139">
        <v>6.5839999999999996</v>
      </c>
      <c r="L103" s="200">
        <f t="shared" si="1"/>
        <v>6.5839999999999996</v>
      </c>
      <c r="M103" s="203"/>
    </row>
    <row r="104" spans="1:15" s="99" customFormat="1" ht="15" customHeight="1" x14ac:dyDescent="0.25">
      <c r="A104" s="23" t="s">
        <v>192</v>
      </c>
      <c r="B104" s="104">
        <v>55111</v>
      </c>
      <c r="C104" s="104">
        <v>4</v>
      </c>
      <c r="D104" s="93">
        <v>2.145</v>
      </c>
      <c r="E104" s="89">
        <v>2.1059999999999999</v>
      </c>
      <c r="F104" s="89">
        <v>1.593</v>
      </c>
      <c r="G104" s="89">
        <v>0.71599999999999997</v>
      </c>
      <c r="H104" s="89">
        <v>3.988</v>
      </c>
      <c r="I104" s="199">
        <v>4.1970000000000001</v>
      </c>
      <c r="J104" s="139">
        <v>1.8089999999999999</v>
      </c>
      <c r="K104" s="139">
        <v>5.577</v>
      </c>
      <c r="L104" s="200">
        <f t="shared" si="1"/>
        <v>5.577</v>
      </c>
      <c r="M104" s="203"/>
    </row>
    <row r="105" spans="1:15" s="99" customFormat="1" ht="15" customHeight="1" x14ac:dyDescent="0.25">
      <c r="A105" s="23" t="s">
        <v>192</v>
      </c>
      <c r="B105" s="104">
        <v>55111</v>
      </c>
      <c r="C105" s="104">
        <v>5</v>
      </c>
      <c r="D105" s="93">
        <v>1.833</v>
      </c>
      <c r="E105" s="89">
        <v>2.1829999999999998</v>
      </c>
      <c r="F105" s="89">
        <v>1.964</v>
      </c>
      <c r="G105" s="89">
        <v>0.67700000000000005</v>
      </c>
      <c r="H105" s="89">
        <v>2.254</v>
      </c>
      <c r="I105" s="199">
        <v>5.657</v>
      </c>
      <c r="J105" s="139">
        <v>2.9279999999999999</v>
      </c>
      <c r="K105" s="139">
        <v>7.4059999999999997</v>
      </c>
      <c r="L105" s="200">
        <f t="shared" si="1"/>
        <v>7.4059999999999997</v>
      </c>
      <c r="M105" s="203"/>
    </row>
    <row r="106" spans="1:15" s="99" customFormat="1" ht="15" customHeight="1" x14ac:dyDescent="0.25">
      <c r="A106" s="23" t="s">
        <v>192</v>
      </c>
      <c r="B106" s="104">
        <v>55111</v>
      </c>
      <c r="C106" s="104">
        <v>6</v>
      </c>
      <c r="D106" s="93">
        <v>1.837</v>
      </c>
      <c r="E106" s="89">
        <v>2.081</v>
      </c>
      <c r="F106" s="89">
        <v>1.8919999999999999</v>
      </c>
      <c r="G106" s="89">
        <v>0.52800000000000002</v>
      </c>
      <c r="H106" s="89">
        <v>3.7610000000000001</v>
      </c>
      <c r="I106" s="199">
        <v>4.2450000000000001</v>
      </c>
      <c r="J106" s="139">
        <v>2.2610000000000001</v>
      </c>
      <c r="K106" s="139">
        <v>8.7579999999999991</v>
      </c>
      <c r="L106" s="200">
        <f t="shared" si="1"/>
        <v>8.7579999999999991</v>
      </c>
      <c r="M106" s="203"/>
    </row>
    <row r="107" spans="1:15" s="99" customFormat="1" ht="15" customHeight="1" x14ac:dyDescent="0.25">
      <c r="A107" s="23" t="s">
        <v>192</v>
      </c>
      <c r="B107" s="104">
        <v>55111</v>
      </c>
      <c r="C107" s="104">
        <v>7</v>
      </c>
      <c r="D107" s="93">
        <v>1.397</v>
      </c>
      <c r="E107" s="89">
        <v>2.3759999999999999</v>
      </c>
      <c r="F107" s="89">
        <v>1.3120000000000001</v>
      </c>
      <c r="G107" s="89">
        <v>0.64600000000000002</v>
      </c>
      <c r="H107" s="89">
        <v>3.7290000000000001</v>
      </c>
      <c r="I107" s="199">
        <v>3.0329999999999999</v>
      </c>
      <c r="J107" s="139">
        <v>2.1389999999999998</v>
      </c>
      <c r="K107" s="139">
        <v>6.508</v>
      </c>
      <c r="L107" s="200">
        <f t="shared" si="1"/>
        <v>6.508</v>
      </c>
      <c r="M107" s="203"/>
    </row>
    <row r="108" spans="1:15" s="99" customFormat="1" ht="15" customHeight="1" x14ac:dyDescent="0.25">
      <c r="A108" s="23" t="s">
        <v>192</v>
      </c>
      <c r="B108" s="104">
        <v>55111</v>
      </c>
      <c r="C108" s="104">
        <v>8</v>
      </c>
      <c r="D108" s="93">
        <v>2.1440000000000001</v>
      </c>
      <c r="E108" s="89">
        <v>1.98</v>
      </c>
      <c r="F108" s="89">
        <v>1.0369999999999999</v>
      </c>
      <c r="G108" s="89">
        <v>0.61599999999999999</v>
      </c>
      <c r="H108" s="89">
        <v>2.4700000000000002</v>
      </c>
      <c r="I108" s="199">
        <v>3.0790000000000002</v>
      </c>
      <c r="J108" s="139">
        <v>0.98</v>
      </c>
      <c r="K108" s="139">
        <v>4.9139999999999997</v>
      </c>
      <c r="L108" s="200">
        <f t="shared" si="1"/>
        <v>4.9139999999999997</v>
      </c>
      <c r="M108" s="203"/>
      <c r="N108" s="100"/>
      <c r="O108" s="100"/>
    </row>
    <row r="109" spans="1:15" ht="15" customHeight="1" x14ac:dyDescent="0.25">
      <c r="A109" s="104" t="s">
        <v>67</v>
      </c>
      <c r="B109" s="81">
        <v>57842</v>
      </c>
      <c r="C109" s="81">
        <v>1</v>
      </c>
      <c r="D109" s="93">
        <v>363.964</v>
      </c>
      <c r="E109" s="89">
        <v>254.22200000000001</v>
      </c>
      <c r="F109" s="89">
        <v>431.50799999999998</v>
      </c>
      <c r="G109" s="89">
        <v>385.73700000000002</v>
      </c>
      <c r="H109" s="89">
        <v>374.94799999999998</v>
      </c>
      <c r="I109" s="199">
        <v>163.08600000000001</v>
      </c>
      <c r="J109" s="139">
        <v>14.035</v>
      </c>
      <c r="K109" s="139">
        <v>20.423999999999999</v>
      </c>
      <c r="L109" s="200">
        <f t="shared" si="1"/>
        <v>431.50799999999998</v>
      </c>
      <c r="M109" s="203"/>
      <c r="N109" s="2"/>
      <c r="O109" s="2"/>
    </row>
    <row r="110" spans="1:15" ht="15" customHeight="1" x14ac:dyDescent="0.25">
      <c r="A110" s="104" t="s">
        <v>67</v>
      </c>
      <c r="B110" s="81">
        <v>1010</v>
      </c>
      <c r="C110" s="81">
        <v>2</v>
      </c>
      <c r="D110" s="93">
        <v>645.33199999999999</v>
      </c>
      <c r="E110" s="89">
        <v>372.00599999999997</v>
      </c>
      <c r="F110" s="89">
        <v>349.57900000000001</v>
      </c>
      <c r="G110" s="89">
        <v>302.52100000000002</v>
      </c>
      <c r="H110" s="89">
        <v>87.861000000000004</v>
      </c>
      <c r="I110" s="199"/>
      <c r="J110" s="96"/>
      <c r="K110" s="139"/>
      <c r="L110" s="200">
        <f t="shared" si="1"/>
        <v>645.33199999999999</v>
      </c>
      <c r="M110" s="203"/>
      <c r="N110" s="2"/>
      <c r="O110" s="2"/>
    </row>
    <row r="111" spans="1:15" ht="15" customHeight="1" x14ac:dyDescent="0.25">
      <c r="A111" s="104" t="s">
        <v>67</v>
      </c>
      <c r="B111" s="81">
        <v>1010</v>
      </c>
      <c r="C111" s="81">
        <v>3</v>
      </c>
      <c r="D111" s="93">
        <v>723.61400000000003</v>
      </c>
      <c r="E111" s="89">
        <v>309.70800000000003</v>
      </c>
      <c r="F111" s="89">
        <v>403.84899999999999</v>
      </c>
      <c r="G111" s="89">
        <v>320.71499999999997</v>
      </c>
      <c r="H111" s="89">
        <v>292.08199999999999</v>
      </c>
      <c r="I111" s="199"/>
      <c r="J111" s="96"/>
      <c r="K111" s="139"/>
      <c r="L111" s="200">
        <f t="shared" si="1"/>
        <v>723.61400000000003</v>
      </c>
      <c r="M111" s="203"/>
      <c r="N111" s="2"/>
      <c r="O111" s="2"/>
    </row>
    <row r="112" spans="1:15" ht="15" customHeight="1" x14ac:dyDescent="0.25">
      <c r="A112" s="104" t="s">
        <v>67</v>
      </c>
      <c r="B112" s="81">
        <v>1010</v>
      </c>
      <c r="C112" s="81">
        <v>4</v>
      </c>
      <c r="D112" s="93">
        <v>1006.575</v>
      </c>
      <c r="E112" s="89">
        <v>364.76499999999999</v>
      </c>
      <c r="F112" s="89">
        <v>360.50700000000001</v>
      </c>
      <c r="G112" s="89">
        <v>431.77</v>
      </c>
      <c r="H112" s="89">
        <v>305.04599999999999</v>
      </c>
      <c r="I112" s="199"/>
      <c r="J112" s="96"/>
      <c r="K112" s="139"/>
      <c r="L112" s="200">
        <f t="shared" si="1"/>
        <v>1006.575</v>
      </c>
      <c r="M112" s="203"/>
      <c r="N112" s="2"/>
      <c r="O112" s="2"/>
    </row>
    <row r="113" spans="1:15" ht="15" customHeight="1" x14ac:dyDescent="0.25">
      <c r="A113" s="104" t="s">
        <v>67</v>
      </c>
      <c r="B113" s="81">
        <v>1010</v>
      </c>
      <c r="C113" s="81">
        <v>5</v>
      </c>
      <c r="D113" s="93">
        <v>382.03199999999998</v>
      </c>
      <c r="E113" s="89">
        <v>79.334999999999994</v>
      </c>
      <c r="F113" s="89">
        <v>169.548</v>
      </c>
      <c r="G113" s="89">
        <v>260.04199999999997</v>
      </c>
      <c r="H113" s="89">
        <v>15.257999999999999</v>
      </c>
      <c r="I113" s="199"/>
      <c r="J113" s="96"/>
      <c r="K113" s="139"/>
      <c r="L113" s="200">
        <f t="shared" si="1"/>
        <v>382.03199999999998</v>
      </c>
      <c r="M113" s="2"/>
      <c r="N113" s="2"/>
      <c r="O113" s="2"/>
    </row>
    <row r="114" spans="1:15" ht="15" customHeight="1" x14ac:dyDescent="0.25">
      <c r="A114" s="104" t="s">
        <v>67</v>
      </c>
      <c r="B114" s="81">
        <v>1010</v>
      </c>
      <c r="C114" s="81">
        <v>6</v>
      </c>
      <c r="D114" s="93">
        <v>3976.33</v>
      </c>
      <c r="E114" s="89">
        <v>1747.5889999999999</v>
      </c>
      <c r="F114" s="89">
        <v>1976.431</v>
      </c>
      <c r="G114" s="89">
        <v>1650.9870000000001</v>
      </c>
      <c r="H114" s="89">
        <v>2465.886</v>
      </c>
      <c r="I114" s="199">
        <v>778.78700000000003</v>
      </c>
      <c r="J114" s="96"/>
      <c r="K114" s="139"/>
      <c r="L114" s="200">
        <f t="shared" si="1"/>
        <v>3976.33</v>
      </c>
      <c r="M114" s="2"/>
      <c r="N114" s="2"/>
      <c r="O114" s="2"/>
    </row>
    <row r="115" spans="1:15" ht="15" customHeight="1" x14ac:dyDescent="0.25">
      <c r="A115" s="104" t="s">
        <v>68</v>
      </c>
      <c r="B115" s="81">
        <v>55224</v>
      </c>
      <c r="C115" s="91" t="s">
        <v>69</v>
      </c>
      <c r="D115" s="93">
        <v>15.571</v>
      </c>
      <c r="E115" s="89">
        <v>25.876000000000001</v>
      </c>
      <c r="F115" s="89">
        <v>27.236000000000001</v>
      </c>
      <c r="G115" s="89">
        <v>12.826000000000001</v>
      </c>
      <c r="H115" s="89">
        <v>17.283000000000001</v>
      </c>
      <c r="I115" s="199">
        <v>31.274000000000001</v>
      </c>
      <c r="J115" s="139">
        <v>19.193999999999999</v>
      </c>
      <c r="K115" s="139">
        <v>62.576999999999998</v>
      </c>
      <c r="L115" s="200">
        <f t="shared" si="1"/>
        <v>62.576999999999998</v>
      </c>
      <c r="M115" s="2"/>
      <c r="N115" s="2"/>
      <c r="O115" s="2"/>
    </row>
    <row r="116" spans="1:15" ht="15" customHeight="1" x14ac:dyDescent="0.25">
      <c r="A116" s="104" t="s">
        <v>68</v>
      </c>
      <c r="B116" s="81">
        <v>55224</v>
      </c>
      <c r="C116" s="91" t="s">
        <v>70</v>
      </c>
      <c r="D116" s="93">
        <v>13.332000000000001</v>
      </c>
      <c r="E116" s="89">
        <v>10.278</v>
      </c>
      <c r="F116" s="92">
        <v>22.37</v>
      </c>
      <c r="G116" s="89">
        <v>10.516</v>
      </c>
      <c r="H116" s="89">
        <v>15.372</v>
      </c>
      <c r="I116" s="199">
        <v>32.308999999999997</v>
      </c>
      <c r="J116" s="139">
        <v>19.059999999999999</v>
      </c>
      <c r="K116" s="139">
        <v>44.447000000000003</v>
      </c>
      <c r="L116" s="200">
        <f t="shared" si="1"/>
        <v>44.447000000000003</v>
      </c>
      <c r="M116" s="2"/>
      <c r="N116" s="2"/>
      <c r="O116" s="2"/>
    </row>
    <row r="117" spans="1:15" ht="15" customHeight="1" x14ac:dyDescent="0.25">
      <c r="A117" s="104" t="s">
        <v>68</v>
      </c>
      <c r="B117" s="81">
        <v>55224</v>
      </c>
      <c r="C117" s="91" t="s">
        <v>71</v>
      </c>
      <c r="D117" s="93">
        <v>11.128</v>
      </c>
      <c r="E117" s="89">
        <v>19.972000000000001</v>
      </c>
      <c r="F117" s="92">
        <v>16.896999999999998</v>
      </c>
      <c r="G117" s="89">
        <v>8.9329999999999998</v>
      </c>
      <c r="H117" s="89">
        <v>2.911</v>
      </c>
      <c r="I117" s="199">
        <v>2.302</v>
      </c>
      <c r="J117" s="139">
        <v>14.997</v>
      </c>
      <c r="K117" s="139">
        <v>41.552999999999997</v>
      </c>
      <c r="L117" s="200">
        <f t="shared" si="1"/>
        <v>41.552999999999997</v>
      </c>
      <c r="M117" s="2"/>
      <c r="N117" s="2"/>
      <c r="O117" s="2"/>
    </row>
    <row r="118" spans="1:15" ht="15" customHeight="1" x14ac:dyDescent="0.25">
      <c r="A118" s="104" t="s">
        <v>68</v>
      </c>
      <c r="B118" s="81">
        <v>55224</v>
      </c>
      <c r="C118" s="91" t="s">
        <v>72</v>
      </c>
      <c r="D118" s="93">
        <v>10.202</v>
      </c>
      <c r="E118" s="89">
        <v>25.44</v>
      </c>
      <c r="F118" s="92">
        <v>14.872</v>
      </c>
      <c r="G118" s="89">
        <v>11.516</v>
      </c>
      <c r="H118" s="89">
        <v>17.542999999999999</v>
      </c>
      <c r="I118" s="199">
        <v>27.007000000000001</v>
      </c>
      <c r="J118" s="139">
        <v>14.063000000000001</v>
      </c>
      <c r="K118" s="139">
        <v>13.939</v>
      </c>
      <c r="L118" s="200">
        <f t="shared" si="1"/>
        <v>27.007000000000001</v>
      </c>
      <c r="M118" s="2"/>
      <c r="N118" s="2"/>
      <c r="O118" s="2"/>
    </row>
    <row r="119" spans="1:15" ht="15" customHeight="1" x14ac:dyDescent="0.25">
      <c r="A119" s="104" t="s">
        <v>73</v>
      </c>
      <c r="B119" s="81">
        <v>1040</v>
      </c>
      <c r="C119" s="81">
        <v>1</v>
      </c>
      <c r="D119" s="93">
        <v>137.84</v>
      </c>
      <c r="E119" s="89">
        <v>17.599</v>
      </c>
      <c r="F119" s="92">
        <v>13.21</v>
      </c>
      <c r="G119" s="89">
        <v>26.959</v>
      </c>
      <c r="H119" s="89">
        <v>32.832000000000001</v>
      </c>
      <c r="I119" s="199">
        <v>38.854999999999997</v>
      </c>
      <c r="J119" s="139">
        <v>27.867000000000001</v>
      </c>
      <c r="K119" s="139">
        <v>28.501999999999999</v>
      </c>
      <c r="L119" s="200">
        <f t="shared" si="1"/>
        <v>137.84</v>
      </c>
      <c r="M119" s="2"/>
      <c r="N119" s="2"/>
      <c r="O119" s="2"/>
    </row>
    <row r="120" spans="1:15" ht="15" customHeight="1" x14ac:dyDescent="0.25">
      <c r="A120" s="104" t="s">
        <v>73</v>
      </c>
      <c r="B120" s="81">
        <v>1040</v>
      </c>
      <c r="C120" s="81">
        <v>2</v>
      </c>
      <c r="D120" s="93">
        <v>238.05</v>
      </c>
      <c r="E120" s="89">
        <v>35.353999999999999</v>
      </c>
      <c r="F120" s="92">
        <v>26.548999999999999</v>
      </c>
      <c r="G120" s="89">
        <v>65.058999999999997</v>
      </c>
      <c r="H120" s="89">
        <v>69.075000000000003</v>
      </c>
      <c r="I120" s="199">
        <v>85.57</v>
      </c>
      <c r="J120" s="139">
        <v>61.694000000000003</v>
      </c>
      <c r="K120" s="139">
        <v>70.399000000000001</v>
      </c>
      <c r="L120" s="200">
        <f t="shared" si="1"/>
        <v>238.05</v>
      </c>
      <c r="M120" s="2"/>
      <c r="N120" s="2"/>
      <c r="O120" s="2"/>
    </row>
    <row r="121" spans="1:15" s="3" customFormat="1" ht="15" customHeight="1" x14ac:dyDescent="0.25">
      <c r="A121" s="102" t="s">
        <v>75</v>
      </c>
      <c r="B121" s="11">
        <v>55259</v>
      </c>
      <c r="C121" s="12" t="s">
        <v>76</v>
      </c>
      <c r="D121" s="93">
        <v>59.170999999999999</v>
      </c>
      <c r="E121" s="89">
        <v>50.037999999999997</v>
      </c>
      <c r="F121" s="92">
        <v>65.385000000000005</v>
      </c>
      <c r="G121" s="89">
        <v>45.046999999999997</v>
      </c>
      <c r="H121" s="89">
        <v>55.05</v>
      </c>
      <c r="I121" s="199">
        <v>58.323</v>
      </c>
      <c r="J121" s="139">
        <v>43.542999999999999</v>
      </c>
      <c r="K121" s="139">
        <v>48.255000000000003</v>
      </c>
      <c r="L121" s="200">
        <f t="shared" si="1"/>
        <v>65.385000000000005</v>
      </c>
      <c r="M121" s="2"/>
      <c r="N121" s="2"/>
      <c r="O121" s="2"/>
    </row>
    <row r="122" spans="1:15" s="3" customFormat="1" ht="15" customHeight="1" x14ac:dyDescent="0.25">
      <c r="A122" s="102" t="s">
        <v>75</v>
      </c>
      <c r="B122" s="11">
        <v>55259</v>
      </c>
      <c r="C122" s="12" t="s">
        <v>77</v>
      </c>
      <c r="D122" s="93">
        <v>49.107999999999997</v>
      </c>
      <c r="E122" s="89">
        <v>54.011000000000003</v>
      </c>
      <c r="F122" s="92">
        <v>35.575000000000003</v>
      </c>
      <c r="G122" s="89">
        <v>55.462000000000003</v>
      </c>
      <c r="H122" s="89">
        <v>43.688000000000002</v>
      </c>
      <c r="I122" s="199">
        <v>52.627000000000002</v>
      </c>
      <c r="J122" s="139">
        <v>41.154000000000003</v>
      </c>
      <c r="K122" s="139">
        <v>49.786000000000001</v>
      </c>
      <c r="L122" s="200">
        <f>MAX(D122:K122)</f>
        <v>55.462000000000003</v>
      </c>
      <c r="M122" s="2"/>
      <c r="N122" s="2"/>
      <c r="O122" s="2"/>
    </row>
    <row r="123" spans="1:15" ht="15" customHeight="1" x14ac:dyDescent="0.25">
      <c r="A123" s="104" t="s">
        <v>74</v>
      </c>
      <c r="B123" s="81">
        <v>55148</v>
      </c>
      <c r="C123" s="81">
        <v>1</v>
      </c>
      <c r="D123" s="93">
        <v>2.407</v>
      </c>
      <c r="E123" s="89">
        <v>2.3130000000000002</v>
      </c>
      <c r="F123" s="92">
        <v>0.85399999999999998</v>
      </c>
      <c r="G123" s="89">
        <v>0.66700000000000004</v>
      </c>
      <c r="H123" s="89">
        <v>5.1130000000000004</v>
      </c>
      <c r="I123" s="199">
        <v>7.3920000000000003</v>
      </c>
      <c r="J123" s="139">
        <v>7.2569999999999997</v>
      </c>
      <c r="K123" s="139">
        <v>16.876999999999999</v>
      </c>
      <c r="L123" s="200">
        <f>MAX(D123:K123)</f>
        <v>16.876999999999999</v>
      </c>
      <c r="M123" s="2"/>
      <c r="N123" s="2"/>
      <c r="O123" s="2"/>
    </row>
    <row r="124" spans="1:15" ht="15" customHeight="1" x14ac:dyDescent="0.25">
      <c r="A124" s="104" t="s">
        <v>74</v>
      </c>
      <c r="B124" s="81">
        <v>55148</v>
      </c>
      <c r="C124" s="81">
        <v>2</v>
      </c>
      <c r="D124" s="93">
        <v>1.75</v>
      </c>
      <c r="E124" s="89">
        <v>1.9630000000000001</v>
      </c>
      <c r="F124" s="92">
        <v>0.26300000000000001</v>
      </c>
      <c r="G124" s="89">
        <v>0.48</v>
      </c>
      <c r="H124" s="89">
        <v>4.101</v>
      </c>
      <c r="I124" s="199">
        <v>6.5970000000000004</v>
      </c>
      <c r="J124" s="139">
        <v>5.6459999999999999</v>
      </c>
      <c r="K124" s="139">
        <v>14.518000000000001</v>
      </c>
      <c r="L124" s="200">
        <f>MAX(D124:K124)</f>
        <v>14.518000000000001</v>
      </c>
      <c r="M124" s="2"/>
      <c r="N124" s="2"/>
      <c r="O124" s="2"/>
    </row>
    <row r="125" spans="1:15" ht="15" customHeight="1" x14ac:dyDescent="0.25">
      <c r="A125" s="81" t="s">
        <v>74</v>
      </c>
      <c r="B125" s="81">
        <v>55148</v>
      </c>
      <c r="C125" s="81">
        <v>3</v>
      </c>
      <c r="D125" s="93">
        <v>2.0369999999999999</v>
      </c>
      <c r="E125" s="89">
        <v>1.8660000000000001</v>
      </c>
      <c r="F125" s="92">
        <v>0.26800000000000002</v>
      </c>
      <c r="G125" s="89">
        <v>1.2050000000000001</v>
      </c>
      <c r="H125" s="89">
        <v>4.0369999999999999</v>
      </c>
      <c r="I125" s="199">
        <v>4.6310000000000002</v>
      </c>
      <c r="J125" s="139">
        <v>3.5310000000000001</v>
      </c>
      <c r="K125" s="139">
        <v>13.819000000000001</v>
      </c>
      <c r="L125" s="200">
        <f>MAX(D125:K125)</f>
        <v>13.819000000000001</v>
      </c>
      <c r="M125" s="2"/>
      <c r="N125" s="2"/>
      <c r="O125" s="2"/>
    </row>
    <row r="126" spans="1:15" ht="15" customHeight="1" x14ac:dyDescent="0.25">
      <c r="A126" s="104" t="s">
        <v>74</v>
      </c>
      <c r="B126" s="104">
        <v>55148</v>
      </c>
      <c r="C126" s="104">
        <v>4</v>
      </c>
      <c r="D126" s="93">
        <v>1.712</v>
      </c>
      <c r="E126" s="96">
        <v>1.79</v>
      </c>
      <c r="F126" s="92">
        <v>0.63</v>
      </c>
      <c r="G126" s="96">
        <v>1.1459999999999999</v>
      </c>
      <c r="H126" s="96">
        <v>4.984</v>
      </c>
      <c r="I126" s="200">
        <v>5.8559999999999999</v>
      </c>
      <c r="J126" s="139">
        <v>6.4669999999999996</v>
      </c>
      <c r="K126" s="139">
        <v>15.759</v>
      </c>
      <c r="L126" s="200">
        <f>MAX(D126:K126)</f>
        <v>15.759</v>
      </c>
      <c r="M126" s="2"/>
      <c r="N126" s="2"/>
      <c r="O126" s="2"/>
    </row>
    <row r="127" spans="1:15" x14ac:dyDescent="0.25">
      <c r="J127" s="203"/>
      <c r="K127"/>
      <c r="L127"/>
    </row>
    <row r="128" spans="1:15" x14ac:dyDescent="0.25">
      <c r="J128" s="203"/>
      <c r="L128"/>
    </row>
    <row r="129" spans="10:12" x14ac:dyDescent="0.25">
      <c r="J129" s="203"/>
      <c r="L129"/>
    </row>
    <row r="130" spans="10:12" x14ac:dyDescent="0.25">
      <c r="J130" s="203"/>
      <c r="L130"/>
    </row>
    <row r="131" spans="10:12" x14ac:dyDescent="0.25">
      <c r="J131" s="203"/>
      <c r="L131"/>
    </row>
    <row r="132" spans="10:12" x14ac:dyDescent="0.25">
      <c r="J132" s="203"/>
      <c r="K132"/>
      <c r="L132"/>
    </row>
    <row r="133" spans="10:12" x14ac:dyDescent="0.25">
      <c r="J133" s="203"/>
      <c r="K133"/>
      <c r="L133"/>
    </row>
    <row r="134" spans="10:12" x14ac:dyDescent="0.25">
      <c r="J134" s="203"/>
      <c r="K134"/>
      <c r="L134"/>
    </row>
    <row r="135" spans="10:12" x14ac:dyDescent="0.25">
      <c r="J135" s="203"/>
      <c r="K135"/>
      <c r="L135"/>
    </row>
    <row r="136" spans="10:12" x14ac:dyDescent="0.25">
      <c r="J136" s="203"/>
      <c r="K136"/>
      <c r="L136"/>
    </row>
    <row r="137" spans="10:12" x14ac:dyDescent="0.25">
      <c r="J137" s="203"/>
      <c r="K137"/>
      <c r="L137"/>
    </row>
    <row r="138" spans="10:12" x14ac:dyDescent="0.25">
      <c r="L138"/>
    </row>
    <row r="139" spans="10:12" x14ac:dyDescent="0.25">
      <c r="L139"/>
    </row>
  </sheetData>
  <pageMargins left="0.7" right="0.7" top="0.75" bottom="0.75" header="0.3" footer="0.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8"/>
  <sheetViews>
    <sheetView showGridLines="0" zoomScaleNormal="100" workbookViewId="0"/>
  </sheetViews>
  <sheetFormatPr defaultRowHeight="15" x14ac:dyDescent="0.25"/>
  <cols>
    <col min="1" max="1" width="31.5703125" customWidth="1"/>
    <col min="2" max="2" width="11.42578125" customWidth="1"/>
    <col min="3" max="3" width="7.85546875" customWidth="1"/>
    <col min="4" max="10" width="12.28515625" customWidth="1"/>
    <col min="11" max="11" width="12.28515625" style="99" customWidth="1"/>
    <col min="12" max="12" width="12.28515625" customWidth="1"/>
  </cols>
  <sheetData>
    <row r="1" spans="1:12" ht="76.5" customHeight="1" x14ac:dyDescent="0.25">
      <c r="A1" s="155" t="s">
        <v>0</v>
      </c>
      <c r="B1" s="153" t="s">
        <v>1</v>
      </c>
      <c r="C1" s="153" t="s">
        <v>2</v>
      </c>
      <c r="D1" s="153" t="s">
        <v>103</v>
      </c>
      <c r="E1" s="153" t="s">
        <v>104</v>
      </c>
      <c r="F1" s="153" t="s">
        <v>105</v>
      </c>
      <c r="G1" s="153" t="s">
        <v>106</v>
      </c>
      <c r="H1" s="153" t="s">
        <v>107</v>
      </c>
      <c r="I1" s="153" t="s">
        <v>168</v>
      </c>
      <c r="J1" s="153" t="s">
        <v>169</v>
      </c>
      <c r="K1" s="153" t="s">
        <v>172</v>
      </c>
      <c r="L1" s="154" t="s">
        <v>81</v>
      </c>
    </row>
    <row r="2" spans="1:12" ht="15" customHeight="1" x14ac:dyDescent="0.25">
      <c r="A2" s="55" t="s">
        <v>3</v>
      </c>
      <c r="B2" s="55">
        <v>6137</v>
      </c>
      <c r="C2" s="55">
        <v>1</v>
      </c>
      <c r="D2" s="57">
        <v>442.35700000000003</v>
      </c>
      <c r="E2" s="57">
        <v>568.75900000000001</v>
      </c>
      <c r="F2" s="57">
        <v>467.48099999999999</v>
      </c>
      <c r="G2" s="57">
        <v>617.05600000000004</v>
      </c>
      <c r="H2" s="57">
        <v>539.49800000000005</v>
      </c>
      <c r="I2" s="206">
        <v>150.65100000000001</v>
      </c>
      <c r="J2" s="206">
        <v>268.58199999999999</v>
      </c>
      <c r="K2" s="206">
        <v>423.875</v>
      </c>
      <c r="L2" s="62">
        <f>MAX(D2:K2)</f>
        <v>617.05600000000004</v>
      </c>
    </row>
    <row r="3" spans="1:12" ht="15" customHeight="1" x14ac:dyDescent="0.25">
      <c r="A3" s="55" t="s">
        <v>3</v>
      </c>
      <c r="B3" s="55">
        <v>6137</v>
      </c>
      <c r="C3" s="55">
        <v>2</v>
      </c>
      <c r="D3" s="57">
        <v>408.06099999999998</v>
      </c>
      <c r="E3" s="57">
        <v>412.36399999999998</v>
      </c>
      <c r="F3" s="57">
        <v>361.58199999999999</v>
      </c>
      <c r="G3" s="57">
        <v>606.71799999999996</v>
      </c>
      <c r="H3" s="57">
        <v>465.39400000000001</v>
      </c>
      <c r="I3" s="206">
        <v>452.13600000000002</v>
      </c>
      <c r="J3" s="206">
        <v>312.82799999999997</v>
      </c>
      <c r="K3" s="206">
        <v>405.72</v>
      </c>
      <c r="L3" s="200">
        <f t="shared" ref="L3:L65" si="0">MAX(D3:K3)</f>
        <v>606.71799999999996</v>
      </c>
    </row>
    <row r="4" spans="1:12" ht="15" customHeight="1" x14ac:dyDescent="0.25">
      <c r="A4" s="55" t="s">
        <v>3</v>
      </c>
      <c r="B4" s="55">
        <v>6137</v>
      </c>
      <c r="C4" s="55">
        <v>3</v>
      </c>
      <c r="D4" s="57">
        <v>13.88</v>
      </c>
      <c r="E4" s="57">
        <v>15.510999999999999</v>
      </c>
      <c r="F4" s="57">
        <v>5.0330000000000004</v>
      </c>
      <c r="G4" s="57">
        <v>0.91200000000000003</v>
      </c>
      <c r="H4" s="57">
        <v>3.762</v>
      </c>
      <c r="I4" s="206">
        <v>11.887</v>
      </c>
      <c r="J4" s="206">
        <v>8.1760000000000002</v>
      </c>
      <c r="K4" s="206">
        <v>8.7729999999999997</v>
      </c>
      <c r="L4" s="200">
        <f t="shared" si="0"/>
        <v>15.510999999999999</v>
      </c>
    </row>
    <row r="5" spans="1:12" ht="15" customHeight="1" x14ac:dyDescent="0.25">
      <c r="A5" s="55" t="s">
        <v>3</v>
      </c>
      <c r="B5" s="55">
        <v>6137</v>
      </c>
      <c r="C5" s="55">
        <v>4</v>
      </c>
      <c r="D5" s="57">
        <v>1.7849999999999999</v>
      </c>
      <c r="E5" s="57">
        <v>2.2629999999999999</v>
      </c>
      <c r="F5" s="57">
        <v>1.56</v>
      </c>
      <c r="G5" s="57">
        <v>0.46800000000000003</v>
      </c>
      <c r="H5" s="57">
        <v>1.7090000000000001</v>
      </c>
      <c r="I5" s="206">
        <v>1.778</v>
      </c>
      <c r="J5" s="206">
        <v>1.8540000000000001</v>
      </c>
      <c r="K5" s="206">
        <v>3.0510000000000002</v>
      </c>
      <c r="L5" s="200">
        <f t="shared" si="0"/>
        <v>3.0510000000000002</v>
      </c>
    </row>
    <row r="6" spans="1:12" ht="15" customHeight="1" x14ac:dyDescent="0.25">
      <c r="A6" s="55" t="s">
        <v>4</v>
      </c>
      <c r="B6" s="55">
        <v>6705</v>
      </c>
      <c r="C6" s="55">
        <v>4</v>
      </c>
      <c r="D6" s="57">
        <v>705.00699999999995</v>
      </c>
      <c r="E6" s="57">
        <v>1048.5440000000001</v>
      </c>
      <c r="F6" s="57">
        <v>1253.999</v>
      </c>
      <c r="G6" s="57">
        <v>1320.4359999999999</v>
      </c>
      <c r="H6" s="57">
        <v>1306.954</v>
      </c>
      <c r="I6" s="206">
        <v>1452.104</v>
      </c>
      <c r="J6" s="206">
        <v>327.61099999999999</v>
      </c>
      <c r="K6" s="206">
        <v>1162.299</v>
      </c>
      <c r="L6" s="200">
        <f t="shared" si="0"/>
        <v>1452.104</v>
      </c>
    </row>
    <row r="7" spans="1:12" ht="15" customHeight="1" x14ac:dyDescent="0.25">
      <c r="A7" s="55" t="s">
        <v>5</v>
      </c>
      <c r="B7" s="55">
        <v>7336</v>
      </c>
      <c r="C7" s="63" t="s">
        <v>6</v>
      </c>
      <c r="D7" s="57">
        <v>2.0350000000000001</v>
      </c>
      <c r="E7" s="57">
        <v>1.8560000000000001</v>
      </c>
      <c r="F7" s="57">
        <v>0.72499999999999998</v>
      </c>
      <c r="G7" s="57">
        <v>0.22900000000000001</v>
      </c>
      <c r="H7" s="57">
        <v>2.298</v>
      </c>
      <c r="I7" s="206">
        <v>1.1479999999999999</v>
      </c>
      <c r="J7" s="206">
        <v>1.071</v>
      </c>
      <c r="K7" s="206">
        <v>1.1639999999999999</v>
      </c>
      <c r="L7" s="200">
        <f t="shared" si="0"/>
        <v>2.298</v>
      </c>
    </row>
    <row r="8" spans="1:12" ht="15" customHeight="1" x14ac:dyDescent="0.25">
      <c r="A8" s="55" t="s">
        <v>5</v>
      </c>
      <c r="B8" s="55">
        <v>7336</v>
      </c>
      <c r="C8" s="63" t="s">
        <v>7</v>
      </c>
      <c r="D8" s="57">
        <v>2.246</v>
      </c>
      <c r="E8" s="57">
        <v>3.0859999999999999</v>
      </c>
      <c r="F8" s="57">
        <v>0.97699999999999998</v>
      </c>
      <c r="G8" s="57">
        <v>0.21299999999999999</v>
      </c>
      <c r="H8" s="57">
        <v>2.1179999999999999</v>
      </c>
      <c r="I8" s="206">
        <v>1.1120000000000001</v>
      </c>
      <c r="J8" s="206">
        <v>0.89</v>
      </c>
      <c r="K8" s="206">
        <v>1.0900000000000001</v>
      </c>
      <c r="L8" s="200">
        <f t="shared" si="0"/>
        <v>3.0859999999999999</v>
      </c>
    </row>
    <row r="9" spans="1:12" ht="15" customHeight="1" x14ac:dyDescent="0.25">
      <c r="A9" s="55" t="s">
        <v>5</v>
      </c>
      <c r="B9" s="55">
        <v>7336</v>
      </c>
      <c r="C9" s="63" t="s">
        <v>8</v>
      </c>
      <c r="D9" s="57">
        <v>1.456</v>
      </c>
      <c r="E9" s="57">
        <v>2.149</v>
      </c>
      <c r="F9" s="57">
        <v>0.60699999999999998</v>
      </c>
      <c r="G9" s="57">
        <v>0.13300000000000001</v>
      </c>
      <c r="H9" s="57">
        <v>1.0349999999999999</v>
      </c>
      <c r="I9" s="206">
        <v>0.74</v>
      </c>
      <c r="J9" s="206">
        <v>0.47499999999999998</v>
      </c>
      <c r="K9" s="206">
        <v>1.835</v>
      </c>
      <c r="L9" s="200">
        <f t="shared" si="0"/>
        <v>2.149</v>
      </c>
    </row>
    <row r="10" spans="1:12" ht="15" customHeight="1" x14ac:dyDescent="0.25">
      <c r="A10" s="55" t="s">
        <v>9</v>
      </c>
      <c r="B10" s="55">
        <v>995</v>
      </c>
      <c r="C10" s="54">
        <v>10</v>
      </c>
      <c r="D10" s="57">
        <v>1.3620000000000001</v>
      </c>
      <c r="E10" s="57">
        <v>4.25</v>
      </c>
      <c r="F10" s="57">
        <v>1.2689999999999999</v>
      </c>
      <c r="G10" s="57">
        <v>0.67600000000000005</v>
      </c>
      <c r="H10" s="57">
        <v>0.45300000000000001</v>
      </c>
      <c r="I10" s="206">
        <v>0.84899999999999998</v>
      </c>
      <c r="J10" s="206">
        <v>9.1999999999999998E-2</v>
      </c>
      <c r="K10" s="206">
        <v>2.1000000000000001E-2</v>
      </c>
      <c r="L10" s="200">
        <f t="shared" si="0"/>
        <v>4.25</v>
      </c>
    </row>
    <row r="11" spans="1:12" ht="15" customHeight="1" x14ac:dyDescent="0.25">
      <c r="A11" s="55" t="s">
        <v>9</v>
      </c>
      <c r="B11" s="55">
        <v>995</v>
      </c>
      <c r="C11" s="54">
        <v>7</v>
      </c>
      <c r="D11" s="57">
        <v>213.52</v>
      </c>
      <c r="E11" s="57">
        <v>299.46199999999999</v>
      </c>
      <c r="F11" s="57">
        <v>304.01600000000002</v>
      </c>
      <c r="G11" s="57">
        <v>303.74200000000002</v>
      </c>
      <c r="H11" s="57">
        <v>158.54900000000001</v>
      </c>
      <c r="I11" s="206">
        <v>277.40800000000002</v>
      </c>
      <c r="J11" s="206">
        <v>294.322</v>
      </c>
      <c r="K11" s="57"/>
      <c r="L11" s="200">
        <f t="shared" si="0"/>
        <v>304.01600000000002</v>
      </c>
    </row>
    <row r="12" spans="1:12" ht="15" customHeight="1" x14ac:dyDescent="0.25">
      <c r="A12" s="55" t="s">
        <v>9</v>
      </c>
      <c r="B12" s="55">
        <v>995</v>
      </c>
      <c r="C12" s="54">
        <v>8</v>
      </c>
      <c r="D12" s="57">
        <v>567.46400000000006</v>
      </c>
      <c r="E12" s="57">
        <v>445.56799999999998</v>
      </c>
      <c r="F12" s="57">
        <v>612.62699999999995</v>
      </c>
      <c r="G12" s="57">
        <v>506.64299999999997</v>
      </c>
      <c r="H12" s="57">
        <v>285.63799999999998</v>
      </c>
      <c r="I12" s="206">
        <v>358.69400000000002</v>
      </c>
      <c r="J12" s="206">
        <v>290.01900000000001</v>
      </c>
      <c r="K12" s="57"/>
      <c r="L12" s="200">
        <f t="shared" si="0"/>
        <v>612.62699999999995</v>
      </c>
    </row>
    <row r="13" spans="1:12" ht="15" customHeight="1" x14ac:dyDescent="0.25">
      <c r="A13" s="55" t="s">
        <v>10</v>
      </c>
      <c r="B13" s="55">
        <v>1011</v>
      </c>
      <c r="C13" s="55">
        <v>2</v>
      </c>
      <c r="D13" s="57">
        <v>12.558999999999999</v>
      </c>
      <c r="E13" s="57">
        <v>11.672000000000001</v>
      </c>
      <c r="F13" s="57">
        <v>2.3069999999999999</v>
      </c>
      <c r="G13" s="57">
        <v>1.292</v>
      </c>
      <c r="H13" s="57">
        <v>11.327</v>
      </c>
      <c r="I13" s="206">
        <v>8.782</v>
      </c>
      <c r="J13" s="206">
        <v>5.452</v>
      </c>
      <c r="K13" s="206">
        <v>9.4819999999999993</v>
      </c>
      <c r="L13" s="200">
        <f t="shared" si="0"/>
        <v>12.558999999999999</v>
      </c>
    </row>
    <row r="14" spans="1:12" ht="15" customHeight="1" x14ac:dyDescent="0.25">
      <c r="A14" s="55" t="s">
        <v>11</v>
      </c>
      <c r="B14" s="55">
        <v>1001</v>
      </c>
      <c r="C14" s="55">
        <v>1</v>
      </c>
      <c r="D14" s="57">
        <v>1996.4110000000001</v>
      </c>
      <c r="E14" s="57">
        <v>1827.8920000000001</v>
      </c>
      <c r="F14" s="57">
        <v>1874.002</v>
      </c>
      <c r="G14" s="57">
        <v>2282.018</v>
      </c>
      <c r="H14" s="57">
        <v>2655.4650000000001</v>
      </c>
      <c r="I14" s="206">
        <v>1690.3230000000001</v>
      </c>
      <c r="J14" s="206">
        <v>624.92899999999997</v>
      </c>
      <c r="K14" s="206">
        <v>740.15499999999997</v>
      </c>
      <c r="L14" s="200">
        <f t="shared" si="0"/>
        <v>2655.4650000000001</v>
      </c>
    </row>
    <row r="15" spans="1:12" ht="15" customHeight="1" x14ac:dyDescent="0.25">
      <c r="A15" s="55" t="s">
        <v>11</v>
      </c>
      <c r="B15" s="55">
        <v>1001</v>
      </c>
      <c r="C15" s="55">
        <v>2</v>
      </c>
      <c r="D15" s="57">
        <v>1673.2080000000001</v>
      </c>
      <c r="E15" s="57">
        <v>1273.2180000000001</v>
      </c>
      <c r="F15" s="57">
        <v>2368.4369999999999</v>
      </c>
      <c r="G15" s="57">
        <v>1751.5930000000001</v>
      </c>
      <c r="H15" s="57">
        <v>1705.8119999999999</v>
      </c>
      <c r="I15" s="206">
        <v>2319.7779999999998</v>
      </c>
      <c r="J15" s="206">
        <v>498.17399999999998</v>
      </c>
      <c r="K15" s="206">
        <v>596.32500000000005</v>
      </c>
      <c r="L15" s="200">
        <f t="shared" si="0"/>
        <v>2368.4369999999999</v>
      </c>
    </row>
    <row r="16" spans="1:12" ht="15" customHeight="1" x14ac:dyDescent="0.25">
      <c r="A16" s="55" t="s">
        <v>11</v>
      </c>
      <c r="B16" s="55">
        <v>1001</v>
      </c>
      <c r="C16" s="55">
        <v>4</v>
      </c>
      <c r="D16" s="57">
        <v>3.1480000000000001</v>
      </c>
      <c r="E16" s="57">
        <v>7.1849999999999996</v>
      </c>
      <c r="F16" s="57">
        <v>4.8499999999999996</v>
      </c>
      <c r="G16" s="57">
        <v>1.462</v>
      </c>
      <c r="H16" s="57">
        <v>1.758</v>
      </c>
      <c r="I16" s="206">
        <v>0.155</v>
      </c>
      <c r="J16" s="206">
        <v>0.14599999999999999</v>
      </c>
      <c r="K16" s="206">
        <v>0.104</v>
      </c>
      <c r="L16" s="200">
        <f t="shared" si="0"/>
        <v>7.1849999999999996</v>
      </c>
    </row>
    <row r="17" spans="1:13" ht="15" customHeight="1" x14ac:dyDescent="0.25">
      <c r="A17" s="55" t="s">
        <v>12</v>
      </c>
      <c r="B17" s="55">
        <v>983</v>
      </c>
      <c r="C17" s="55">
        <v>1</v>
      </c>
      <c r="D17" s="57">
        <v>516.21199999999999</v>
      </c>
      <c r="E17" s="57">
        <v>941.93799999999999</v>
      </c>
      <c r="F17" s="57">
        <v>562.20899999999995</v>
      </c>
      <c r="G17" s="57">
        <v>504.83499999999998</v>
      </c>
      <c r="H17" s="57">
        <v>474.82600000000002</v>
      </c>
      <c r="I17" s="206">
        <v>653.19600000000003</v>
      </c>
      <c r="J17" s="206">
        <v>178.52</v>
      </c>
      <c r="K17" s="206">
        <v>208.86199999999999</v>
      </c>
      <c r="L17" s="200">
        <f t="shared" si="0"/>
        <v>941.93799999999999</v>
      </c>
    </row>
    <row r="18" spans="1:13" ht="15" customHeight="1" x14ac:dyDescent="0.25">
      <c r="A18" s="55" t="s">
        <v>12</v>
      </c>
      <c r="B18" s="55">
        <v>983</v>
      </c>
      <c r="C18" s="55">
        <v>2</v>
      </c>
      <c r="D18" s="57">
        <v>504.05599999999998</v>
      </c>
      <c r="E18" s="57">
        <v>729.44399999999996</v>
      </c>
      <c r="F18" s="57">
        <v>621.81700000000001</v>
      </c>
      <c r="G18" s="57">
        <v>487.56</v>
      </c>
      <c r="H18" s="57">
        <v>497.82600000000002</v>
      </c>
      <c r="I18" s="206">
        <v>668.55899999999997</v>
      </c>
      <c r="J18" s="206">
        <v>172.66200000000001</v>
      </c>
      <c r="K18" s="206">
        <v>164.96299999999999</v>
      </c>
      <c r="L18" s="200">
        <f t="shared" si="0"/>
        <v>729.44399999999996</v>
      </c>
    </row>
    <row r="19" spans="1:13" ht="15" customHeight="1" x14ac:dyDescent="0.25">
      <c r="A19" s="55" t="s">
        <v>12</v>
      </c>
      <c r="B19" s="55">
        <v>983</v>
      </c>
      <c r="C19" s="55">
        <v>3</v>
      </c>
      <c r="D19" s="57">
        <v>520.47699999999998</v>
      </c>
      <c r="E19" s="57">
        <v>965.35500000000002</v>
      </c>
      <c r="F19" s="57">
        <v>586.77200000000005</v>
      </c>
      <c r="G19" s="57">
        <v>410.86399999999998</v>
      </c>
      <c r="H19" s="57">
        <v>418.93900000000002</v>
      </c>
      <c r="I19" s="206">
        <v>678.21</v>
      </c>
      <c r="J19" s="206">
        <v>149.12799999999999</v>
      </c>
      <c r="K19" s="206">
        <v>201.75899999999999</v>
      </c>
      <c r="L19" s="200">
        <f t="shared" si="0"/>
        <v>965.35500000000002</v>
      </c>
    </row>
    <row r="20" spans="1:13" ht="15" customHeight="1" x14ac:dyDescent="0.25">
      <c r="A20" s="55" t="s">
        <v>12</v>
      </c>
      <c r="B20" s="55">
        <v>983</v>
      </c>
      <c r="C20" s="55">
        <v>4</v>
      </c>
      <c r="D20" s="57">
        <v>1031.2650000000001</v>
      </c>
      <c r="E20" s="57">
        <v>831.14700000000005</v>
      </c>
      <c r="F20" s="57">
        <v>538.78200000000004</v>
      </c>
      <c r="G20" s="57">
        <v>952.83699999999999</v>
      </c>
      <c r="H20" s="57">
        <v>550.51800000000003</v>
      </c>
      <c r="I20" s="206">
        <v>1004.878</v>
      </c>
      <c r="J20" s="206">
        <v>239.53</v>
      </c>
      <c r="K20" s="206">
        <v>298.16199999999998</v>
      </c>
      <c r="L20" s="200">
        <f t="shared" si="0"/>
        <v>1031.2650000000001</v>
      </c>
    </row>
    <row r="21" spans="1:13" ht="15" customHeight="1" x14ac:dyDescent="0.25">
      <c r="A21" s="55" t="s">
        <v>12</v>
      </c>
      <c r="B21" s="55">
        <v>983</v>
      </c>
      <c r="C21" s="55">
        <v>5</v>
      </c>
      <c r="D21" s="57">
        <v>1045.2260000000001</v>
      </c>
      <c r="E21" s="57">
        <v>982.66899999999998</v>
      </c>
      <c r="F21" s="57">
        <v>1060.971</v>
      </c>
      <c r="G21" s="57">
        <v>887.49</v>
      </c>
      <c r="H21" s="57">
        <v>677.09299999999996</v>
      </c>
      <c r="I21" s="206">
        <v>769.57799999999997</v>
      </c>
      <c r="J21" s="206">
        <v>226.77600000000001</v>
      </c>
      <c r="K21" s="206">
        <v>321.14</v>
      </c>
      <c r="L21" s="200">
        <f t="shared" si="0"/>
        <v>1060.971</v>
      </c>
    </row>
    <row r="22" spans="1:13" ht="15" customHeight="1" x14ac:dyDescent="0.25">
      <c r="A22" s="55" t="s">
        <v>12</v>
      </c>
      <c r="B22" s="55">
        <v>983</v>
      </c>
      <c r="C22" s="55">
        <v>6</v>
      </c>
      <c r="D22" s="57">
        <v>1099.817</v>
      </c>
      <c r="E22" s="57">
        <v>788.72699999999998</v>
      </c>
      <c r="F22" s="57">
        <v>1214.5909999999999</v>
      </c>
      <c r="G22" s="57">
        <v>859.928</v>
      </c>
      <c r="H22" s="57">
        <v>435.14800000000002</v>
      </c>
      <c r="I22" s="206">
        <v>988.59699999999998</v>
      </c>
      <c r="J22" s="206">
        <v>72.286000000000001</v>
      </c>
      <c r="K22" s="206">
        <v>183.453</v>
      </c>
      <c r="L22" s="200">
        <f t="shared" si="0"/>
        <v>1214.5909999999999</v>
      </c>
    </row>
    <row r="23" spans="1:13" ht="15" customHeight="1" x14ac:dyDescent="0.25">
      <c r="A23" s="55" t="s">
        <v>13</v>
      </c>
      <c r="B23" s="55">
        <v>1002</v>
      </c>
      <c r="C23" s="63" t="s">
        <v>14</v>
      </c>
      <c r="D23" s="57">
        <v>9.6000000000000002E-2</v>
      </c>
      <c r="E23" s="57">
        <v>0.19900000000000001</v>
      </c>
      <c r="F23" s="57">
        <v>0.45800000000000002</v>
      </c>
      <c r="G23" s="57">
        <v>0.629</v>
      </c>
      <c r="H23" s="57">
        <v>0.51700000000000002</v>
      </c>
      <c r="I23" s="206">
        <v>0.59699999999999998</v>
      </c>
      <c r="J23" s="206"/>
      <c r="K23" s="57"/>
      <c r="L23" s="200">
        <f t="shared" si="0"/>
        <v>0.629</v>
      </c>
    </row>
    <row r="24" spans="1:13" ht="15" customHeight="1" x14ac:dyDescent="0.25">
      <c r="A24" s="55" t="s">
        <v>13</v>
      </c>
      <c r="B24" s="55">
        <v>1002</v>
      </c>
      <c r="C24" s="63" t="s">
        <v>15</v>
      </c>
      <c r="D24" s="57">
        <v>0.11</v>
      </c>
      <c r="E24" s="57">
        <v>0.28299999999999997</v>
      </c>
      <c r="F24" s="57">
        <v>0.45800000000000002</v>
      </c>
      <c r="G24" s="57">
        <v>0.629</v>
      </c>
      <c r="H24" s="57">
        <v>0.51700000000000002</v>
      </c>
      <c r="I24" s="206">
        <v>0.59699999999999998</v>
      </c>
      <c r="J24" s="206"/>
      <c r="K24" s="57"/>
      <c r="L24" s="200">
        <f t="shared" si="0"/>
        <v>0.629</v>
      </c>
    </row>
    <row r="25" spans="1:13" ht="15" customHeight="1" x14ac:dyDescent="0.25">
      <c r="A25" s="55" t="s">
        <v>13</v>
      </c>
      <c r="B25" s="55">
        <v>1002</v>
      </c>
      <c r="C25" s="63" t="s">
        <v>16</v>
      </c>
      <c r="D25" s="57">
        <v>0.114</v>
      </c>
      <c r="E25" s="57">
        <v>0.27400000000000002</v>
      </c>
      <c r="F25" s="57">
        <v>0.48899999999999999</v>
      </c>
      <c r="G25" s="57">
        <v>0.56899999999999995</v>
      </c>
      <c r="H25" s="57">
        <v>0.48899999999999999</v>
      </c>
      <c r="I25" s="206">
        <v>1.2989999999999999</v>
      </c>
      <c r="J25" s="206"/>
      <c r="K25" s="57"/>
      <c r="L25" s="200">
        <f t="shared" si="0"/>
        <v>1.2989999999999999</v>
      </c>
    </row>
    <row r="26" spans="1:13" ht="15" customHeight="1" x14ac:dyDescent="0.25">
      <c r="A26" s="55" t="s">
        <v>13</v>
      </c>
      <c r="B26" s="55">
        <v>1002</v>
      </c>
      <c r="C26" s="63" t="s">
        <v>17</v>
      </c>
      <c r="D26" s="57">
        <v>0.13200000000000001</v>
      </c>
      <c r="E26" s="57">
        <v>0.28699999999999998</v>
      </c>
      <c r="F26" s="57">
        <v>0.48899999999999999</v>
      </c>
      <c r="G26" s="57">
        <v>0.56899999999999995</v>
      </c>
      <c r="H26" s="57">
        <v>0.48899999999999999</v>
      </c>
      <c r="I26" s="206">
        <v>1.288</v>
      </c>
      <c r="J26" s="206"/>
      <c r="K26" s="57"/>
      <c r="L26" s="200">
        <f t="shared" si="0"/>
        <v>1.288</v>
      </c>
    </row>
    <row r="27" spans="1:13" s="1" customFormat="1" ht="15" customHeight="1" x14ac:dyDescent="0.25">
      <c r="A27" s="82" t="s">
        <v>18</v>
      </c>
      <c r="B27" s="79">
        <v>1004</v>
      </c>
      <c r="C27" s="85" t="s">
        <v>110</v>
      </c>
      <c r="D27" s="50"/>
      <c r="E27" s="50">
        <v>46.261000000000003</v>
      </c>
      <c r="F27" s="50">
        <v>138.88499999999999</v>
      </c>
      <c r="G27" s="50">
        <v>118.45399999999999</v>
      </c>
      <c r="H27" s="50">
        <v>159.31399999999999</v>
      </c>
      <c r="I27" s="206">
        <v>171.49799999999999</v>
      </c>
      <c r="J27" s="206">
        <v>155.77500000000001</v>
      </c>
      <c r="K27" s="206">
        <v>155.71100000000001</v>
      </c>
      <c r="L27" s="200">
        <f t="shared" si="0"/>
        <v>171.49799999999999</v>
      </c>
      <c r="M27" s="4"/>
    </row>
    <row r="28" spans="1:13" s="1" customFormat="1" ht="15" customHeight="1" x14ac:dyDescent="0.25">
      <c r="A28" s="82" t="s">
        <v>18</v>
      </c>
      <c r="B28" s="79">
        <v>1004</v>
      </c>
      <c r="C28" s="85" t="s">
        <v>111</v>
      </c>
      <c r="D28" s="50"/>
      <c r="E28" s="2">
        <v>44.151000000000003</v>
      </c>
      <c r="F28" s="50">
        <v>160.09200000000001</v>
      </c>
      <c r="G28" s="50">
        <v>125.355</v>
      </c>
      <c r="H28" s="50">
        <v>184.43799999999999</v>
      </c>
      <c r="I28" s="206">
        <v>146.24100000000001</v>
      </c>
      <c r="J28" s="206">
        <v>144.59</v>
      </c>
      <c r="K28" s="206">
        <v>155.66800000000001</v>
      </c>
      <c r="L28" s="200">
        <f t="shared" si="0"/>
        <v>184.43799999999999</v>
      </c>
      <c r="M28" s="4"/>
    </row>
    <row r="29" spans="1:13" s="1" customFormat="1" ht="15" customHeight="1" x14ac:dyDescent="0.25">
      <c r="A29" s="82" t="s">
        <v>19</v>
      </c>
      <c r="B29" s="79">
        <v>1012</v>
      </c>
      <c r="C29" s="85" t="s">
        <v>108</v>
      </c>
      <c r="D29" s="50">
        <v>104.172</v>
      </c>
      <c r="E29" s="50">
        <v>170.58</v>
      </c>
      <c r="F29" s="50">
        <v>134.93100000000001</v>
      </c>
      <c r="G29" s="50">
        <v>81.91</v>
      </c>
      <c r="H29" s="50">
        <v>43.186</v>
      </c>
      <c r="I29" s="206">
        <v>255.94399999999999</v>
      </c>
      <c r="J29" s="206">
        <v>98.432000000000002</v>
      </c>
      <c r="K29" s="50">
        <v>156.51400000000001</v>
      </c>
      <c r="L29" s="200">
        <f t="shared" si="0"/>
        <v>255.94399999999999</v>
      </c>
      <c r="M29" s="97"/>
    </row>
    <row r="30" spans="1:13" s="1" customFormat="1" ht="15" customHeight="1" x14ac:dyDescent="0.25">
      <c r="A30" s="82" t="s">
        <v>19</v>
      </c>
      <c r="B30" s="79">
        <v>1012</v>
      </c>
      <c r="C30" s="85" t="s">
        <v>109</v>
      </c>
      <c r="D30" s="50">
        <v>440.82100000000003</v>
      </c>
      <c r="E30" s="50">
        <v>568.09500000000003</v>
      </c>
      <c r="F30" s="50">
        <v>469.154</v>
      </c>
      <c r="G30" s="50">
        <v>482.01799999999997</v>
      </c>
      <c r="H30" s="50">
        <v>347.47399999999999</v>
      </c>
      <c r="I30" s="206">
        <v>261.51799999999997</v>
      </c>
      <c r="J30" s="206">
        <v>522.72900000000004</v>
      </c>
      <c r="K30" s="50">
        <v>591.33699999999999</v>
      </c>
      <c r="L30" s="200">
        <f t="shared" si="0"/>
        <v>591.33699999999999</v>
      </c>
      <c r="M30" s="97"/>
    </row>
    <row r="31" spans="1:13" ht="15" customHeight="1" x14ac:dyDescent="0.25">
      <c r="A31" s="54" t="s">
        <v>20</v>
      </c>
      <c r="B31" s="54">
        <v>1043</v>
      </c>
      <c r="C31" s="67" t="s">
        <v>21</v>
      </c>
      <c r="D31" s="50">
        <v>246.33799999999999</v>
      </c>
      <c r="E31" s="50">
        <v>140.08600000000001</v>
      </c>
      <c r="F31" s="50">
        <v>44.499000000000002</v>
      </c>
      <c r="G31" s="50">
        <v>81.247</v>
      </c>
      <c r="H31" s="50"/>
      <c r="I31" s="206"/>
      <c r="J31" s="206"/>
      <c r="K31" s="50"/>
      <c r="L31" s="200">
        <f t="shared" si="0"/>
        <v>246.33799999999999</v>
      </c>
      <c r="M31" s="90"/>
    </row>
    <row r="32" spans="1:13" ht="15" customHeight="1" x14ac:dyDescent="0.25">
      <c r="A32" s="54" t="s">
        <v>20</v>
      </c>
      <c r="B32" s="54">
        <v>1043</v>
      </c>
      <c r="C32" s="67" t="s">
        <v>22</v>
      </c>
      <c r="D32" s="50">
        <v>315.06</v>
      </c>
      <c r="E32" s="50">
        <v>156.03</v>
      </c>
      <c r="F32" s="50">
        <v>59.048999999999999</v>
      </c>
      <c r="G32" s="50">
        <v>106.777</v>
      </c>
      <c r="H32" s="50"/>
      <c r="I32" s="206"/>
      <c r="J32" s="206"/>
      <c r="K32" s="50"/>
      <c r="L32" s="200">
        <f t="shared" si="0"/>
        <v>315.06</v>
      </c>
      <c r="M32" s="90"/>
    </row>
    <row r="33" spans="1:13" ht="15" customHeight="1" x14ac:dyDescent="0.25">
      <c r="A33" s="54" t="s">
        <v>23</v>
      </c>
      <c r="B33" s="54">
        <v>7759</v>
      </c>
      <c r="C33" s="67" t="s">
        <v>24</v>
      </c>
      <c r="D33" s="50">
        <v>1.946</v>
      </c>
      <c r="E33" s="50">
        <v>2.375</v>
      </c>
      <c r="F33" s="50">
        <v>1.9690000000000001</v>
      </c>
      <c r="G33" s="50">
        <v>0.52</v>
      </c>
      <c r="H33" s="50">
        <v>1.508</v>
      </c>
      <c r="I33" s="206">
        <v>3.39</v>
      </c>
      <c r="J33" s="206">
        <v>2.2719999999999998</v>
      </c>
      <c r="K33" s="206">
        <v>5.5309999999999997</v>
      </c>
      <c r="L33" s="200">
        <f t="shared" si="0"/>
        <v>5.5309999999999997</v>
      </c>
      <c r="M33" s="90"/>
    </row>
    <row r="34" spans="1:13" ht="15" customHeight="1" x14ac:dyDescent="0.25">
      <c r="A34" s="54" t="s">
        <v>23</v>
      </c>
      <c r="B34" s="54">
        <v>7759</v>
      </c>
      <c r="C34" s="67" t="s">
        <v>25</v>
      </c>
      <c r="D34" s="50">
        <v>3.1749999999999998</v>
      </c>
      <c r="E34" s="50">
        <v>4.7249999999999996</v>
      </c>
      <c r="F34" s="50">
        <v>2.8010000000000002</v>
      </c>
      <c r="G34" s="50">
        <v>0.69199999999999995</v>
      </c>
      <c r="H34" s="50">
        <v>3.4249999999999998</v>
      </c>
      <c r="I34" s="206">
        <v>5.28</v>
      </c>
      <c r="J34" s="206">
        <v>2.726</v>
      </c>
      <c r="K34" s="206">
        <v>6.3230000000000004</v>
      </c>
      <c r="L34" s="200">
        <f t="shared" si="0"/>
        <v>6.3230000000000004</v>
      </c>
      <c r="M34" s="90"/>
    </row>
    <row r="35" spans="1:13" ht="15" customHeight="1" x14ac:dyDescent="0.25">
      <c r="A35" s="54" t="s">
        <v>23</v>
      </c>
      <c r="B35" s="54">
        <v>7759</v>
      </c>
      <c r="C35" s="67" t="s">
        <v>26</v>
      </c>
      <c r="D35" s="50">
        <v>2.9020000000000001</v>
      </c>
      <c r="E35" s="50">
        <v>3.8490000000000002</v>
      </c>
      <c r="F35" s="50">
        <v>2.077</v>
      </c>
      <c r="G35" s="50">
        <v>0.44</v>
      </c>
      <c r="H35" s="50">
        <v>2.5760000000000001</v>
      </c>
      <c r="I35" s="206">
        <v>3.871</v>
      </c>
      <c r="J35" s="206">
        <v>2.1280000000000001</v>
      </c>
      <c r="K35" s="206">
        <v>4.4249999999999998</v>
      </c>
      <c r="L35" s="200">
        <f t="shared" si="0"/>
        <v>4.4249999999999998</v>
      </c>
      <c r="M35" s="90"/>
    </row>
    <row r="36" spans="1:13" ht="15" customHeight="1" x14ac:dyDescent="0.25">
      <c r="A36" s="54" t="s">
        <v>23</v>
      </c>
      <c r="B36" s="54">
        <v>7759</v>
      </c>
      <c r="C36" s="67" t="s">
        <v>27</v>
      </c>
      <c r="D36" s="50">
        <v>1.9370000000000001</v>
      </c>
      <c r="E36" s="50">
        <v>4.0529999999999999</v>
      </c>
      <c r="F36" s="50">
        <v>2.3109999999999999</v>
      </c>
      <c r="G36" s="50">
        <v>0.433</v>
      </c>
      <c r="H36" s="50">
        <v>1.8340000000000001</v>
      </c>
      <c r="I36" s="206">
        <v>3.6389999999999998</v>
      </c>
      <c r="J36" s="206">
        <v>2.431</v>
      </c>
      <c r="K36" s="206">
        <v>6.0460000000000003</v>
      </c>
      <c r="L36" s="200">
        <f t="shared" si="0"/>
        <v>6.0460000000000003</v>
      </c>
      <c r="M36" s="90"/>
    </row>
    <row r="37" spans="1:13" ht="15" customHeight="1" x14ac:dyDescent="0.25">
      <c r="A37" s="54" t="s">
        <v>28</v>
      </c>
      <c r="B37" s="54">
        <v>6113</v>
      </c>
      <c r="C37" s="54">
        <v>1</v>
      </c>
      <c r="D37" s="50">
        <v>1504.4559999999999</v>
      </c>
      <c r="E37" s="50">
        <v>916.92200000000003</v>
      </c>
      <c r="F37" s="50">
        <v>983.64499999999998</v>
      </c>
      <c r="G37" s="50">
        <v>1002.3049999999999</v>
      </c>
      <c r="H37" s="50">
        <v>761.08799999999997</v>
      </c>
      <c r="I37" s="206">
        <v>907.03399999999999</v>
      </c>
      <c r="J37" s="206">
        <v>582.33399999999995</v>
      </c>
      <c r="K37" s="206">
        <v>828.447</v>
      </c>
      <c r="L37" s="200">
        <f t="shared" si="0"/>
        <v>1504.4559999999999</v>
      </c>
      <c r="M37" s="90"/>
    </row>
    <row r="38" spans="1:13" ht="15" customHeight="1" x14ac:dyDescent="0.25">
      <c r="A38" s="54" t="s">
        <v>28</v>
      </c>
      <c r="B38" s="54">
        <v>6113</v>
      </c>
      <c r="C38" s="54">
        <v>2</v>
      </c>
      <c r="D38" s="50">
        <v>2043.4480000000001</v>
      </c>
      <c r="E38" s="50">
        <v>1607.6289999999999</v>
      </c>
      <c r="F38" s="50">
        <v>783.31</v>
      </c>
      <c r="G38" s="50">
        <v>1088.0350000000001</v>
      </c>
      <c r="H38" s="50">
        <v>836.38199999999995</v>
      </c>
      <c r="I38" s="206">
        <v>1030.6479999999999</v>
      </c>
      <c r="J38" s="206">
        <v>349.46800000000002</v>
      </c>
      <c r="K38" s="206">
        <v>462.76100000000002</v>
      </c>
      <c r="L38" s="200">
        <f t="shared" si="0"/>
        <v>2043.4480000000001</v>
      </c>
      <c r="M38" s="90"/>
    </row>
    <row r="39" spans="1:13" ht="15" customHeight="1" x14ac:dyDescent="0.25">
      <c r="A39" s="54" t="s">
        <v>28</v>
      </c>
      <c r="B39" s="54">
        <v>6113</v>
      </c>
      <c r="C39" s="54">
        <v>3</v>
      </c>
      <c r="D39" s="50">
        <v>1418.4780000000001</v>
      </c>
      <c r="E39" s="50">
        <v>1178.8579999999999</v>
      </c>
      <c r="F39" s="50">
        <v>1214.633</v>
      </c>
      <c r="G39" s="50">
        <v>1176.088</v>
      </c>
      <c r="H39" s="50">
        <v>911.577</v>
      </c>
      <c r="I39" s="206">
        <v>1399.125</v>
      </c>
      <c r="J39" s="206">
        <v>534.48800000000006</v>
      </c>
      <c r="K39" s="206">
        <v>955.39</v>
      </c>
      <c r="L39" s="200">
        <f t="shared" si="0"/>
        <v>1418.4780000000001</v>
      </c>
      <c r="M39" s="90"/>
    </row>
    <row r="40" spans="1:13" ht="15" customHeight="1" x14ac:dyDescent="0.25">
      <c r="A40" s="54" t="s">
        <v>28</v>
      </c>
      <c r="B40" s="54">
        <v>6113</v>
      </c>
      <c r="C40" s="54">
        <v>4</v>
      </c>
      <c r="D40" s="50">
        <v>981.16399999999999</v>
      </c>
      <c r="E40" s="50">
        <v>877.20899999999995</v>
      </c>
      <c r="F40" s="50">
        <v>772.02499999999998</v>
      </c>
      <c r="G40" s="50">
        <v>753.69899999999996</v>
      </c>
      <c r="H40" s="50">
        <v>561.45899999999995</v>
      </c>
      <c r="I40" s="206">
        <v>747.92600000000004</v>
      </c>
      <c r="J40" s="206">
        <v>673.98500000000001</v>
      </c>
      <c r="K40" s="206">
        <v>625.42899999999997</v>
      </c>
      <c r="L40" s="200">
        <f t="shared" si="0"/>
        <v>981.16399999999999</v>
      </c>
      <c r="M40" s="90"/>
    </row>
    <row r="41" spans="1:13" ht="15" customHeight="1" x14ac:dyDescent="0.25">
      <c r="A41" s="54" t="s">
        <v>28</v>
      </c>
      <c r="B41" s="54">
        <v>6113</v>
      </c>
      <c r="C41" s="54">
        <v>5</v>
      </c>
      <c r="D41" s="50">
        <v>1445.9839999999999</v>
      </c>
      <c r="E41" s="50">
        <v>988.76499999999999</v>
      </c>
      <c r="F41" s="50">
        <v>734.00800000000004</v>
      </c>
      <c r="G41" s="50">
        <v>2029.903</v>
      </c>
      <c r="H41" s="50">
        <v>1678.3489999999999</v>
      </c>
      <c r="I41" s="206">
        <v>1056.191</v>
      </c>
      <c r="J41" s="206">
        <v>1097.115</v>
      </c>
      <c r="K41" s="206">
        <v>698.827</v>
      </c>
      <c r="L41" s="200">
        <f t="shared" si="0"/>
        <v>2029.903</v>
      </c>
      <c r="M41" s="90"/>
    </row>
    <row r="42" spans="1:13" ht="15" customHeight="1" x14ac:dyDescent="0.25">
      <c r="A42" s="54" t="s">
        <v>29</v>
      </c>
      <c r="B42" s="54">
        <v>7763</v>
      </c>
      <c r="C42" s="54">
        <v>1</v>
      </c>
      <c r="D42" s="50">
        <v>3.5419999999999998</v>
      </c>
      <c r="E42" s="50">
        <v>10.130000000000001</v>
      </c>
      <c r="F42" s="50">
        <v>7.3879999999999999</v>
      </c>
      <c r="G42" s="50">
        <v>3.9359999999999999</v>
      </c>
      <c r="H42" s="50">
        <v>11.625</v>
      </c>
      <c r="I42" s="206">
        <v>17.753</v>
      </c>
      <c r="J42" s="206">
        <v>20.431999999999999</v>
      </c>
      <c r="K42" s="206">
        <v>25.352</v>
      </c>
      <c r="L42" s="200">
        <f t="shared" si="0"/>
        <v>25.352</v>
      </c>
      <c r="M42" s="90"/>
    </row>
    <row r="43" spans="1:13" ht="15" customHeight="1" x14ac:dyDescent="0.25">
      <c r="A43" s="54" t="s">
        <v>29</v>
      </c>
      <c r="B43" s="54">
        <v>7763</v>
      </c>
      <c r="C43" s="54">
        <v>2</v>
      </c>
      <c r="D43" s="50">
        <v>5.94</v>
      </c>
      <c r="E43" s="50">
        <v>10.18</v>
      </c>
      <c r="F43" s="50">
        <v>7.3849999999999998</v>
      </c>
      <c r="G43" s="50">
        <v>3.883</v>
      </c>
      <c r="H43" s="50">
        <v>11.912000000000001</v>
      </c>
      <c r="I43" s="206">
        <v>12.439</v>
      </c>
      <c r="J43" s="206">
        <v>20.695</v>
      </c>
      <c r="K43" s="206">
        <v>25.539000000000001</v>
      </c>
      <c r="L43" s="200">
        <f t="shared" si="0"/>
        <v>25.539000000000001</v>
      </c>
      <c r="M43" s="90"/>
    </row>
    <row r="44" spans="1:13" ht="15" customHeight="1" x14ac:dyDescent="0.25">
      <c r="A44" s="54" t="s">
        <v>29</v>
      </c>
      <c r="B44" s="54">
        <v>7763</v>
      </c>
      <c r="C44" s="54">
        <v>3</v>
      </c>
      <c r="D44" s="50">
        <v>4.9770000000000003</v>
      </c>
      <c r="E44" s="50">
        <v>9.99</v>
      </c>
      <c r="F44" s="50">
        <v>7.202</v>
      </c>
      <c r="G44" s="50">
        <v>4.0259999999999998</v>
      </c>
      <c r="H44" s="50">
        <v>11.404999999999999</v>
      </c>
      <c r="I44" s="206">
        <v>19.965</v>
      </c>
      <c r="J44" s="206">
        <v>17.698</v>
      </c>
      <c r="K44" s="206">
        <v>25.974</v>
      </c>
      <c r="L44" s="200">
        <f t="shared" si="0"/>
        <v>25.974</v>
      </c>
      <c r="M44" s="90"/>
    </row>
    <row r="45" spans="1:13" ht="15" customHeight="1" x14ac:dyDescent="0.25">
      <c r="A45" s="54" t="s">
        <v>30</v>
      </c>
      <c r="B45" s="54">
        <v>7948</v>
      </c>
      <c r="C45" s="54">
        <v>1</v>
      </c>
      <c r="D45" s="50">
        <v>2.8780000000000001</v>
      </c>
      <c r="E45" s="50">
        <v>5.4690000000000003</v>
      </c>
      <c r="F45" s="50">
        <v>1.0429999999999999</v>
      </c>
      <c r="G45" s="50">
        <v>2.3559999999999999</v>
      </c>
      <c r="H45" s="50">
        <v>0.78800000000000003</v>
      </c>
      <c r="I45" s="206">
        <v>2.6070000000000002</v>
      </c>
      <c r="J45" s="206">
        <v>1.8779999999999999</v>
      </c>
      <c r="K45" s="206">
        <v>6.2060000000000004</v>
      </c>
      <c r="L45" s="200">
        <f t="shared" si="0"/>
        <v>6.2060000000000004</v>
      </c>
      <c r="M45" s="90"/>
    </row>
    <row r="46" spans="1:13" ht="15" customHeight="1" x14ac:dyDescent="0.25">
      <c r="A46" s="54" t="s">
        <v>30</v>
      </c>
      <c r="B46" s="54">
        <v>7948</v>
      </c>
      <c r="C46" s="54">
        <v>2</v>
      </c>
      <c r="D46" s="50">
        <v>2.9329999999999998</v>
      </c>
      <c r="E46" s="50">
        <v>6.0229999999999997</v>
      </c>
      <c r="F46" s="50">
        <v>1.744</v>
      </c>
      <c r="G46" s="50">
        <v>2.1110000000000002</v>
      </c>
      <c r="H46" s="50">
        <v>0.44500000000000001</v>
      </c>
      <c r="I46" s="206">
        <v>2.1840000000000002</v>
      </c>
      <c r="J46" s="206">
        <v>1.821</v>
      </c>
      <c r="K46" s="206">
        <v>6.484</v>
      </c>
      <c r="L46" s="200">
        <f t="shared" si="0"/>
        <v>6.484</v>
      </c>
      <c r="M46" s="90"/>
    </row>
    <row r="47" spans="1:13" ht="15" customHeight="1" x14ac:dyDescent="0.25">
      <c r="A47" s="54" t="s">
        <v>30</v>
      </c>
      <c r="B47" s="54">
        <v>7948</v>
      </c>
      <c r="C47" s="54">
        <v>3</v>
      </c>
      <c r="D47" s="50">
        <v>2.948</v>
      </c>
      <c r="E47" s="50">
        <v>6.2089999999999996</v>
      </c>
      <c r="F47" s="50">
        <v>1.4590000000000001</v>
      </c>
      <c r="G47" s="50">
        <v>1.8560000000000001</v>
      </c>
      <c r="H47" s="50">
        <v>0.50900000000000001</v>
      </c>
      <c r="I47" s="206">
        <v>2.3359999999999999</v>
      </c>
      <c r="J47" s="206">
        <v>1.9079999999999999</v>
      </c>
      <c r="K47" s="206">
        <v>6.069</v>
      </c>
      <c r="L47" s="200">
        <f t="shared" si="0"/>
        <v>6.2089999999999996</v>
      </c>
      <c r="M47" s="90"/>
    </row>
    <row r="48" spans="1:13" ht="15" customHeight="1" x14ac:dyDescent="0.25">
      <c r="A48" s="54" t="s">
        <v>30</v>
      </c>
      <c r="B48" s="54">
        <v>7948</v>
      </c>
      <c r="C48" s="54">
        <v>4</v>
      </c>
      <c r="D48" s="50">
        <v>3.601</v>
      </c>
      <c r="E48" s="50">
        <v>5.0869999999999997</v>
      </c>
      <c r="F48" s="50">
        <v>1.24</v>
      </c>
      <c r="G48" s="50">
        <v>1.7589999999999999</v>
      </c>
      <c r="H48" s="50">
        <v>0.371</v>
      </c>
      <c r="I48" s="206">
        <v>2.214</v>
      </c>
      <c r="J48" s="206">
        <v>2.1539999999999999</v>
      </c>
      <c r="K48" s="206">
        <v>6.4779999999999998</v>
      </c>
      <c r="L48" s="200">
        <f t="shared" si="0"/>
        <v>6.4779999999999998</v>
      </c>
      <c r="M48" s="90"/>
    </row>
    <row r="49" spans="1:13" ht="15" customHeight="1" x14ac:dyDescent="0.25">
      <c r="A49" s="54" t="s">
        <v>30</v>
      </c>
      <c r="B49" s="54">
        <v>7948</v>
      </c>
      <c r="C49" s="54">
        <v>5</v>
      </c>
      <c r="D49" s="50">
        <v>3.6669999999999998</v>
      </c>
      <c r="E49" s="50">
        <v>5.9130000000000003</v>
      </c>
      <c r="F49" s="50">
        <v>1.0069999999999999</v>
      </c>
      <c r="G49" s="50">
        <v>1.498</v>
      </c>
      <c r="H49" s="50">
        <v>0.33</v>
      </c>
      <c r="I49" s="206">
        <v>2.0110000000000001</v>
      </c>
      <c r="J49" s="206">
        <v>2.9369999999999998</v>
      </c>
      <c r="K49" s="206">
        <v>8.5</v>
      </c>
      <c r="L49" s="200">
        <f t="shared" si="0"/>
        <v>8.5</v>
      </c>
      <c r="M49" s="90"/>
    </row>
    <row r="50" spans="1:13" ht="15" customHeight="1" x14ac:dyDescent="0.25">
      <c r="A50" s="54" t="s">
        <v>30</v>
      </c>
      <c r="B50" s="54">
        <v>7948</v>
      </c>
      <c r="C50" s="54">
        <v>6</v>
      </c>
      <c r="D50" s="50">
        <v>2.2480000000000002</v>
      </c>
      <c r="E50" s="50">
        <v>6.01</v>
      </c>
      <c r="F50" s="50">
        <v>1.012</v>
      </c>
      <c r="G50" s="50">
        <v>1.421</v>
      </c>
      <c r="H50" s="50">
        <v>0.30499999999999999</v>
      </c>
      <c r="I50" s="206">
        <v>3.4510000000000001</v>
      </c>
      <c r="J50" s="206">
        <v>3.5049999999999999</v>
      </c>
      <c r="K50" s="206">
        <v>10.079000000000001</v>
      </c>
      <c r="L50" s="200">
        <f t="shared" si="0"/>
        <v>10.079000000000001</v>
      </c>
      <c r="M50" s="90"/>
    </row>
    <row r="51" spans="1:13" ht="15" customHeight="1" x14ac:dyDescent="0.25">
      <c r="A51" s="54" t="s">
        <v>189</v>
      </c>
      <c r="B51" s="54">
        <v>991</v>
      </c>
      <c r="C51" s="54">
        <v>3</v>
      </c>
      <c r="D51" s="50">
        <v>116.238</v>
      </c>
      <c r="E51" s="50">
        <v>18.11</v>
      </c>
      <c r="F51" s="50">
        <v>24.452000000000002</v>
      </c>
      <c r="G51" s="50">
        <v>9.7750000000000004</v>
      </c>
      <c r="H51" s="50">
        <v>2.6720000000000002</v>
      </c>
      <c r="I51" s="50"/>
      <c r="J51" s="206"/>
      <c r="K51" s="50"/>
      <c r="L51" s="200">
        <f t="shared" si="0"/>
        <v>116.238</v>
      </c>
      <c r="M51" s="90"/>
    </row>
    <row r="52" spans="1:13" ht="15" customHeight="1" x14ac:dyDescent="0.25">
      <c r="A52" s="104" t="s">
        <v>189</v>
      </c>
      <c r="B52" s="54">
        <v>991</v>
      </c>
      <c r="C52" s="54">
        <v>4</v>
      </c>
      <c r="D52" s="50">
        <v>231.66399999999999</v>
      </c>
      <c r="E52" s="50">
        <v>54.058</v>
      </c>
      <c r="F52" s="50">
        <v>22.408999999999999</v>
      </c>
      <c r="G52" s="50">
        <v>45.575000000000003</v>
      </c>
      <c r="H52" s="50">
        <v>17.207999999999998</v>
      </c>
      <c r="I52" s="50"/>
      <c r="J52" s="206"/>
      <c r="K52" s="50"/>
      <c r="L52" s="200">
        <f t="shared" si="0"/>
        <v>231.66399999999999</v>
      </c>
      <c r="M52" s="90"/>
    </row>
    <row r="53" spans="1:13" ht="15" customHeight="1" x14ac:dyDescent="0.25">
      <c r="A53" s="104" t="s">
        <v>189</v>
      </c>
      <c r="B53" s="54">
        <v>991</v>
      </c>
      <c r="C53" s="54">
        <v>5</v>
      </c>
      <c r="D53" s="50">
        <v>172.279</v>
      </c>
      <c r="E53" s="50">
        <v>61.015000000000001</v>
      </c>
      <c r="F53" s="50">
        <v>83.713999999999999</v>
      </c>
      <c r="G53" s="50">
        <v>93.427000000000007</v>
      </c>
      <c r="H53" s="50">
        <v>31.882999999999999</v>
      </c>
      <c r="I53" s="50"/>
      <c r="J53" s="206"/>
      <c r="K53" s="50"/>
      <c r="L53" s="200">
        <f t="shared" si="0"/>
        <v>172.279</v>
      </c>
      <c r="M53" s="90"/>
    </row>
    <row r="54" spans="1:13" ht="15" customHeight="1" x14ac:dyDescent="0.25">
      <c r="A54" s="104" t="s">
        <v>189</v>
      </c>
      <c r="B54" s="54">
        <v>991</v>
      </c>
      <c r="C54" s="54">
        <v>6</v>
      </c>
      <c r="D54" s="50">
        <v>316.28699999999998</v>
      </c>
      <c r="E54" s="50">
        <v>112.93600000000001</v>
      </c>
      <c r="F54" s="50">
        <v>210.13800000000001</v>
      </c>
      <c r="G54" s="50">
        <v>239.83600000000001</v>
      </c>
      <c r="H54" s="50">
        <v>84.063000000000002</v>
      </c>
      <c r="I54" s="50"/>
      <c r="J54" s="206"/>
      <c r="K54" s="50"/>
      <c r="L54" s="200">
        <f t="shared" si="0"/>
        <v>316.28699999999998</v>
      </c>
      <c r="M54" s="90"/>
    </row>
    <row r="55" spans="1:13" ht="15" customHeight="1" x14ac:dyDescent="0.25">
      <c r="A55" s="104" t="s">
        <v>190</v>
      </c>
      <c r="B55" s="54">
        <v>990</v>
      </c>
      <c r="C55" s="54">
        <v>50</v>
      </c>
      <c r="D55" s="50">
        <v>315.32400000000001</v>
      </c>
      <c r="E55" s="50">
        <v>411.70299999999997</v>
      </c>
      <c r="F55" s="50">
        <v>304.46699999999998</v>
      </c>
      <c r="G55" s="50">
        <v>352.00599999999997</v>
      </c>
      <c r="H55" s="50">
        <v>212.589</v>
      </c>
      <c r="I55" s="206">
        <v>36.119</v>
      </c>
      <c r="J55" s="206">
        <v>10.757</v>
      </c>
      <c r="K55" s="206">
        <v>9.8510000000000009</v>
      </c>
      <c r="L55" s="200">
        <f t="shared" si="0"/>
        <v>411.70299999999997</v>
      </c>
      <c r="M55" s="90"/>
    </row>
    <row r="56" spans="1:13" ht="15" customHeight="1" x14ac:dyDescent="0.25">
      <c r="A56" s="104" t="s">
        <v>190</v>
      </c>
      <c r="B56" s="54">
        <v>990</v>
      </c>
      <c r="C56" s="54">
        <v>60</v>
      </c>
      <c r="D56" s="50">
        <v>311.38600000000002</v>
      </c>
      <c r="E56" s="50">
        <v>366.404</v>
      </c>
      <c r="F56" s="50">
        <v>316.60000000000002</v>
      </c>
      <c r="G56" s="50">
        <v>339.59199999999998</v>
      </c>
      <c r="H56" s="50">
        <v>202.27699999999999</v>
      </c>
      <c r="I56" s="206">
        <v>32.082000000000001</v>
      </c>
      <c r="J56" s="206">
        <v>7.74</v>
      </c>
      <c r="K56" s="206">
        <v>9.3949999999999996</v>
      </c>
      <c r="L56" s="200">
        <f t="shared" si="0"/>
        <v>366.404</v>
      </c>
      <c r="M56" s="90"/>
    </row>
    <row r="57" spans="1:13" ht="15" customHeight="1" x14ac:dyDescent="0.25">
      <c r="A57" s="104" t="s">
        <v>190</v>
      </c>
      <c r="B57" s="54">
        <v>990</v>
      </c>
      <c r="C57" s="54">
        <v>70</v>
      </c>
      <c r="D57" s="50">
        <v>403.70499999999998</v>
      </c>
      <c r="E57" s="50">
        <v>485.56200000000001</v>
      </c>
      <c r="F57" s="50">
        <v>922.39200000000005</v>
      </c>
      <c r="G57" s="50">
        <v>812.71699999999998</v>
      </c>
      <c r="H57" s="50">
        <v>590.56700000000001</v>
      </c>
      <c r="I57" s="206">
        <v>191.07400000000001</v>
      </c>
      <c r="J57" s="206">
        <v>199.16399999999999</v>
      </c>
      <c r="K57" s="206">
        <v>195.68700000000001</v>
      </c>
      <c r="L57" s="200">
        <f t="shared" si="0"/>
        <v>922.39200000000005</v>
      </c>
      <c r="M57" s="90"/>
    </row>
    <row r="58" spans="1:13" ht="15" customHeight="1" x14ac:dyDescent="0.25">
      <c r="A58" s="104" t="s">
        <v>190</v>
      </c>
      <c r="B58" s="54">
        <v>990</v>
      </c>
      <c r="C58" s="67" t="s">
        <v>27</v>
      </c>
      <c r="D58" s="50">
        <v>15.991</v>
      </c>
      <c r="E58" s="50">
        <v>12.305999999999999</v>
      </c>
      <c r="F58" s="50">
        <v>14.044</v>
      </c>
      <c r="G58" s="50">
        <v>3.9740000000000002</v>
      </c>
      <c r="H58" s="50">
        <v>20.614999999999998</v>
      </c>
      <c r="I58" s="206">
        <v>30.95</v>
      </c>
      <c r="J58" s="206">
        <v>13.474</v>
      </c>
      <c r="K58" s="206">
        <v>37.290999999999997</v>
      </c>
      <c r="L58" s="200">
        <f t="shared" si="0"/>
        <v>37.290999999999997</v>
      </c>
      <c r="M58" s="90"/>
    </row>
    <row r="59" spans="1:13" ht="15" customHeight="1" x14ac:dyDescent="0.25">
      <c r="A59" s="104" t="s">
        <v>190</v>
      </c>
      <c r="B59" s="54">
        <v>990</v>
      </c>
      <c r="C59" s="67" t="s">
        <v>31</v>
      </c>
      <c r="D59" s="50">
        <v>16.053999999999998</v>
      </c>
      <c r="E59" s="50">
        <v>15.67</v>
      </c>
      <c r="F59" s="50">
        <v>14.448</v>
      </c>
      <c r="G59" s="50">
        <v>2.3559999999999999</v>
      </c>
      <c r="H59" s="50">
        <v>17.649999999999999</v>
      </c>
      <c r="I59" s="206">
        <v>22.562000000000001</v>
      </c>
      <c r="J59" s="206">
        <v>11.569000000000001</v>
      </c>
      <c r="K59" s="206">
        <v>32.953000000000003</v>
      </c>
      <c r="L59" s="200">
        <f t="shared" si="0"/>
        <v>32.953000000000003</v>
      </c>
      <c r="M59" s="90"/>
    </row>
    <row r="60" spans="1:13" ht="15" customHeight="1" x14ac:dyDescent="0.25">
      <c r="A60" s="104" t="s">
        <v>190</v>
      </c>
      <c r="B60" s="54">
        <v>990</v>
      </c>
      <c r="C60" s="67" t="s">
        <v>32</v>
      </c>
      <c r="D60" s="50">
        <v>7.0279999999999996</v>
      </c>
      <c r="E60" s="50">
        <v>7.3789999999999996</v>
      </c>
      <c r="F60" s="50">
        <v>4.1479999999999997</v>
      </c>
      <c r="G60" s="50">
        <v>2.718</v>
      </c>
      <c r="H60" s="50">
        <v>17.440000000000001</v>
      </c>
      <c r="I60" s="206">
        <v>15.144</v>
      </c>
      <c r="J60" s="206">
        <v>17.242999999999999</v>
      </c>
      <c r="K60" s="206">
        <v>16.981000000000002</v>
      </c>
      <c r="L60" s="200">
        <f t="shared" si="0"/>
        <v>17.440000000000001</v>
      </c>
      <c r="M60" s="90"/>
    </row>
    <row r="61" spans="1:13" ht="15" customHeight="1" x14ac:dyDescent="0.25">
      <c r="A61" s="54" t="s">
        <v>191</v>
      </c>
      <c r="B61" s="54">
        <v>994</v>
      </c>
      <c r="C61" s="54">
        <v>1</v>
      </c>
      <c r="D61" s="50">
        <v>655.04600000000005</v>
      </c>
      <c r="E61" s="50">
        <v>628.71500000000003</v>
      </c>
      <c r="F61" s="50">
        <v>837.00800000000004</v>
      </c>
      <c r="G61" s="50">
        <v>830.24400000000003</v>
      </c>
      <c r="H61" s="50">
        <v>1120.9169999999999</v>
      </c>
      <c r="I61" s="206">
        <v>760.01700000000005</v>
      </c>
      <c r="J61" s="206">
        <v>781.01599999999996</v>
      </c>
      <c r="K61" s="206">
        <v>905.08500000000004</v>
      </c>
      <c r="L61" s="200">
        <f t="shared" si="0"/>
        <v>1120.9169999999999</v>
      </c>
      <c r="M61" s="90"/>
    </row>
    <row r="62" spans="1:13" ht="15" customHeight="1" x14ac:dyDescent="0.25">
      <c r="A62" s="104" t="s">
        <v>191</v>
      </c>
      <c r="B62" s="54">
        <v>994</v>
      </c>
      <c r="C62" s="54">
        <v>2</v>
      </c>
      <c r="D62" s="50">
        <v>1017.779</v>
      </c>
      <c r="E62" s="50">
        <v>656.51800000000003</v>
      </c>
      <c r="F62" s="50">
        <v>729.86199999999997</v>
      </c>
      <c r="G62" s="50">
        <v>1327.8610000000001</v>
      </c>
      <c r="H62" s="50">
        <v>1256.3009999999999</v>
      </c>
      <c r="I62" s="206">
        <v>934.50900000000001</v>
      </c>
      <c r="J62" s="206">
        <v>470.52600000000001</v>
      </c>
      <c r="K62" s="206">
        <v>413.68700000000001</v>
      </c>
      <c r="L62" s="200">
        <f t="shared" si="0"/>
        <v>1327.8610000000001</v>
      </c>
      <c r="M62" s="90"/>
    </row>
    <row r="63" spans="1:13" ht="15" customHeight="1" x14ac:dyDescent="0.25">
      <c r="A63" s="104" t="s">
        <v>191</v>
      </c>
      <c r="B63" s="54">
        <v>994</v>
      </c>
      <c r="C63" s="54">
        <v>3</v>
      </c>
      <c r="D63" s="50">
        <v>857.78899999999999</v>
      </c>
      <c r="E63" s="50">
        <v>940.74300000000005</v>
      </c>
      <c r="F63" s="50">
        <v>1102.998</v>
      </c>
      <c r="G63" s="50">
        <v>998.25</v>
      </c>
      <c r="H63" s="50">
        <v>996.45600000000002</v>
      </c>
      <c r="I63" s="206">
        <v>1526.874</v>
      </c>
      <c r="J63" s="206">
        <v>526.58699999999999</v>
      </c>
      <c r="K63" s="206">
        <v>446.62799999999999</v>
      </c>
      <c r="L63" s="200">
        <f t="shared" si="0"/>
        <v>1526.874</v>
      </c>
      <c r="M63" s="90"/>
    </row>
    <row r="64" spans="1:13" ht="15" customHeight="1" x14ac:dyDescent="0.25">
      <c r="A64" s="104" t="s">
        <v>191</v>
      </c>
      <c r="B64" s="54">
        <v>994</v>
      </c>
      <c r="C64" s="54">
        <v>4</v>
      </c>
      <c r="D64" s="50">
        <v>1818.941</v>
      </c>
      <c r="E64" s="50">
        <v>1722.355</v>
      </c>
      <c r="F64" s="50">
        <v>1542.1610000000001</v>
      </c>
      <c r="G64" s="50">
        <v>2216.5390000000002</v>
      </c>
      <c r="H64" s="50">
        <v>1946.3440000000001</v>
      </c>
      <c r="I64" s="206">
        <v>1966.1420000000001</v>
      </c>
      <c r="J64" s="206">
        <v>1696.2149999999999</v>
      </c>
      <c r="K64" s="206">
        <v>1820.7449999999999</v>
      </c>
      <c r="L64" s="200">
        <f t="shared" si="0"/>
        <v>2216.5390000000002</v>
      </c>
      <c r="M64" s="90"/>
    </row>
    <row r="65" spans="1:13" ht="15" customHeight="1" x14ac:dyDescent="0.25">
      <c r="A65" s="54" t="s">
        <v>33</v>
      </c>
      <c r="B65" s="54">
        <v>55502</v>
      </c>
      <c r="C65" s="54">
        <v>1</v>
      </c>
      <c r="D65" s="50">
        <v>15.345000000000001</v>
      </c>
      <c r="E65" s="50">
        <v>24.7</v>
      </c>
      <c r="F65" s="50">
        <v>13.103</v>
      </c>
      <c r="G65" s="50">
        <v>33.851999999999997</v>
      </c>
      <c r="H65" s="50">
        <v>39.481999999999999</v>
      </c>
      <c r="I65" s="206">
        <v>36.319000000000003</v>
      </c>
      <c r="J65" s="206">
        <v>57.918999999999997</v>
      </c>
      <c r="K65" s="206">
        <v>30.91</v>
      </c>
      <c r="L65" s="200">
        <f t="shared" si="0"/>
        <v>57.918999999999997</v>
      </c>
      <c r="M65" s="90"/>
    </row>
    <row r="66" spans="1:13" ht="15" customHeight="1" x14ac:dyDescent="0.25">
      <c r="A66" s="54" t="s">
        <v>33</v>
      </c>
      <c r="B66" s="54">
        <v>55502</v>
      </c>
      <c r="C66" s="54">
        <v>2</v>
      </c>
      <c r="D66" s="50">
        <v>16.672999999999998</v>
      </c>
      <c r="E66" s="50">
        <v>24.581</v>
      </c>
      <c r="F66" s="50">
        <v>15.709</v>
      </c>
      <c r="G66" s="50">
        <v>37.978000000000002</v>
      </c>
      <c r="H66" s="50">
        <v>34.220999999999997</v>
      </c>
      <c r="I66" s="206">
        <v>31.077000000000002</v>
      </c>
      <c r="J66" s="206">
        <v>31.236999999999998</v>
      </c>
      <c r="K66" s="206">
        <v>30.109000000000002</v>
      </c>
      <c r="L66" s="200">
        <f t="shared" ref="L66:L126" si="1">MAX(D66:K66)</f>
        <v>37.978000000000002</v>
      </c>
      <c r="M66" s="90"/>
    </row>
    <row r="67" spans="1:13" ht="15" customHeight="1" x14ac:dyDescent="0.25">
      <c r="A67" s="54" t="s">
        <v>33</v>
      </c>
      <c r="B67" s="54">
        <v>55502</v>
      </c>
      <c r="C67" s="54">
        <v>3</v>
      </c>
      <c r="D67" s="50">
        <v>16.170999999999999</v>
      </c>
      <c r="E67" s="50">
        <v>25.07</v>
      </c>
      <c r="F67" s="50">
        <v>13.656000000000001</v>
      </c>
      <c r="G67" s="50">
        <v>18.358000000000001</v>
      </c>
      <c r="H67" s="50">
        <v>25.913</v>
      </c>
      <c r="I67" s="206">
        <v>42.951999999999998</v>
      </c>
      <c r="J67" s="206">
        <v>28.044</v>
      </c>
      <c r="K67" s="206">
        <v>26.687000000000001</v>
      </c>
      <c r="L67" s="200">
        <f t="shared" si="1"/>
        <v>42.951999999999998</v>
      </c>
      <c r="M67" s="90"/>
    </row>
    <row r="68" spans="1:13" ht="15" customHeight="1" x14ac:dyDescent="0.25">
      <c r="A68" s="54" t="s">
        <v>33</v>
      </c>
      <c r="B68" s="54">
        <v>55502</v>
      </c>
      <c r="C68" s="54">
        <v>4</v>
      </c>
      <c r="D68" s="50">
        <v>17.076000000000001</v>
      </c>
      <c r="E68" s="50">
        <v>22.178000000000001</v>
      </c>
      <c r="F68" s="50">
        <v>17.359000000000002</v>
      </c>
      <c r="G68" s="50">
        <v>33.232999999999997</v>
      </c>
      <c r="H68" s="50">
        <v>29.533000000000001</v>
      </c>
      <c r="I68" s="206">
        <v>40.265999999999998</v>
      </c>
      <c r="J68" s="206">
        <v>26.152000000000001</v>
      </c>
      <c r="K68" s="206">
        <v>27.062999999999999</v>
      </c>
      <c r="L68" s="200">
        <f t="shared" si="1"/>
        <v>40.265999999999998</v>
      </c>
      <c r="M68" s="90"/>
    </row>
    <row r="69" spans="1:13" ht="15" customHeight="1" x14ac:dyDescent="0.25">
      <c r="A69" s="54" t="s">
        <v>34</v>
      </c>
      <c r="B69" s="54">
        <v>6213</v>
      </c>
      <c r="C69" s="67" t="s">
        <v>21</v>
      </c>
      <c r="D69" s="50">
        <v>691.69399999999996</v>
      </c>
      <c r="E69" s="50">
        <v>474.15499999999997</v>
      </c>
      <c r="F69" s="50">
        <v>489.88299999999998</v>
      </c>
      <c r="G69" s="50">
        <v>475.45</v>
      </c>
      <c r="H69" s="50">
        <v>313.03899999999999</v>
      </c>
      <c r="I69" s="206">
        <v>493.92399999999998</v>
      </c>
      <c r="J69" s="206">
        <v>352.09199999999998</v>
      </c>
      <c r="K69" s="206">
        <v>439.97</v>
      </c>
      <c r="L69" s="200">
        <f t="shared" si="1"/>
        <v>691.69399999999996</v>
      </c>
      <c r="M69" s="90"/>
    </row>
    <row r="70" spans="1:13" ht="15" customHeight="1" x14ac:dyDescent="0.25">
      <c r="A70" s="54" t="s">
        <v>34</v>
      </c>
      <c r="B70" s="54">
        <v>6213</v>
      </c>
      <c r="C70" s="67" t="s">
        <v>22</v>
      </c>
      <c r="D70" s="50">
        <v>638.50599999999997</v>
      </c>
      <c r="E70" s="50">
        <v>415.18599999999998</v>
      </c>
      <c r="F70" s="50">
        <v>435.13799999999998</v>
      </c>
      <c r="G70" s="50">
        <v>450.505</v>
      </c>
      <c r="H70" s="50">
        <v>331.34699999999998</v>
      </c>
      <c r="I70" s="206">
        <v>377.54700000000003</v>
      </c>
      <c r="J70" s="206">
        <v>386.61900000000003</v>
      </c>
      <c r="K70" s="206">
        <v>394.13</v>
      </c>
      <c r="L70" s="200">
        <f t="shared" si="1"/>
        <v>638.50599999999997</v>
      </c>
      <c r="M70" s="90"/>
    </row>
    <row r="71" spans="1:13" ht="15" customHeight="1" x14ac:dyDescent="0.25">
      <c r="A71" s="54" t="s">
        <v>35</v>
      </c>
      <c r="B71" s="54">
        <v>997</v>
      </c>
      <c r="C71" s="54">
        <v>12</v>
      </c>
      <c r="D71" s="50">
        <v>632.76800000000003</v>
      </c>
      <c r="E71" s="50">
        <v>577.51300000000003</v>
      </c>
      <c r="F71" s="50">
        <v>569.64099999999996</v>
      </c>
      <c r="G71" s="50">
        <v>527.73</v>
      </c>
      <c r="H71" s="50">
        <v>403.86900000000003</v>
      </c>
      <c r="I71" s="206">
        <v>481.61200000000002</v>
      </c>
      <c r="J71" s="206">
        <v>115.363</v>
      </c>
      <c r="K71" s="206">
        <v>398.07100000000003</v>
      </c>
      <c r="L71" s="200">
        <f t="shared" si="1"/>
        <v>632.76800000000003</v>
      </c>
      <c r="M71" s="90"/>
    </row>
    <row r="72" spans="1:13" ht="15" customHeight="1" x14ac:dyDescent="0.25">
      <c r="A72" s="54" t="s">
        <v>36</v>
      </c>
      <c r="B72" s="54">
        <v>55229</v>
      </c>
      <c r="C72" s="67" t="s">
        <v>37</v>
      </c>
      <c r="D72" s="50">
        <v>4.3710000000000004</v>
      </c>
      <c r="E72" s="50">
        <v>6.38</v>
      </c>
      <c r="F72" s="50">
        <v>5.1689999999999996</v>
      </c>
      <c r="G72" s="50">
        <v>3.3719999999999999</v>
      </c>
      <c r="H72" s="50">
        <v>5.35</v>
      </c>
      <c r="I72" s="206">
        <v>10.693</v>
      </c>
      <c r="J72" s="206">
        <v>5.7880000000000003</v>
      </c>
      <c r="K72" s="206">
        <v>7.0270000000000001</v>
      </c>
      <c r="L72" s="200">
        <f t="shared" si="1"/>
        <v>10.693</v>
      </c>
      <c r="M72" s="90"/>
    </row>
    <row r="73" spans="1:13" ht="15" customHeight="1" x14ac:dyDescent="0.25">
      <c r="A73" s="54" t="s">
        <v>36</v>
      </c>
      <c r="B73" s="54">
        <v>55229</v>
      </c>
      <c r="C73" s="67" t="s">
        <v>38</v>
      </c>
      <c r="D73" s="50">
        <v>3.9460000000000002</v>
      </c>
      <c r="E73" s="50">
        <v>6.5019999999999998</v>
      </c>
      <c r="F73" s="50">
        <v>4.806</v>
      </c>
      <c r="G73" s="50">
        <v>3.1920000000000002</v>
      </c>
      <c r="H73" s="50">
        <v>7.798</v>
      </c>
      <c r="I73" s="206">
        <v>0.24199999999999999</v>
      </c>
      <c r="J73" s="206">
        <v>4.9160000000000004</v>
      </c>
      <c r="K73" s="206">
        <v>6.6829999999999998</v>
      </c>
      <c r="L73" s="200">
        <f t="shared" si="1"/>
        <v>7.798</v>
      </c>
      <c r="M73" s="90"/>
    </row>
    <row r="74" spans="1:13" ht="15" customHeight="1" x14ac:dyDescent="0.25">
      <c r="A74" s="54" t="s">
        <v>36</v>
      </c>
      <c r="B74" s="54">
        <v>55229</v>
      </c>
      <c r="C74" s="67" t="s">
        <v>39</v>
      </c>
      <c r="D74" s="50">
        <v>3.681</v>
      </c>
      <c r="E74" s="50">
        <v>6.1580000000000004</v>
      </c>
      <c r="F74" s="50">
        <v>5.9980000000000002</v>
      </c>
      <c r="G74" s="50">
        <v>4.7249999999999996</v>
      </c>
      <c r="H74" s="50">
        <v>8.9920000000000009</v>
      </c>
      <c r="I74" s="206">
        <v>0.24299999999999999</v>
      </c>
      <c r="J74" s="206">
        <v>5.5140000000000002</v>
      </c>
      <c r="K74" s="206">
        <v>7.8979999999999997</v>
      </c>
      <c r="L74" s="200">
        <f t="shared" si="1"/>
        <v>8.9920000000000009</v>
      </c>
      <c r="M74" s="90"/>
    </row>
    <row r="75" spans="1:13" ht="15" customHeight="1" x14ac:dyDescent="0.25">
      <c r="A75" s="54" t="s">
        <v>36</v>
      </c>
      <c r="B75" s="54">
        <v>55229</v>
      </c>
      <c r="C75" s="67" t="s">
        <v>40</v>
      </c>
      <c r="D75" s="50">
        <v>4.3019999999999996</v>
      </c>
      <c r="E75" s="50">
        <v>6.4180000000000001</v>
      </c>
      <c r="F75" s="50">
        <v>5.38</v>
      </c>
      <c r="G75" s="50">
        <v>3.94</v>
      </c>
      <c r="H75" s="50">
        <v>7.4189999999999996</v>
      </c>
      <c r="I75" s="206">
        <v>10.032999999999999</v>
      </c>
      <c r="J75" s="206">
        <v>4.5220000000000002</v>
      </c>
      <c r="K75" s="206">
        <v>8.42</v>
      </c>
      <c r="L75" s="200">
        <f t="shared" si="1"/>
        <v>10.032999999999999</v>
      </c>
      <c r="M75" s="90"/>
    </row>
    <row r="76" spans="1:13" ht="15" customHeight="1" x14ac:dyDescent="0.25">
      <c r="A76" s="54" t="s">
        <v>36</v>
      </c>
      <c r="B76" s="54">
        <v>55229</v>
      </c>
      <c r="C76" s="67" t="s">
        <v>41</v>
      </c>
      <c r="D76" s="50">
        <v>4.8789999999999996</v>
      </c>
      <c r="E76" s="50">
        <v>6.1159999999999997</v>
      </c>
      <c r="F76" s="50">
        <v>4.9169999999999998</v>
      </c>
      <c r="G76" s="50">
        <v>3.7029999999999998</v>
      </c>
      <c r="H76" s="50">
        <v>8.4849999999999994</v>
      </c>
      <c r="I76" s="206">
        <v>0.28000000000000003</v>
      </c>
      <c r="J76" s="206">
        <v>6.3849999999999998</v>
      </c>
      <c r="K76" s="206">
        <v>7.8840000000000003</v>
      </c>
      <c r="L76" s="200">
        <f t="shared" si="1"/>
        <v>8.4849999999999994</v>
      </c>
      <c r="M76" s="90"/>
    </row>
    <row r="77" spans="1:13" ht="15" customHeight="1" x14ac:dyDescent="0.25">
      <c r="A77" s="54" t="s">
        <v>36</v>
      </c>
      <c r="B77" s="54">
        <v>55229</v>
      </c>
      <c r="C77" s="67" t="s">
        <v>42</v>
      </c>
      <c r="D77" s="50">
        <v>4.415</v>
      </c>
      <c r="E77" s="50">
        <v>6.5369999999999999</v>
      </c>
      <c r="F77" s="50">
        <v>4.3049999999999997</v>
      </c>
      <c r="G77" s="50">
        <v>3.25</v>
      </c>
      <c r="H77" s="50">
        <v>7.8609999999999998</v>
      </c>
      <c r="I77" s="206">
        <v>10.746</v>
      </c>
      <c r="J77" s="206">
        <v>5.5339999999999998</v>
      </c>
      <c r="K77" s="206">
        <v>7.2670000000000003</v>
      </c>
      <c r="L77" s="200">
        <f t="shared" si="1"/>
        <v>10.746</v>
      </c>
      <c r="M77" s="90"/>
    </row>
    <row r="78" spans="1:13" ht="15" customHeight="1" x14ac:dyDescent="0.25">
      <c r="A78" s="54" t="s">
        <v>36</v>
      </c>
      <c r="B78" s="54">
        <v>55229</v>
      </c>
      <c r="C78" s="67" t="s">
        <v>43</v>
      </c>
      <c r="D78" s="50">
        <v>4.351</v>
      </c>
      <c r="E78" s="50">
        <v>6.5369999999999999</v>
      </c>
      <c r="F78" s="50">
        <v>5.5039999999999996</v>
      </c>
      <c r="G78" s="50">
        <v>4.3209999999999997</v>
      </c>
      <c r="H78" s="50">
        <v>9.5909999999999993</v>
      </c>
      <c r="I78" s="206">
        <v>10.846</v>
      </c>
      <c r="J78" s="206">
        <v>5.657</v>
      </c>
      <c r="K78" s="206">
        <v>7.28</v>
      </c>
      <c r="L78" s="200">
        <f t="shared" si="1"/>
        <v>10.846</v>
      </c>
      <c r="M78" s="90"/>
    </row>
    <row r="79" spans="1:13" ht="15" customHeight="1" x14ac:dyDescent="0.25">
      <c r="A79" s="54" t="s">
        <v>36</v>
      </c>
      <c r="B79" s="54">
        <v>55229</v>
      </c>
      <c r="C79" s="67" t="s">
        <v>44</v>
      </c>
      <c r="D79" s="50">
        <v>4.516</v>
      </c>
      <c r="E79" s="50">
        <v>6.99</v>
      </c>
      <c r="F79" s="50">
        <v>4.9969999999999999</v>
      </c>
      <c r="G79" s="50">
        <v>3.94</v>
      </c>
      <c r="H79" s="50">
        <v>0.121</v>
      </c>
      <c r="I79" s="206">
        <v>10.199999999999999</v>
      </c>
      <c r="J79" s="206">
        <v>6.1470000000000002</v>
      </c>
      <c r="K79" s="206">
        <v>7.7649999999999997</v>
      </c>
      <c r="L79" s="200">
        <f t="shared" si="1"/>
        <v>10.199999999999999</v>
      </c>
      <c r="M79" s="90"/>
    </row>
    <row r="80" spans="1:13" ht="15" customHeight="1" x14ac:dyDescent="0.25">
      <c r="A80" s="54" t="s">
        <v>45</v>
      </c>
      <c r="B80" s="54">
        <v>1007</v>
      </c>
      <c r="C80" s="67" t="s">
        <v>46</v>
      </c>
      <c r="D80" s="50">
        <v>3.4470000000000001</v>
      </c>
      <c r="E80" s="50">
        <v>8.1460000000000008</v>
      </c>
      <c r="F80" s="50">
        <v>3.96</v>
      </c>
      <c r="G80" s="50">
        <v>5.5250000000000004</v>
      </c>
      <c r="H80" s="50">
        <v>4.944</v>
      </c>
      <c r="I80" s="206">
        <v>11.003</v>
      </c>
      <c r="J80" s="206">
        <v>4.0339999999999998</v>
      </c>
      <c r="K80" s="206">
        <v>9.1080000000000005</v>
      </c>
      <c r="L80" s="200">
        <f t="shared" si="1"/>
        <v>11.003</v>
      </c>
      <c r="M80" s="90"/>
    </row>
    <row r="81" spans="1:13" ht="15" customHeight="1" x14ac:dyDescent="0.25">
      <c r="A81" s="54" t="s">
        <v>45</v>
      </c>
      <c r="B81" s="54">
        <v>1007</v>
      </c>
      <c r="C81" s="67" t="s">
        <v>47</v>
      </c>
      <c r="D81" s="50">
        <v>4.4340000000000002</v>
      </c>
      <c r="E81" s="50">
        <v>7.9269999999999996</v>
      </c>
      <c r="F81" s="50">
        <v>4.9189999999999996</v>
      </c>
      <c r="G81" s="50">
        <v>5.8129999999999997</v>
      </c>
      <c r="H81" s="50">
        <v>5.8780000000000001</v>
      </c>
      <c r="I81" s="206">
        <v>9.6620000000000008</v>
      </c>
      <c r="J81" s="206">
        <v>4.5780000000000003</v>
      </c>
      <c r="K81" s="206">
        <v>10.547000000000001</v>
      </c>
      <c r="L81" s="200">
        <f t="shared" si="1"/>
        <v>10.547000000000001</v>
      </c>
      <c r="M81" s="90"/>
    </row>
    <row r="82" spans="1:13" ht="15" customHeight="1" x14ac:dyDescent="0.25">
      <c r="A82" s="54" t="s">
        <v>45</v>
      </c>
      <c r="B82" s="54">
        <v>1007</v>
      </c>
      <c r="C82" s="67" t="s">
        <v>48</v>
      </c>
      <c r="D82" s="50">
        <v>6.1840000000000002</v>
      </c>
      <c r="E82" s="50">
        <v>9.2210000000000001</v>
      </c>
      <c r="F82" s="50">
        <v>4.8090000000000002</v>
      </c>
      <c r="G82" s="50">
        <v>7.0430000000000001</v>
      </c>
      <c r="H82" s="50">
        <v>6.9669999999999996</v>
      </c>
      <c r="I82" s="206">
        <v>11.422000000000001</v>
      </c>
      <c r="J82" s="206">
        <v>5.5359999999999996</v>
      </c>
      <c r="K82" s="206">
        <v>11.462</v>
      </c>
      <c r="L82" s="200">
        <f t="shared" si="1"/>
        <v>11.462</v>
      </c>
      <c r="M82" s="90"/>
    </row>
    <row r="83" spans="1:13" ht="15" customHeight="1" x14ac:dyDescent="0.25">
      <c r="A83" s="54" t="s">
        <v>49</v>
      </c>
      <c r="B83" s="54">
        <v>1008</v>
      </c>
      <c r="C83" s="54">
        <v>2</v>
      </c>
      <c r="D83" s="50">
        <v>213.44900000000001</v>
      </c>
      <c r="E83" s="50">
        <v>203.99799999999999</v>
      </c>
      <c r="F83" s="50">
        <v>178.52799999999999</v>
      </c>
      <c r="G83" s="50">
        <v>234.29499999999999</v>
      </c>
      <c r="H83" s="50">
        <v>305.31400000000002</v>
      </c>
      <c r="I83" s="206">
        <v>210.05099999999999</v>
      </c>
      <c r="J83" s="206">
        <v>107.931</v>
      </c>
      <c r="K83" s="206">
        <v>173.32499999999999</v>
      </c>
      <c r="L83" s="200">
        <f t="shared" si="1"/>
        <v>305.31400000000002</v>
      </c>
      <c r="M83" s="90"/>
    </row>
    <row r="84" spans="1:13" ht="15" customHeight="1" x14ac:dyDescent="0.25">
      <c r="A84" s="54" t="s">
        <v>49</v>
      </c>
      <c r="B84" s="54">
        <v>1008</v>
      </c>
      <c r="C84" s="54">
        <v>4</v>
      </c>
      <c r="D84" s="50">
        <v>174.441</v>
      </c>
      <c r="E84" s="50">
        <v>138.30099999999999</v>
      </c>
      <c r="F84" s="50">
        <v>142.16999999999999</v>
      </c>
      <c r="G84" s="50">
        <v>191.19499999999999</v>
      </c>
      <c r="H84" s="50">
        <v>246.53200000000001</v>
      </c>
      <c r="I84" s="206">
        <v>219.863</v>
      </c>
      <c r="J84" s="206">
        <v>114.77500000000001</v>
      </c>
      <c r="K84" s="206">
        <v>63.96</v>
      </c>
      <c r="L84" s="200">
        <f t="shared" si="1"/>
        <v>246.53200000000001</v>
      </c>
      <c r="M84" s="90"/>
    </row>
    <row r="85" spans="1:13" ht="15" customHeight="1" x14ac:dyDescent="0.25">
      <c r="A85" s="54" t="s">
        <v>50</v>
      </c>
      <c r="B85" s="54">
        <v>6085</v>
      </c>
      <c r="C85" s="54">
        <v>14</v>
      </c>
      <c r="D85" s="50">
        <v>714.97799999999995</v>
      </c>
      <c r="E85" s="50">
        <v>504.46100000000001</v>
      </c>
      <c r="F85" s="50">
        <v>436.23500000000001</v>
      </c>
      <c r="G85" s="50">
        <v>414.55399999999997</v>
      </c>
      <c r="H85" s="50">
        <v>264.39100000000002</v>
      </c>
      <c r="I85" s="206">
        <v>149.148</v>
      </c>
      <c r="J85" s="206">
        <v>179.71100000000001</v>
      </c>
      <c r="K85" s="206">
        <v>460.68900000000002</v>
      </c>
      <c r="L85" s="200">
        <f t="shared" si="1"/>
        <v>714.97799999999995</v>
      </c>
      <c r="M85" s="90"/>
    </row>
    <row r="86" spans="1:13" ht="15" customHeight="1" x14ac:dyDescent="0.25">
      <c r="A86" s="54" t="s">
        <v>50</v>
      </c>
      <c r="B86" s="54">
        <v>6085</v>
      </c>
      <c r="C86" s="54">
        <v>15</v>
      </c>
      <c r="D86" s="50">
        <v>1124.481</v>
      </c>
      <c r="E86" s="50">
        <v>991.63099999999997</v>
      </c>
      <c r="F86" s="50">
        <v>840.42700000000002</v>
      </c>
      <c r="G86" s="50">
        <v>825.125</v>
      </c>
      <c r="H86" s="50">
        <v>666.09199999999998</v>
      </c>
      <c r="I86" s="206">
        <v>531.09</v>
      </c>
      <c r="J86" s="206">
        <v>339.75799999999998</v>
      </c>
      <c r="K86" s="206">
        <v>765.40599999999995</v>
      </c>
      <c r="L86" s="200">
        <f t="shared" si="1"/>
        <v>1124.481</v>
      </c>
      <c r="M86" s="90"/>
    </row>
    <row r="87" spans="1:13" ht="15" customHeight="1" x14ac:dyDescent="0.25">
      <c r="A87" s="54" t="s">
        <v>50</v>
      </c>
      <c r="B87" s="54">
        <v>6085</v>
      </c>
      <c r="C87" s="67" t="s">
        <v>51</v>
      </c>
      <c r="D87" s="50">
        <v>16.064</v>
      </c>
      <c r="E87" s="50">
        <v>42.533999999999999</v>
      </c>
      <c r="F87" s="50">
        <v>6.1779999999999999</v>
      </c>
      <c r="G87" s="50">
        <v>3.27</v>
      </c>
      <c r="H87" s="50">
        <v>24.123000000000001</v>
      </c>
      <c r="I87" s="206">
        <v>12.904999999999999</v>
      </c>
      <c r="J87" s="206">
        <v>18.265000000000001</v>
      </c>
      <c r="K87" s="206">
        <v>10.000999999999999</v>
      </c>
      <c r="L87" s="200">
        <f t="shared" si="1"/>
        <v>42.533999999999999</v>
      </c>
      <c r="M87" s="90"/>
    </row>
    <row r="88" spans="1:13" ht="15" customHeight="1" x14ac:dyDescent="0.25">
      <c r="A88" s="54" t="s">
        <v>50</v>
      </c>
      <c r="B88" s="54">
        <v>6085</v>
      </c>
      <c r="C88" s="67" t="s">
        <v>52</v>
      </c>
      <c r="D88" s="50">
        <v>12.805999999999999</v>
      </c>
      <c r="E88" s="50">
        <v>20.013999999999999</v>
      </c>
      <c r="F88" s="50">
        <v>5.7240000000000002</v>
      </c>
      <c r="G88" s="50">
        <v>2.4590000000000001</v>
      </c>
      <c r="H88" s="50">
        <v>27.152999999999999</v>
      </c>
      <c r="I88" s="206"/>
      <c r="J88" s="206">
        <v>5.8209999999999997</v>
      </c>
      <c r="K88" s="206">
        <v>18.765999999999998</v>
      </c>
      <c r="L88" s="200">
        <f t="shared" si="1"/>
        <v>27.152999999999999</v>
      </c>
      <c r="M88" s="90"/>
    </row>
    <row r="89" spans="1:13" ht="15" customHeight="1" x14ac:dyDescent="0.25">
      <c r="A89" s="54" t="s">
        <v>50</v>
      </c>
      <c r="B89" s="54">
        <v>6085</v>
      </c>
      <c r="C89" s="54">
        <v>17</v>
      </c>
      <c r="D89" s="50">
        <v>832.04300000000001</v>
      </c>
      <c r="E89" s="50">
        <v>670.62300000000005</v>
      </c>
      <c r="F89" s="50">
        <v>988.83299999999997</v>
      </c>
      <c r="G89" s="50">
        <v>825.51400000000001</v>
      </c>
      <c r="H89" s="50">
        <v>621.90499999999997</v>
      </c>
      <c r="I89" s="206">
        <v>900.13599999999997</v>
      </c>
      <c r="J89" s="206">
        <v>646.08299999999997</v>
      </c>
      <c r="K89" s="206">
        <v>855.529</v>
      </c>
      <c r="L89" s="200">
        <f t="shared" si="1"/>
        <v>988.83299999999997</v>
      </c>
      <c r="M89" s="90"/>
    </row>
    <row r="90" spans="1:13" ht="15" customHeight="1" x14ac:dyDescent="0.25">
      <c r="A90" s="54" t="s">
        <v>50</v>
      </c>
      <c r="B90" s="54">
        <v>6085</v>
      </c>
      <c r="C90" s="54">
        <v>18</v>
      </c>
      <c r="D90" s="50">
        <v>933.56899999999996</v>
      </c>
      <c r="E90" s="50">
        <v>838.48900000000003</v>
      </c>
      <c r="F90" s="50">
        <v>908.02499999999998</v>
      </c>
      <c r="G90" s="50">
        <v>948.02200000000005</v>
      </c>
      <c r="H90" s="50">
        <v>828.98400000000004</v>
      </c>
      <c r="I90" s="206">
        <v>527.18700000000001</v>
      </c>
      <c r="J90" s="206">
        <v>969.16200000000003</v>
      </c>
      <c r="K90" s="206">
        <v>726.31299999999999</v>
      </c>
      <c r="L90" s="200">
        <f t="shared" si="1"/>
        <v>969.16200000000003</v>
      </c>
      <c r="M90" s="90"/>
    </row>
    <row r="91" spans="1:13" ht="15" customHeight="1" x14ac:dyDescent="0.25">
      <c r="A91" s="54" t="s">
        <v>53</v>
      </c>
      <c r="B91" s="54">
        <v>7335</v>
      </c>
      <c r="C91" s="67" t="s">
        <v>54</v>
      </c>
      <c r="D91" s="50">
        <v>1.8149999999999999</v>
      </c>
      <c r="E91" s="50">
        <v>0.84099999999999997</v>
      </c>
      <c r="F91" s="50">
        <v>0.82399999999999995</v>
      </c>
      <c r="G91" s="50">
        <v>6.5000000000000002E-2</v>
      </c>
      <c r="H91" s="50">
        <v>1.6319999999999999</v>
      </c>
      <c r="I91" s="206">
        <v>0.99199999999999999</v>
      </c>
      <c r="J91" s="206">
        <v>2.0249999999999999</v>
      </c>
      <c r="K91" s="206">
        <v>0.998</v>
      </c>
      <c r="L91" s="200">
        <f t="shared" si="1"/>
        <v>2.0249999999999999</v>
      </c>
      <c r="M91" s="90"/>
    </row>
    <row r="92" spans="1:13" ht="15" customHeight="1" x14ac:dyDescent="0.25">
      <c r="A92" s="54" t="s">
        <v>53</v>
      </c>
      <c r="B92" s="54">
        <v>7335</v>
      </c>
      <c r="C92" s="67" t="s">
        <v>55</v>
      </c>
      <c r="D92" s="50">
        <v>2.2589999999999999</v>
      </c>
      <c r="E92" s="50">
        <v>1.7190000000000001</v>
      </c>
      <c r="F92" s="50">
        <v>0.98899999999999999</v>
      </c>
      <c r="G92" s="50">
        <v>7.4999999999999997E-2</v>
      </c>
      <c r="H92" s="50">
        <v>1.5649999999999999</v>
      </c>
      <c r="I92" s="206">
        <v>0.97</v>
      </c>
      <c r="J92" s="206">
        <v>1.9470000000000001</v>
      </c>
      <c r="K92" s="206">
        <v>0.94199999999999995</v>
      </c>
      <c r="L92" s="200">
        <f t="shared" si="1"/>
        <v>2.2589999999999999</v>
      </c>
      <c r="M92" s="90"/>
    </row>
    <row r="93" spans="1:13" ht="15" customHeight="1" x14ac:dyDescent="0.25">
      <c r="A93" s="54" t="s">
        <v>56</v>
      </c>
      <c r="B93" s="54">
        <v>6166</v>
      </c>
      <c r="C93" s="67" t="s">
        <v>57</v>
      </c>
      <c r="D93" s="50">
        <v>3616.1990000000001</v>
      </c>
      <c r="E93" s="50">
        <v>5000.8729999999996</v>
      </c>
      <c r="F93" s="50">
        <v>3997.0059999999999</v>
      </c>
      <c r="G93" s="50">
        <v>3316.9290000000001</v>
      </c>
      <c r="H93" s="50">
        <v>3975.7829999999999</v>
      </c>
      <c r="I93" s="206">
        <v>2577.7089999999998</v>
      </c>
      <c r="J93" s="206">
        <v>1672.8409999999999</v>
      </c>
      <c r="K93" s="206">
        <v>1697.51</v>
      </c>
      <c r="L93" s="200">
        <f t="shared" si="1"/>
        <v>5000.8729999999996</v>
      </c>
      <c r="M93" s="90"/>
    </row>
    <row r="94" spans="1:13" ht="15" customHeight="1" x14ac:dyDescent="0.25">
      <c r="A94" s="54" t="s">
        <v>56</v>
      </c>
      <c r="B94" s="54">
        <v>6166</v>
      </c>
      <c r="C94" s="67" t="s">
        <v>58</v>
      </c>
      <c r="D94" s="50">
        <v>5338.8860000000004</v>
      </c>
      <c r="E94" s="50">
        <v>4214.5240000000003</v>
      </c>
      <c r="F94" s="50">
        <v>3217.2449999999999</v>
      </c>
      <c r="G94" s="50">
        <v>4535.8990000000003</v>
      </c>
      <c r="H94" s="50">
        <v>3676.5929999999998</v>
      </c>
      <c r="I94" s="206">
        <v>3443.97</v>
      </c>
      <c r="J94" s="206">
        <v>3420.7289999999998</v>
      </c>
      <c r="K94" s="206">
        <v>1954.354</v>
      </c>
      <c r="L94" s="200">
        <f t="shared" si="1"/>
        <v>5338.8860000000004</v>
      </c>
      <c r="M94" s="90"/>
    </row>
    <row r="95" spans="1:13" ht="15" customHeight="1" x14ac:dyDescent="0.25">
      <c r="A95" s="54" t="s">
        <v>59</v>
      </c>
      <c r="B95" s="54">
        <v>55364</v>
      </c>
      <c r="C95" s="67" t="s">
        <v>60</v>
      </c>
      <c r="D95" s="50">
        <v>15.929</v>
      </c>
      <c r="E95" s="50">
        <v>21.605</v>
      </c>
      <c r="F95" s="50">
        <v>17.094999999999999</v>
      </c>
      <c r="G95" s="50">
        <v>13.846</v>
      </c>
      <c r="H95" s="50">
        <v>21.173999999999999</v>
      </c>
      <c r="I95" s="206">
        <v>21.715</v>
      </c>
      <c r="J95" s="206">
        <v>25.475000000000001</v>
      </c>
      <c r="K95" s="206">
        <v>21.687999999999999</v>
      </c>
      <c r="L95" s="200">
        <f t="shared" si="1"/>
        <v>25.475000000000001</v>
      </c>
      <c r="M95" s="90"/>
    </row>
    <row r="96" spans="1:13" ht="15" customHeight="1" x14ac:dyDescent="0.25">
      <c r="A96" s="54" t="s">
        <v>59</v>
      </c>
      <c r="B96" s="54">
        <v>55364</v>
      </c>
      <c r="C96" s="67" t="s">
        <v>61</v>
      </c>
      <c r="D96" s="50">
        <v>17.045999999999999</v>
      </c>
      <c r="E96" s="50">
        <v>22.699000000000002</v>
      </c>
      <c r="F96" s="50">
        <v>18.78</v>
      </c>
      <c r="G96" s="50">
        <v>14.68</v>
      </c>
      <c r="H96" s="50">
        <v>21.213999999999999</v>
      </c>
      <c r="I96" s="206">
        <v>22.401</v>
      </c>
      <c r="J96" s="206">
        <v>25.356999999999999</v>
      </c>
      <c r="K96" s="206">
        <v>22.172000000000001</v>
      </c>
      <c r="L96" s="200">
        <f t="shared" si="1"/>
        <v>25.356999999999999</v>
      </c>
      <c r="M96" s="90"/>
    </row>
    <row r="97" spans="1:13" ht="15" customHeight="1" x14ac:dyDescent="0.25">
      <c r="A97" s="54" t="s">
        <v>62</v>
      </c>
      <c r="B97" s="54">
        <v>988</v>
      </c>
      <c r="C97" s="67" t="s">
        <v>63</v>
      </c>
      <c r="D97" s="50">
        <v>218.298</v>
      </c>
      <c r="E97" s="50">
        <v>115.52500000000001</v>
      </c>
      <c r="F97" s="50">
        <v>71.667000000000002</v>
      </c>
      <c r="G97" s="50">
        <v>14.667999999999999</v>
      </c>
      <c r="H97" s="50"/>
      <c r="I97" s="206"/>
      <c r="J97" s="206"/>
      <c r="K97" s="50"/>
      <c r="L97" s="200">
        <f t="shared" si="1"/>
        <v>218.298</v>
      </c>
      <c r="M97" s="90"/>
    </row>
    <row r="98" spans="1:13" ht="15" customHeight="1" x14ac:dyDescent="0.25">
      <c r="A98" s="54" t="s">
        <v>62</v>
      </c>
      <c r="B98" s="54">
        <v>988</v>
      </c>
      <c r="C98" s="67" t="s">
        <v>64</v>
      </c>
      <c r="D98" s="50">
        <v>417.447</v>
      </c>
      <c r="E98" s="50">
        <v>126.30500000000001</v>
      </c>
      <c r="F98" s="50">
        <v>85.141000000000005</v>
      </c>
      <c r="G98" s="50">
        <v>109.907</v>
      </c>
      <c r="H98" s="50">
        <v>14.478999999999999</v>
      </c>
      <c r="I98" s="206"/>
      <c r="J98" s="206"/>
      <c r="K98" s="50"/>
      <c r="L98" s="200">
        <f t="shared" si="1"/>
        <v>417.447</v>
      </c>
      <c r="M98" s="90"/>
    </row>
    <row r="99" spans="1:13" ht="15" customHeight="1" x14ac:dyDescent="0.25">
      <c r="A99" s="54" t="s">
        <v>62</v>
      </c>
      <c r="B99" s="54">
        <v>988</v>
      </c>
      <c r="C99" s="67" t="s">
        <v>65</v>
      </c>
      <c r="D99" s="50">
        <v>326.92200000000003</v>
      </c>
      <c r="E99" s="50">
        <v>404.15100000000001</v>
      </c>
      <c r="F99" s="50">
        <v>514.55899999999997</v>
      </c>
      <c r="G99" s="50">
        <v>510.839</v>
      </c>
      <c r="H99" s="50">
        <v>191.34299999999999</v>
      </c>
      <c r="I99" s="206"/>
      <c r="J99" s="206"/>
      <c r="K99" s="50"/>
      <c r="L99" s="200">
        <f t="shared" si="1"/>
        <v>514.55899999999997</v>
      </c>
      <c r="M99" s="90"/>
    </row>
    <row r="100" spans="1:13" ht="15" customHeight="1" x14ac:dyDescent="0.25">
      <c r="A100" s="54" t="s">
        <v>62</v>
      </c>
      <c r="B100" s="54">
        <v>988</v>
      </c>
      <c r="C100" s="67" t="s">
        <v>66</v>
      </c>
      <c r="D100" s="50">
        <v>1226.6179999999999</v>
      </c>
      <c r="E100" s="50">
        <v>940.57</v>
      </c>
      <c r="F100" s="50">
        <v>953.94299999999998</v>
      </c>
      <c r="G100" s="50">
        <v>581.29899999999998</v>
      </c>
      <c r="H100" s="50">
        <v>110.619</v>
      </c>
      <c r="I100" s="206"/>
      <c r="J100" s="206"/>
      <c r="K100" s="50"/>
      <c r="L100" s="200">
        <f t="shared" si="1"/>
        <v>1226.6179999999999</v>
      </c>
      <c r="M100" s="90"/>
    </row>
    <row r="101" spans="1:13" ht="15" customHeight="1" x14ac:dyDescent="0.25">
      <c r="A101" s="55" t="s">
        <v>192</v>
      </c>
      <c r="B101" s="55">
        <v>55111</v>
      </c>
      <c r="C101" s="55">
        <v>1</v>
      </c>
      <c r="D101" s="57">
        <v>1.44</v>
      </c>
      <c r="E101" s="57">
        <v>2.1469999999999998</v>
      </c>
      <c r="F101" s="57">
        <v>2.5089999999999999</v>
      </c>
      <c r="G101" s="57">
        <v>0.16</v>
      </c>
      <c r="H101" s="57">
        <v>1.895</v>
      </c>
      <c r="I101" s="206">
        <v>2.61</v>
      </c>
      <c r="J101" s="206">
        <v>1.7110000000000001</v>
      </c>
      <c r="K101" s="206">
        <v>4.5330000000000004</v>
      </c>
      <c r="L101" s="200">
        <f t="shared" si="1"/>
        <v>4.5330000000000004</v>
      </c>
    </row>
    <row r="102" spans="1:13" ht="15" customHeight="1" x14ac:dyDescent="0.25">
      <c r="A102" s="55" t="s">
        <v>192</v>
      </c>
      <c r="B102" s="55">
        <v>55111</v>
      </c>
      <c r="C102" s="55">
        <v>2</v>
      </c>
      <c r="D102" s="57">
        <v>0.99</v>
      </c>
      <c r="E102" s="57">
        <v>1.82</v>
      </c>
      <c r="F102" s="57">
        <v>1.3140000000000001</v>
      </c>
      <c r="G102" s="57">
        <v>0.29299999999999998</v>
      </c>
      <c r="H102" s="57">
        <v>1.5549999999999999</v>
      </c>
      <c r="I102" s="206">
        <v>2.5449999999999999</v>
      </c>
      <c r="J102" s="206">
        <v>0.503</v>
      </c>
      <c r="K102" s="206">
        <v>4.4059999999999997</v>
      </c>
      <c r="L102" s="200">
        <f t="shared" si="1"/>
        <v>4.4059999999999997</v>
      </c>
    </row>
    <row r="103" spans="1:13" ht="15" customHeight="1" x14ac:dyDescent="0.25">
      <c r="A103" s="55" t="s">
        <v>192</v>
      </c>
      <c r="B103" s="55">
        <v>55111</v>
      </c>
      <c r="C103" s="55">
        <v>3</v>
      </c>
      <c r="D103" s="57">
        <v>1.31</v>
      </c>
      <c r="E103" s="57">
        <v>1.9239999999999999</v>
      </c>
      <c r="F103" s="57">
        <v>2.2410000000000001</v>
      </c>
      <c r="G103" s="57">
        <v>0.46800000000000003</v>
      </c>
      <c r="H103" s="57">
        <v>1.2869999999999999</v>
      </c>
      <c r="I103" s="206">
        <v>2.2080000000000002</v>
      </c>
      <c r="J103" s="206">
        <v>0.73599999999999999</v>
      </c>
      <c r="K103" s="206">
        <v>3.835</v>
      </c>
      <c r="L103" s="200">
        <f t="shared" si="1"/>
        <v>3.835</v>
      </c>
    </row>
    <row r="104" spans="1:13" ht="15" customHeight="1" x14ac:dyDescent="0.25">
      <c r="A104" s="55" t="s">
        <v>192</v>
      </c>
      <c r="B104" s="55">
        <v>55111</v>
      </c>
      <c r="C104" s="55">
        <v>4</v>
      </c>
      <c r="D104" s="57">
        <v>1.5620000000000001</v>
      </c>
      <c r="E104" s="57">
        <v>2.0649999999999999</v>
      </c>
      <c r="F104" s="57">
        <v>1.2869999999999999</v>
      </c>
      <c r="G104" s="57">
        <v>0.29699999999999999</v>
      </c>
      <c r="H104" s="57">
        <v>1.5720000000000001</v>
      </c>
      <c r="I104" s="206">
        <v>2.508</v>
      </c>
      <c r="J104" s="206">
        <v>1.2290000000000001</v>
      </c>
      <c r="K104" s="206">
        <v>3.83</v>
      </c>
      <c r="L104" s="200">
        <f t="shared" si="1"/>
        <v>3.83</v>
      </c>
    </row>
    <row r="105" spans="1:13" ht="15" customHeight="1" x14ac:dyDescent="0.25">
      <c r="A105" s="55" t="s">
        <v>192</v>
      </c>
      <c r="B105" s="55">
        <v>55111</v>
      </c>
      <c r="C105" s="55">
        <v>5</v>
      </c>
      <c r="D105" s="57">
        <v>1.423</v>
      </c>
      <c r="E105" s="57">
        <v>2.1819999999999999</v>
      </c>
      <c r="F105" s="57">
        <v>1.3140000000000001</v>
      </c>
      <c r="G105" s="57">
        <v>0.37</v>
      </c>
      <c r="H105" s="57">
        <v>1.198</v>
      </c>
      <c r="I105" s="206">
        <v>3.504</v>
      </c>
      <c r="J105" s="206">
        <v>1.163</v>
      </c>
      <c r="K105" s="206">
        <v>4.29</v>
      </c>
      <c r="L105" s="200">
        <f t="shared" si="1"/>
        <v>4.29</v>
      </c>
    </row>
    <row r="106" spans="1:13" ht="15" customHeight="1" x14ac:dyDescent="0.25">
      <c r="A106" s="55" t="s">
        <v>192</v>
      </c>
      <c r="B106" s="55">
        <v>55111</v>
      </c>
      <c r="C106" s="55">
        <v>6</v>
      </c>
      <c r="D106" s="57">
        <v>1.4039999999999999</v>
      </c>
      <c r="E106" s="57">
        <v>2.0379999999999998</v>
      </c>
      <c r="F106" s="57">
        <v>1.427</v>
      </c>
      <c r="G106" s="57">
        <v>0.47099999999999997</v>
      </c>
      <c r="H106" s="57">
        <v>1.5109999999999999</v>
      </c>
      <c r="I106" s="206">
        <v>2.669</v>
      </c>
      <c r="J106" s="206">
        <v>1.0329999999999999</v>
      </c>
      <c r="K106" s="206">
        <v>5.2229999999999999</v>
      </c>
      <c r="L106" s="200">
        <f t="shared" si="1"/>
        <v>5.2229999999999999</v>
      </c>
    </row>
    <row r="107" spans="1:13" ht="15" customHeight="1" x14ac:dyDescent="0.25">
      <c r="A107" s="55" t="s">
        <v>192</v>
      </c>
      <c r="B107" s="55">
        <v>55111</v>
      </c>
      <c r="C107" s="55">
        <v>7</v>
      </c>
      <c r="D107" s="57">
        <v>1.196</v>
      </c>
      <c r="E107" s="57">
        <v>2.3359999999999999</v>
      </c>
      <c r="F107" s="57">
        <v>0.81200000000000006</v>
      </c>
      <c r="G107" s="57">
        <v>0.33600000000000002</v>
      </c>
      <c r="H107" s="57">
        <v>1.6539999999999999</v>
      </c>
      <c r="I107" s="206">
        <v>2.1030000000000002</v>
      </c>
      <c r="J107" s="206">
        <v>1.0960000000000001</v>
      </c>
      <c r="K107" s="206">
        <v>4.0229999999999997</v>
      </c>
      <c r="L107" s="200">
        <f t="shared" si="1"/>
        <v>4.0229999999999997</v>
      </c>
    </row>
    <row r="108" spans="1:13" ht="15" customHeight="1" x14ac:dyDescent="0.25">
      <c r="A108" s="55" t="s">
        <v>192</v>
      </c>
      <c r="B108" s="55">
        <v>55111</v>
      </c>
      <c r="C108" s="55">
        <v>8</v>
      </c>
      <c r="D108" s="57">
        <v>1.3029999999999999</v>
      </c>
      <c r="E108" s="57">
        <v>1.98</v>
      </c>
      <c r="F108" s="57">
        <v>0.73</v>
      </c>
      <c r="G108" s="57">
        <v>0.27200000000000002</v>
      </c>
      <c r="H108" s="57">
        <v>0.94899999999999995</v>
      </c>
      <c r="I108" s="206">
        <v>1.698</v>
      </c>
      <c r="J108" s="206">
        <v>0.57499999999999996</v>
      </c>
      <c r="K108" s="206">
        <v>3.04</v>
      </c>
      <c r="L108" s="200">
        <f t="shared" si="1"/>
        <v>3.04</v>
      </c>
    </row>
    <row r="109" spans="1:13" ht="15" customHeight="1" x14ac:dyDescent="0.25">
      <c r="A109" s="54" t="s">
        <v>67</v>
      </c>
      <c r="B109" s="104">
        <v>57842</v>
      </c>
      <c r="C109" s="54">
        <v>1</v>
      </c>
      <c r="D109" s="50">
        <v>189.17500000000001</v>
      </c>
      <c r="E109" s="50">
        <v>150.47999999999999</v>
      </c>
      <c r="F109" s="50">
        <v>188.45099999999999</v>
      </c>
      <c r="G109" s="50">
        <v>182.66200000000001</v>
      </c>
      <c r="H109" s="50">
        <v>197.66200000000001</v>
      </c>
      <c r="I109" s="206">
        <v>11.829000000000001</v>
      </c>
      <c r="J109" s="206">
        <v>6.7619999999999996</v>
      </c>
      <c r="K109" s="206">
        <v>12.928000000000001</v>
      </c>
      <c r="L109" s="200">
        <f t="shared" si="1"/>
        <v>197.66200000000001</v>
      </c>
      <c r="M109" s="90"/>
    </row>
    <row r="110" spans="1:13" ht="15" customHeight="1" x14ac:dyDescent="0.25">
      <c r="A110" s="54" t="s">
        <v>67</v>
      </c>
      <c r="B110" s="54">
        <v>1010</v>
      </c>
      <c r="C110" s="54">
        <v>2</v>
      </c>
      <c r="D110" s="50">
        <v>362.42500000000001</v>
      </c>
      <c r="E110" s="50">
        <v>157.322</v>
      </c>
      <c r="F110" s="50">
        <v>157.99799999999999</v>
      </c>
      <c r="G110" s="50">
        <v>70.998999999999995</v>
      </c>
      <c r="H110" s="50">
        <v>8.1270000000000007</v>
      </c>
      <c r="I110" s="206"/>
      <c r="J110" s="206"/>
      <c r="K110" s="50"/>
      <c r="L110" s="200">
        <f t="shared" si="1"/>
        <v>362.42500000000001</v>
      </c>
      <c r="M110" s="90"/>
    </row>
    <row r="111" spans="1:13" ht="15" customHeight="1" x14ac:dyDescent="0.25">
      <c r="A111" s="54" t="s">
        <v>67</v>
      </c>
      <c r="B111" s="54">
        <v>1010</v>
      </c>
      <c r="C111" s="54">
        <v>3</v>
      </c>
      <c r="D111" s="50">
        <v>460.55799999999999</v>
      </c>
      <c r="E111" s="50">
        <v>95.659000000000006</v>
      </c>
      <c r="F111" s="50">
        <v>167.80099999999999</v>
      </c>
      <c r="G111" s="50">
        <v>102.764</v>
      </c>
      <c r="H111" s="50">
        <v>163.136</v>
      </c>
      <c r="I111" s="206"/>
      <c r="J111" s="206"/>
      <c r="K111" s="50"/>
      <c r="L111" s="200">
        <f t="shared" si="1"/>
        <v>460.55799999999999</v>
      </c>
      <c r="M111" s="90"/>
    </row>
    <row r="112" spans="1:13" ht="15" customHeight="1" x14ac:dyDescent="0.25">
      <c r="A112" s="54" t="s">
        <v>67</v>
      </c>
      <c r="B112" s="54">
        <v>1010</v>
      </c>
      <c r="C112" s="54">
        <v>4</v>
      </c>
      <c r="D112" s="50">
        <v>464.85700000000003</v>
      </c>
      <c r="E112" s="50">
        <v>137.01300000000001</v>
      </c>
      <c r="F112" s="50">
        <v>186.64099999999999</v>
      </c>
      <c r="G112" s="50">
        <v>156.95500000000001</v>
      </c>
      <c r="H112" s="50">
        <v>169.67599999999999</v>
      </c>
      <c r="I112" s="206"/>
      <c r="J112" s="206"/>
      <c r="K112" s="50"/>
      <c r="L112" s="200">
        <f t="shared" si="1"/>
        <v>464.85700000000003</v>
      </c>
      <c r="M112" s="90"/>
    </row>
    <row r="113" spans="1:13" ht="15" customHeight="1" x14ac:dyDescent="0.25">
      <c r="A113" s="54" t="s">
        <v>67</v>
      </c>
      <c r="B113" s="54">
        <v>1010</v>
      </c>
      <c r="C113" s="54">
        <v>5</v>
      </c>
      <c r="D113" s="50">
        <v>188.59899999999999</v>
      </c>
      <c r="E113" s="50">
        <v>72.512</v>
      </c>
      <c r="F113" s="50">
        <v>103.14700000000001</v>
      </c>
      <c r="G113" s="50">
        <v>102.27500000000001</v>
      </c>
      <c r="H113" s="50"/>
      <c r="I113" s="206"/>
      <c r="J113" s="206"/>
      <c r="K113" s="50"/>
      <c r="L113" s="200">
        <f t="shared" si="1"/>
        <v>188.59899999999999</v>
      </c>
      <c r="M113" s="90"/>
    </row>
    <row r="114" spans="1:13" ht="15" customHeight="1" x14ac:dyDescent="0.25">
      <c r="A114" s="54" t="s">
        <v>67</v>
      </c>
      <c r="B114" s="54">
        <v>1010</v>
      </c>
      <c r="C114" s="54">
        <v>6</v>
      </c>
      <c r="D114" s="50">
        <v>1680.404</v>
      </c>
      <c r="E114" s="50">
        <v>565.11400000000003</v>
      </c>
      <c r="F114" s="50">
        <v>832.51900000000001</v>
      </c>
      <c r="G114" s="50">
        <v>806.27499999999998</v>
      </c>
      <c r="H114" s="50">
        <v>1161.6279999999999</v>
      </c>
      <c r="I114" s="206"/>
      <c r="J114" s="206"/>
      <c r="K114" s="50"/>
      <c r="L114" s="200">
        <f t="shared" si="1"/>
        <v>1680.404</v>
      </c>
      <c r="M114" s="90"/>
    </row>
    <row r="115" spans="1:13" ht="15" customHeight="1" x14ac:dyDescent="0.25">
      <c r="A115" s="54" t="s">
        <v>68</v>
      </c>
      <c r="B115" s="54">
        <v>55224</v>
      </c>
      <c r="C115" s="67" t="s">
        <v>69</v>
      </c>
      <c r="D115" s="50">
        <v>11.334</v>
      </c>
      <c r="E115" s="50">
        <v>23.626000000000001</v>
      </c>
      <c r="F115" s="50">
        <v>17.52</v>
      </c>
      <c r="G115" s="50">
        <v>3.956</v>
      </c>
      <c r="H115" s="50">
        <v>13.05</v>
      </c>
      <c r="I115" s="206">
        <v>27.344999999999999</v>
      </c>
      <c r="J115" s="206">
        <v>12.186999999999999</v>
      </c>
      <c r="K115" s="206">
        <v>38.116</v>
      </c>
      <c r="L115" s="200">
        <f t="shared" si="1"/>
        <v>38.116</v>
      </c>
      <c r="M115" s="90"/>
    </row>
    <row r="116" spans="1:13" ht="15" customHeight="1" x14ac:dyDescent="0.25">
      <c r="A116" s="54" t="s">
        <v>68</v>
      </c>
      <c r="B116" s="54">
        <v>55224</v>
      </c>
      <c r="C116" s="67" t="s">
        <v>70</v>
      </c>
      <c r="D116" s="50">
        <v>10.946999999999999</v>
      </c>
      <c r="E116" s="50">
        <v>9.1690000000000005</v>
      </c>
      <c r="F116" s="50">
        <v>14.144</v>
      </c>
      <c r="G116" s="50">
        <v>3.895</v>
      </c>
      <c r="H116" s="50">
        <v>9.9930000000000003</v>
      </c>
      <c r="I116" s="206">
        <v>21.067</v>
      </c>
      <c r="J116" s="206">
        <v>12.766999999999999</v>
      </c>
      <c r="K116" s="206">
        <v>32.761000000000003</v>
      </c>
      <c r="L116" s="200">
        <f t="shared" si="1"/>
        <v>32.761000000000003</v>
      </c>
      <c r="M116" s="90"/>
    </row>
    <row r="117" spans="1:13" ht="15" customHeight="1" x14ac:dyDescent="0.25">
      <c r="A117" s="54" t="s">
        <v>68</v>
      </c>
      <c r="B117" s="54">
        <v>55224</v>
      </c>
      <c r="C117" s="67" t="s">
        <v>71</v>
      </c>
      <c r="D117" s="50">
        <v>9.4120000000000008</v>
      </c>
      <c r="E117" s="50">
        <v>18.093</v>
      </c>
      <c r="F117" s="50">
        <v>10.178000000000001</v>
      </c>
      <c r="G117" s="50">
        <v>2.5939999999999999</v>
      </c>
      <c r="H117" s="50"/>
      <c r="I117" s="206">
        <v>0.45800000000000002</v>
      </c>
      <c r="J117" s="206">
        <v>8.9269999999999996</v>
      </c>
      <c r="K117" s="206">
        <v>29.006</v>
      </c>
      <c r="L117" s="200">
        <f t="shared" si="1"/>
        <v>29.006</v>
      </c>
      <c r="M117" s="90"/>
    </row>
    <row r="118" spans="1:13" ht="15" customHeight="1" x14ac:dyDescent="0.25">
      <c r="A118" s="54" t="s">
        <v>68</v>
      </c>
      <c r="B118" s="54">
        <v>55224</v>
      </c>
      <c r="C118" s="67" t="s">
        <v>72</v>
      </c>
      <c r="D118" s="50">
        <v>8.7170000000000005</v>
      </c>
      <c r="E118" s="50">
        <v>24.283999999999999</v>
      </c>
      <c r="F118" s="50">
        <v>6.7220000000000004</v>
      </c>
      <c r="G118" s="50">
        <v>2.6640000000000001</v>
      </c>
      <c r="H118" s="50">
        <v>10.196999999999999</v>
      </c>
      <c r="I118" s="206">
        <v>17.794</v>
      </c>
      <c r="J118" s="206">
        <v>10.981</v>
      </c>
      <c r="K118" s="206">
        <v>11.993</v>
      </c>
      <c r="L118" s="200">
        <f t="shared" si="1"/>
        <v>24.283999999999999</v>
      </c>
      <c r="M118" s="90"/>
    </row>
    <row r="119" spans="1:13" ht="15" customHeight="1" x14ac:dyDescent="0.25">
      <c r="A119" s="54" t="s">
        <v>73</v>
      </c>
      <c r="B119" s="54">
        <v>1040</v>
      </c>
      <c r="C119" s="54">
        <v>1</v>
      </c>
      <c r="D119" s="50">
        <v>67.48</v>
      </c>
      <c r="E119" s="50">
        <v>17.599</v>
      </c>
      <c r="F119" s="50">
        <v>10.718</v>
      </c>
      <c r="G119" s="50">
        <v>14.513999999999999</v>
      </c>
      <c r="H119" s="50">
        <v>14.784000000000001</v>
      </c>
      <c r="I119" s="206">
        <v>26.024000000000001</v>
      </c>
      <c r="J119" s="206">
        <v>15.946999999999999</v>
      </c>
      <c r="K119" s="206">
        <v>16.100999999999999</v>
      </c>
      <c r="L119" s="200">
        <f t="shared" si="1"/>
        <v>67.48</v>
      </c>
      <c r="M119" s="90"/>
    </row>
    <row r="120" spans="1:13" ht="15" customHeight="1" x14ac:dyDescent="0.25">
      <c r="A120" s="54" t="s">
        <v>73</v>
      </c>
      <c r="B120" s="54">
        <v>1040</v>
      </c>
      <c r="C120" s="54">
        <v>2</v>
      </c>
      <c r="D120" s="50">
        <v>97.585999999999999</v>
      </c>
      <c r="E120" s="50">
        <v>35.350999999999999</v>
      </c>
      <c r="F120" s="50">
        <v>23.832999999999998</v>
      </c>
      <c r="G120" s="50">
        <v>35.091000000000001</v>
      </c>
      <c r="H120" s="50">
        <v>39.734999999999999</v>
      </c>
      <c r="I120" s="206">
        <v>49.213000000000001</v>
      </c>
      <c r="J120" s="206">
        <v>39.606999999999999</v>
      </c>
      <c r="K120" s="206">
        <v>45.762999999999998</v>
      </c>
      <c r="L120" s="200">
        <f t="shared" si="1"/>
        <v>97.585999999999999</v>
      </c>
      <c r="M120" s="90"/>
    </row>
    <row r="121" spans="1:13" s="3" customFormat="1" ht="15" customHeight="1" x14ac:dyDescent="0.25">
      <c r="A121" s="82" t="s">
        <v>75</v>
      </c>
      <c r="B121" s="11">
        <v>55259</v>
      </c>
      <c r="C121" s="12" t="s">
        <v>76</v>
      </c>
      <c r="D121" s="50">
        <v>24.614999999999998</v>
      </c>
      <c r="E121" s="50">
        <v>24.14</v>
      </c>
      <c r="F121" s="50">
        <v>24.858000000000001</v>
      </c>
      <c r="G121" s="50">
        <v>16.808</v>
      </c>
      <c r="H121" s="50">
        <v>18.617000000000001</v>
      </c>
      <c r="I121" s="206">
        <v>19.908000000000001</v>
      </c>
      <c r="J121" s="206">
        <v>14.298</v>
      </c>
      <c r="K121" s="206">
        <v>17.125</v>
      </c>
      <c r="L121" s="200">
        <f t="shared" si="1"/>
        <v>24.858000000000001</v>
      </c>
      <c r="M121" s="90"/>
    </row>
    <row r="122" spans="1:13" s="3" customFormat="1" ht="15" customHeight="1" x14ac:dyDescent="0.25">
      <c r="A122" s="82" t="s">
        <v>75</v>
      </c>
      <c r="B122" s="11">
        <v>55259</v>
      </c>
      <c r="C122" s="12" t="s">
        <v>77</v>
      </c>
      <c r="D122" s="50">
        <v>18.587</v>
      </c>
      <c r="E122" s="50">
        <v>22.448</v>
      </c>
      <c r="F122" s="50">
        <v>19.222999999999999</v>
      </c>
      <c r="G122" s="50">
        <v>23.613</v>
      </c>
      <c r="H122" s="50">
        <v>7.5860000000000003</v>
      </c>
      <c r="I122" s="206">
        <v>22.093</v>
      </c>
      <c r="J122" s="206">
        <v>15.689</v>
      </c>
      <c r="K122" s="206">
        <v>22</v>
      </c>
      <c r="L122" s="200">
        <f t="shared" si="1"/>
        <v>23.613</v>
      </c>
      <c r="M122" s="90"/>
    </row>
    <row r="123" spans="1:13" ht="15" customHeight="1" x14ac:dyDescent="0.25">
      <c r="A123" s="54" t="s">
        <v>74</v>
      </c>
      <c r="B123" s="54">
        <v>55148</v>
      </c>
      <c r="C123" s="54">
        <v>1</v>
      </c>
      <c r="D123" s="50">
        <v>2.2229999999999999</v>
      </c>
      <c r="E123" s="50">
        <v>2.0859999999999999</v>
      </c>
      <c r="F123" s="50">
        <v>0.26300000000000001</v>
      </c>
      <c r="G123" s="50">
        <v>0.221</v>
      </c>
      <c r="H123" s="50">
        <v>2.569</v>
      </c>
      <c r="I123" s="206">
        <v>5.2050000000000001</v>
      </c>
      <c r="J123" s="206">
        <v>4.2130000000000001</v>
      </c>
      <c r="K123" s="206">
        <v>10.516999999999999</v>
      </c>
      <c r="L123" s="200">
        <f t="shared" si="1"/>
        <v>10.516999999999999</v>
      </c>
      <c r="M123" s="90"/>
    </row>
    <row r="124" spans="1:13" ht="15" customHeight="1" x14ac:dyDescent="0.25">
      <c r="A124" s="54" t="s">
        <v>74</v>
      </c>
      <c r="B124" s="54">
        <v>55148</v>
      </c>
      <c r="C124" s="54">
        <v>2</v>
      </c>
      <c r="D124" s="50">
        <v>1.6559999999999999</v>
      </c>
      <c r="E124" s="50">
        <v>1.603</v>
      </c>
      <c r="F124" s="50">
        <v>0.03</v>
      </c>
      <c r="G124" s="50">
        <v>9.4E-2</v>
      </c>
      <c r="H124" s="50">
        <v>1.9510000000000001</v>
      </c>
      <c r="I124" s="206">
        <v>4.8029999999999999</v>
      </c>
      <c r="J124" s="206">
        <v>3.97</v>
      </c>
      <c r="K124" s="206">
        <v>9.3650000000000002</v>
      </c>
      <c r="L124" s="200">
        <f t="shared" si="1"/>
        <v>9.3650000000000002</v>
      </c>
      <c r="M124" s="90"/>
    </row>
    <row r="125" spans="1:13" ht="15" customHeight="1" x14ac:dyDescent="0.25">
      <c r="A125" s="54" t="s">
        <v>74</v>
      </c>
      <c r="B125" s="54">
        <v>55148</v>
      </c>
      <c r="C125" s="54">
        <v>3</v>
      </c>
      <c r="D125" s="50">
        <v>1.931</v>
      </c>
      <c r="E125" s="50">
        <v>1.6279999999999999</v>
      </c>
      <c r="F125" s="50">
        <v>5.3999999999999999E-2</v>
      </c>
      <c r="G125" s="50">
        <v>0.39400000000000002</v>
      </c>
      <c r="H125" s="50">
        <v>1.6559999999999999</v>
      </c>
      <c r="I125" s="206">
        <v>3.339</v>
      </c>
      <c r="J125" s="206">
        <v>2.4830000000000001</v>
      </c>
      <c r="K125" s="206">
        <v>8.8409999999999993</v>
      </c>
      <c r="L125" s="200">
        <f t="shared" si="1"/>
        <v>8.8409999999999993</v>
      </c>
      <c r="M125" s="90"/>
    </row>
    <row r="126" spans="1:13" ht="15" customHeight="1" x14ac:dyDescent="0.25">
      <c r="A126" s="104" t="s">
        <v>74</v>
      </c>
      <c r="B126" s="104">
        <v>55148</v>
      </c>
      <c r="C126" s="104">
        <v>4</v>
      </c>
      <c r="D126" s="50">
        <v>1.6020000000000001</v>
      </c>
      <c r="E126" s="50">
        <v>1.5980000000000001</v>
      </c>
      <c r="F126" s="50">
        <v>0.308</v>
      </c>
      <c r="G126" s="50">
        <v>0.374</v>
      </c>
      <c r="H126" s="50">
        <v>2.48</v>
      </c>
      <c r="I126" s="206">
        <v>4.4139999999999997</v>
      </c>
      <c r="J126" s="206">
        <v>4.423</v>
      </c>
      <c r="K126" s="206">
        <v>10.031000000000001</v>
      </c>
      <c r="L126" s="200">
        <f t="shared" si="1"/>
        <v>10.031000000000001</v>
      </c>
      <c r="M126" s="90"/>
    </row>
    <row r="127" spans="1:13" ht="15" customHeight="1" x14ac:dyDescent="0.25">
      <c r="J127" s="99"/>
      <c r="K127"/>
    </row>
    <row r="128" spans="1:13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</sheetData>
  <pageMargins left="0.7" right="0.7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Summary Sheet</vt:lpstr>
      <vt:lpstr>SO2 2023-24 Annual Allocations</vt:lpstr>
      <vt:lpstr>NOx 2023-24 Annual Allocations</vt:lpstr>
      <vt:lpstr>NOx 2023-24 OS Allocations</vt:lpstr>
      <vt:lpstr>Annual Heat Inputs</vt:lpstr>
      <vt:lpstr>NOx OS Heat Inputs</vt:lpstr>
      <vt:lpstr>SO2 Annual Emissions</vt:lpstr>
      <vt:lpstr>NOx Annual Emissions</vt:lpstr>
      <vt:lpstr>NOx OS Emissions</vt:lpstr>
      <vt:lpstr>Annual NOx Consent Decree Caps </vt:lpstr>
      <vt:lpstr>NOx OS Consent Decree Caps</vt:lpstr>
      <vt:lpstr> Retirement Adjustments</vt:lpstr>
      <vt:lpstr>'Annual Heat Inputs'!Print_Area</vt:lpstr>
      <vt:lpstr>'Annual NOx Consent Decree Caps '!Print_Area</vt:lpstr>
      <vt:lpstr>'NOx Annual Emissions'!Print_Area</vt:lpstr>
      <vt:lpstr>'NOx OS Emissions'!Print_Area</vt:lpstr>
      <vt:lpstr>'NOx OS Heat Inputs'!Print_Area</vt:lpstr>
      <vt:lpstr>'SO2 2023-24 Annual Allocations'!Print_Area</vt:lpstr>
      <vt:lpstr>'SO2 Annual Emissions'!Print_Area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Boling, Jean</dc:creator>
  <cp:lastModifiedBy>Catherine Mitchell</cp:lastModifiedBy>
  <cp:lastPrinted>2019-03-11T13:02:29Z</cp:lastPrinted>
  <dcterms:created xsi:type="dcterms:W3CDTF">2016-09-01T12:26:01Z</dcterms:created>
  <dcterms:modified xsi:type="dcterms:W3CDTF">2022-09-20T13:06:23Z</dcterms:modified>
</cp:coreProperties>
</file>