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227"/>
  <workbookPr defaultThemeVersion="202300"/>
  <mc:AlternateContent xmlns:mc="http://schemas.openxmlformats.org/markup-compatibility/2006">
    <mc:Choice Requires="x15">
      <x15ac:absPath xmlns:x15ac="http://schemas.microsoft.com/office/spreadsheetml/2010/11/ac" url="https://ingov-my.sharepoint.com/personal/grwest_indot_in_gov/Documents/Master Documents/"/>
    </mc:Choice>
  </mc:AlternateContent>
  <xr:revisionPtr revIDLastSave="0" documentId="8_{EBC0E781-C517-4519-8466-CB009B8EBE11}" xr6:coauthVersionLast="47" xr6:coauthVersionMax="47" xr10:uidLastSave="{00000000-0000-0000-0000-000000000000}"/>
  <bookViews>
    <workbookView xWindow="4545" yWindow="1770" windowWidth="21600" windowHeight="11385" xr2:uid="{93DD21DC-17B3-4C56-9EF8-DB1337F54C58}"/>
  </bookViews>
  <sheets>
    <sheet name="Guidlines" sheetId="1" r:id="rId1"/>
    <sheet name="Profit Matrix" sheetId="2" r:id="rId2"/>
    <sheet name="Complexity Levels" sheetId="3"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6" i="2" l="1"/>
  <c r="J17" i="2"/>
  <c r="K17" i="2" s="1"/>
  <c r="J18" i="2"/>
  <c r="K18" i="2" s="1"/>
  <c r="J16" i="2"/>
  <c r="K16" i="2" s="1"/>
  <c r="J12" i="2"/>
  <c r="K12" i="2" s="1"/>
  <c r="J14" i="2"/>
  <c r="K14" i="2" s="1"/>
  <c r="J11" i="2"/>
  <c r="K11" i="2" s="1"/>
  <c r="J13" i="2"/>
  <c r="K13" i="2" s="1"/>
  <c r="K19" i="2"/>
  <c r="K20" i="2"/>
  <c r="K21" i="2"/>
  <c r="K22" i="2"/>
  <c r="K23" i="2"/>
  <c r="K24" i="2"/>
  <c r="K5" i="2"/>
  <c r="K7" i="2"/>
  <c r="K8" i="2"/>
  <c r="K9" i="2"/>
  <c r="K26" i="2" l="1"/>
</calcChain>
</file>

<file path=xl/sharedStrings.xml><?xml version="1.0" encoding="utf-8"?>
<sst xmlns="http://schemas.openxmlformats.org/spreadsheetml/2006/main" count="198" uniqueCount="166">
  <si>
    <t xml:space="preserve">Profit Matrix Application Guidelines </t>
  </si>
  <si>
    <t>New Contracts</t>
  </si>
  <si>
    <t>Starting w/ 1102 Request for Proposals, advertise base profit rate in Request of Proposals, with all but overhead component</t>
  </si>
  <si>
    <t>To be determined by contract staff in coordination w/ owner office</t>
  </si>
  <si>
    <t>Complexity for contract with several worktype components</t>
  </si>
  <si>
    <t xml:space="preserve">Make profit determination based on predominance of work or weighted average of work. Select value from list. </t>
  </si>
  <si>
    <t>On-Call Contracts</t>
  </si>
  <si>
    <t>Calculate profit rates separate for each firm based on applicable firm overhead additive</t>
  </si>
  <si>
    <t>Project Specific</t>
  </si>
  <si>
    <t>Contract w/multiple firms</t>
  </si>
  <si>
    <t>Lump Sum or Cost Plus Fixed Fee</t>
  </si>
  <si>
    <t>Use blended overhead rate for firms</t>
  </si>
  <si>
    <t xml:space="preserve">Billing Rates or Multipllier </t>
  </si>
  <si>
    <t>For contracts where field rate is applicable a field rate will be used for profit determination</t>
  </si>
  <si>
    <t>Amendments</t>
  </si>
  <si>
    <t xml:space="preserve">An old 15% profit contracts determine new profit rate based on calculation of what the profit rate would be for the entire contract. Used same based profit rate for all future amendments plus applicable overhead additive from current rate. </t>
  </si>
  <si>
    <t>On original contracts that used determined profit rate from matrix use advertised base profit rate for all amendments plus applicable overhead additive from current rate</t>
  </si>
  <si>
    <t>Low</t>
  </si>
  <si>
    <t xml:space="preserve">On-call contracts that do not include preparation of construction plans. </t>
  </si>
  <si>
    <t>Environmental Services 5.4 to 5.12</t>
  </si>
  <si>
    <t xml:space="preserve">Right of Way Plan Development </t>
  </si>
  <si>
    <t>Training</t>
  </si>
  <si>
    <t>Shop Plan Review</t>
  </si>
  <si>
    <t>Bridge Load Capacity Rating and other Bridge Analysis/Testing</t>
  </si>
  <si>
    <t>Operational Staffing (such as for TMC dispatch)</t>
  </si>
  <si>
    <t>Assistance Program Services</t>
  </si>
  <si>
    <t>Utility Coordination Services</t>
  </si>
  <si>
    <t>Low/Mid</t>
  </si>
  <si>
    <t xml:space="preserve">On-call contracts that include preparation of construction plans. </t>
  </si>
  <si>
    <t>System Planning</t>
  </si>
  <si>
    <t>Non-Complex Traffic Capacity and Operations Analysis</t>
  </si>
  <si>
    <t>Non-Complex Roadway Design</t>
  </si>
  <si>
    <t>Subsurface Utility Engineering</t>
  </si>
  <si>
    <t>Topographical Survey Data Collection</t>
  </si>
  <si>
    <t>Construction Inspection</t>
  </si>
  <si>
    <t>Mid</t>
  </si>
  <si>
    <t>Environmental Document Preparation -EA</t>
  </si>
  <si>
    <t xml:space="preserve">Traffic Safety Analysis </t>
  </si>
  <si>
    <t>Studies requiring special expertise</t>
  </si>
  <si>
    <t>Mid/High</t>
  </si>
  <si>
    <t xml:space="preserve">Complex Traffic Capacity and Operations Analysis </t>
  </si>
  <si>
    <t xml:space="preserve">Complex Roadway Design </t>
  </si>
  <si>
    <t xml:space="preserve">On-call Engineering Assessment Services </t>
  </si>
  <si>
    <t>High</t>
  </si>
  <si>
    <t xml:space="preserve">Environmental Document Preparation -EIS </t>
  </si>
  <si>
    <t>INDOT Profit Matrix Complexity Levels</t>
  </si>
  <si>
    <t xml:space="preserve">INDOT Consultant Contracts </t>
  </si>
  <si>
    <t>Profit Calculation Worksheet</t>
  </si>
  <si>
    <t>Additives</t>
  </si>
  <si>
    <t>% Add On</t>
  </si>
  <si>
    <t>Select</t>
  </si>
  <si>
    <t>Base=</t>
  </si>
  <si>
    <t>Overhead</t>
  </si>
  <si>
    <t>&amp;</t>
  </si>
  <si>
    <t>&lt;</t>
  </si>
  <si>
    <t>&gt;</t>
  </si>
  <si>
    <t>&lt;=</t>
  </si>
  <si>
    <t>&gt;=</t>
  </si>
  <si>
    <t>Duration in Years</t>
  </si>
  <si>
    <t>Contract Information</t>
  </si>
  <si>
    <t>Consultant Contract Estimated Cost</t>
  </si>
  <si>
    <t>Estimated Consultant Contract Cost</t>
  </si>
  <si>
    <t>Years</t>
  </si>
  <si>
    <t>x</t>
  </si>
  <si>
    <t>Total:</t>
  </si>
  <si>
    <t>%</t>
  </si>
  <si>
    <t>Roundabout Design</t>
  </si>
  <si>
    <t>Only Fill in the Yellow Cells</t>
  </si>
  <si>
    <t xml:space="preserve">Environmental Document Preparation –Section 4(f) </t>
  </si>
  <si>
    <t>Environmental Document Preparation –CE</t>
  </si>
  <si>
    <t>Traffic Data Collection</t>
  </si>
  <si>
    <t xml:space="preserve">Traffic Forecasting </t>
  </si>
  <si>
    <t>2.2</t>
  </si>
  <si>
    <t>3.1</t>
  </si>
  <si>
    <t>3.2</t>
  </si>
  <si>
    <t>1.1</t>
  </si>
  <si>
    <t>4.1</t>
  </si>
  <si>
    <t>5.1</t>
  </si>
  <si>
    <t>5.2</t>
  </si>
  <si>
    <t>5.3</t>
  </si>
  <si>
    <t>Ecological Surveys (i.e. Waters Report)</t>
  </si>
  <si>
    <t>5.4</t>
  </si>
  <si>
    <t>5.5</t>
  </si>
  <si>
    <t>5.6</t>
  </si>
  <si>
    <t>5.7</t>
  </si>
  <si>
    <t>5.8</t>
  </si>
  <si>
    <t>5.9</t>
  </si>
  <si>
    <t>Stream and Wetland Mitigation</t>
  </si>
  <si>
    <t>Waterway Permits</t>
  </si>
  <si>
    <t>Air Quality Analysis</t>
  </si>
  <si>
    <t>5.10</t>
  </si>
  <si>
    <t>5.11</t>
  </si>
  <si>
    <t>5.12</t>
  </si>
  <si>
    <t>5.13</t>
  </si>
  <si>
    <t>5.14</t>
  </si>
  <si>
    <t>Archaeological Investigations</t>
  </si>
  <si>
    <t>Historical/Architectural Investigations</t>
  </si>
  <si>
    <t>Environmental Site Assessment</t>
  </si>
  <si>
    <t>Karst Evaluations</t>
  </si>
  <si>
    <t>ESA Screenings and Phase I ESA</t>
  </si>
  <si>
    <t>Phase II ESA and Further Site Investigation/Corrective Action</t>
  </si>
  <si>
    <t>6.1</t>
  </si>
  <si>
    <t>7.1</t>
  </si>
  <si>
    <t>Geotechnical Engineering Services</t>
  </si>
  <si>
    <t>8.1</t>
  </si>
  <si>
    <t>9.1</t>
  </si>
  <si>
    <t>9.2</t>
  </si>
  <si>
    <t>Level 1 Bridge Design</t>
  </si>
  <si>
    <t>Level 2 Bridge Design</t>
  </si>
  <si>
    <t>8.2</t>
  </si>
  <si>
    <t>Complex Roadway Design (Multilevel interchange design)</t>
  </si>
  <si>
    <t>Level 3 Bridge Design Elements</t>
  </si>
  <si>
    <t>9.3</t>
  </si>
  <si>
    <t>10.1</t>
  </si>
  <si>
    <t>10.2</t>
  </si>
  <si>
    <t>10.3</t>
  </si>
  <si>
    <t>10.4</t>
  </si>
  <si>
    <t>10.5</t>
  </si>
  <si>
    <t>Traffic Signal Design</t>
  </si>
  <si>
    <t>Traffic Signal System Design</t>
  </si>
  <si>
    <t>Complex Roadway Sign Design</t>
  </si>
  <si>
    <t>Lighting Design</t>
  </si>
  <si>
    <t>Intelligent Transportation System Design</t>
  </si>
  <si>
    <t>Intelligent Transportation System Integration</t>
  </si>
  <si>
    <t>10.6</t>
  </si>
  <si>
    <t>11.1</t>
  </si>
  <si>
    <t>13.1</t>
  </si>
  <si>
    <t>N/A</t>
  </si>
  <si>
    <t>16.1</t>
  </si>
  <si>
    <t>14.1</t>
  </si>
  <si>
    <t>Regular Bridge Inspection</t>
  </si>
  <si>
    <t>14.2</t>
  </si>
  <si>
    <t>Complex Bridge Inspection</t>
  </si>
  <si>
    <t>14.3</t>
  </si>
  <si>
    <t>Underwater/In-water Bridge Inspections</t>
  </si>
  <si>
    <t>14.4</t>
  </si>
  <si>
    <t>Small Structure and Miscellaneous Structure Inspections</t>
  </si>
  <si>
    <t>14.5</t>
  </si>
  <si>
    <t>17.2</t>
  </si>
  <si>
    <t>Small Structure and Pipe Hydraulic Design</t>
  </si>
  <si>
    <t>17.3</t>
  </si>
  <si>
    <t>Storm Sewer And Detention Design</t>
  </si>
  <si>
    <t>17.4</t>
  </si>
  <si>
    <t>Bridge Hydraulic Design</t>
  </si>
  <si>
    <t>Mark All that Apply and the highest sets the profit complexity</t>
  </si>
  <si>
    <t>12.1</t>
  </si>
  <si>
    <t>Project Management for Right of Way Acquisition Services</t>
  </si>
  <si>
    <t>12.2</t>
  </si>
  <si>
    <t>Title Research</t>
  </si>
  <si>
    <t>12.3</t>
  </si>
  <si>
    <t>Value Analysis</t>
  </si>
  <si>
    <t>12.4</t>
  </si>
  <si>
    <t>Appraisal</t>
  </si>
  <si>
    <t>Appraisal Review</t>
  </si>
  <si>
    <t>Negotiation</t>
  </si>
  <si>
    <t>Closing</t>
  </si>
  <si>
    <t>Relocation</t>
  </si>
  <si>
    <t>12.5</t>
  </si>
  <si>
    <t>12.6</t>
  </si>
  <si>
    <t>12.7</t>
  </si>
  <si>
    <t>12.8</t>
  </si>
  <si>
    <t>NO.</t>
  </si>
  <si>
    <t>Item Required Prequalification Work Types</t>
  </si>
  <si>
    <t>Prequalfication Work Types</t>
  </si>
  <si>
    <t>Complexity based on Worktypes</t>
  </si>
  <si>
    <t>Vers. 12/23/2024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</si>
</sst>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quot;$&quot;#,##0.00"/>
  </numFmts>
  <fonts count="5" x14ac:knownFonts="1">
    <font>
      <sz val="11"/>
      <color theme="1"/>
      <name val="Aptos Narrow"/>
      <family val="2"/>
      <scheme val="minor"/>
    </font>
    <font>
      <sz val="11"/>
      <color theme="1"/>
      <name val="Aptos Narrow"/>
      <family val="2"/>
      <scheme val="minor"/>
    </font>
    <font>
      <b/>
      <sz val="11"/>
      <color theme="1"/>
      <name val="Aptos Narrow"/>
      <family val="2"/>
      <scheme val="minor"/>
    </font>
    <font>
      <b/>
      <sz val="12"/>
      <color theme="1"/>
      <name val="Aptos Narrow"/>
      <family val="2"/>
      <scheme val="minor"/>
    </font>
    <font>
      <b/>
      <u/>
      <sz val="11"/>
      <color theme="1"/>
      <name val="Aptos Narrow"/>
      <family val="2"/>
      <scheme val="minor"/>
    </font>
  </fonts>
  <fills count="3">
    <fill>
      <patternFill patternType="none"/>
    </fill>
    <fill>
      <patternFill patternType="gray125"/>
    </fill>
    <fill>
      <patternFill patternType="solid">
        <fgColor rgb="FFFFFF0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s>
  <cellStyleXfs count="2">
    <xf numFmtId="0" fontId="0" fillId="0" borderId="0"/>
    <xf numFmtId="9" fontId="1" fillId="0" borderId="0" applyFont="0" applyFill="0" applyBorder="0" applyAlignment="0" applyProtection="0"/>
  </cellStyleXfs>
  <cellXfs count="28">
    <xf numFmtId="0" fontId="0" fillId="0" borderId="0" xfId="0"/>
    <xf numFmtId="0" fontId="2" fillId="0" borderId="0" xfId="0" applyFont="1"/>
    <xf numFmtId="0" fontId="0" fillId="0" borderId="0" xfId="0" applyAlignment="1">
      <alignment horizontal="center"/>
    </xf>
    <xf numFmtId="165" fontId="0" fillId="0" borderId="0" xfId="0" applyNumberFormat="1" applyAlignment="1">
      <alignment horizontal="center"/>
    </xf>
    <xf numFmtId="9" fontId="0" fillId="0" borderId="0" xfId="1" applyFont="1" applyAlignment="1">
      <alignment horizontal="center"/>
    </xf>
    <xf numFmtId="0" fontId="4" fillId="0" borderId="0" xfId="0" applyFont="1" applyAlignment="1">
      <alignment horizontal="center"/>
    </xf>
    <xf numFmtId="164" fontId="0" fillId="0" borderId="0" xfId="0" applyNumberFormat="1" applyAlignment="1">
      <alignment horizontal="center"/>
    </xf>
    <xf numFmtId="2" fontId="0" fillId="0" borderId="0" xfId="0" applyNumberFormat="1" applyAlignment="1">
      <alignment horizontal="center"/>
    </xf>
    <xf numFmtId="0" fontId="0" fillId="2" borderId="1" xfId="0" applyFill="1" applyBorder="1"/>
    <xf numFmtId="165" fontId="0" fillId="2" borderId="1" xfId="0" applyNumberFormat="1" applyFill="1" applyBorder="1" applyAlignment="1">
      <alignment horizontal="center"/>
    </xf>
    <xf numFmtId="0" fontId="0" fillId="0" borderId="1" xfId="0" applyBorder="1" applyAlignment="1">
      <alignment horizontal="center"/>
    </xf>
    <xf numFmtId="164" fontId="0" fillId="0" borderId="1" xfId="0" applyNumberFormat="1" applyBorder="1" applyAlignment="1">
      <alignment horizontal="center"/>
    </xf>
    <xf numFmtId="0" fontId="0" fillId="2" borderId="1" xfId="0" applyFill="1" applyBorder="1" applyAlignment="1">
      <alignment horizontal="center"/>
    </xf>
    <xf numFmtId="0" fontId="4" fillId="0" borderId="1" xfId="0" applyFont="1" applyBorder="1" applyAlignment="1">
      <alignment horizontal="right"/>
    </xf>
    <xf numFmtId="2" fontId="0" fillId="0" borderId="2" xfId="0" applyNumberFormat="1" applyBorder="1"/>
    <xf numFmtId="0" fontId="0" fillId="0" borderId="3" xfId="0" applyBorder="1"/>
    <xf numFmtId="0" fontId="0" fillId="0" borderId="0" xfId="0" applyAlignment="1">
      <alignment horizontal="right"/>
    </xf>
    <xf numFmtId="0" fontId="0" fillId="0" borderId="0" xfId="0" applyAlignment="1">
      <alignment horizontal="left"/>
    </xf>
    <xf numFmtId="0" fontId="0" fillId="0" borderId="4" xfId="0" applyBorder="1"/>
    <xf numFmtId="0" fontId="4" fillId="0" borderId="4" xfId="0" applyFont="1" applyBorder="1"/>
    <xf numFmtId="0" fontId="2" fillId="0" borderId="4" xfId="0" applyFont="1" applyBorder="1"/>
    <xf numFmtId="0" fontId="2" fillId="0" borderId="0" xfId="0" applyFont="1" applyAlignment="1">
      <alignment horizontal="right"/>
    </xf>
    <xf numFmtId="0" fontId="0" fillId="0" borderId="0" xfId="0" applyAlignment="1">
      <alignment horizontal="left" wrapText="1"/>
    </xf>
    <xf numFmtId="0" fontId="3" fillId="0" borderId="0" xfId="0" applyFont="1" applyAlignment="1">
      <alignment horizontal="center"/>
    </xf>
    <xf numFmtId="49" fontId="0" fillId="0" borderId="0" xfId="0" applyNumberFormat="1" applyAlignment="1">
      <alignment horizontal="center"/>
    </xf>
    <xf numFmtId="49" fontId="3" fillId="0" borderId="0" xfId="0" applyNumberFormat="1" applyFont="1" applyAlignment="1">
      <alignment horizontal="center"/>
    </xf>
    <xf numFmtId="49" fontId="0" fillId="0" borderId="0" xfId="0" applyNumberFormat="1"/>
    <xf numFmtId="0" fontId="0" fillId="0" borderId="0" xfId="0" applyAlignment="1">
      <alignment horizontal="center" wrapText="1"/>
    </xf>
  </cellXfs>
  <cellStyles count="2">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ABE1E1-E0DE-44DC-82F5-D8D617FA665F}">
  <dimension ref="A1:D20"/>
  <sheetViews>
    <sheetView showGridLines="0" tabSelected="1" workbookViewId="0">
      <selection activeCell="C13" sqref="C13"/>
    </sheetView>
  </sheetViews>
  <sheetFormatPr defaultRowHeight="15" x14ac:dyDescent="0.25"/>
  <sheetData>
    <row r="1" spans="1:4" x14ac:dyDescent="0.25">
      <c r="A1" t="s">
        <v>0</v>
      </c>
    </row>
    <row r="2" spans="1:4" x14ac:dyDescent="0.25">
      <c r="A2" t="s">
        <v>1</v>
      </c>
    </row>
    <row r="3" spans="1:4" x14ac:dyDescent="0.25">
      <c r="A3" t="s">
        <v>2</v>
      </c>
    </row>
    <row r="4" spans="1:4" x14ac:dyDescent="0.25">
      <c r="B4" t="s">
        <v>3</v>
      </c>
    </row>
    <row r="5" spans="1:4" x14ac:dyDescent="0.25">
      <c r="A5" t="s">
        <v>4</v>
      </c>
    </row>
    <row r="6" spans="1:4" x14ac:dyDescent="0.25">
      <c r="B6" t="s">
        <v>5</v>
      </c>
    </row>
    <row r="7" spans="1:4" x14ac:dyDescent="0.25">
      <c r="A7" t="s">
        <v>6</v>
      </c>
    </row>
    <row r="8" spans="1:4" x14ac:dyDescent="0.25">
      <c r="B8" t="s">
        <v>7</v>
      </c>
    </row>
    <row r="9" spans="1:4" x14ac:dyDescent="0.25">
      <c r="A9" t="s">
        <v>8</v>
      </c>
    </row>
    <row r="10" spans="1:4" x14ac:dyDescent="0.25">
      <c r="B10" t="s">
        <v>9</v>
      </c>
    </row>
    <row r="11" spans="1:4" x14ac:dyDescent="0.25">
      <c r="C11" t="s">
        <v>10</v>
      </c>
    </row>
    <row r="12" spans="1:4" x14ac:dyDescent="0.25">
      <c r="D12" t="s">
        <v>11</v>
      </c>
    </row>
    <row r="13" spans="1:4" x14ac:dyDescent="0.25">
      <c r="C13" t="s">
        <v>12</v>
      </c>
    </row>
    <row r="14" spans="1:4" x14ac:dyDescent="0.25">
      <c r="D14" t="s">
        <v>7</v>
      </c>
    </row>
    <row r="15" spans="1:4" x14ac:dyDescent="0.25">
      <c r="A15" t="s">
        <v>13</v>
      </c>
    </row>
    <row r="17" spans="1:1" x14ac:dyDescent="0.25">
      <c r="A17" t="s">
        <v>14</v>
      </c>
    </row>
    <row r="18" spans="1:1" x14ac:dyDescent="0.25">
      <c r="A18" t="s">
        <v>15</v>
      </c>
    </row>
    <row r="20" spans="1:1" x14ac:dyDescent="0.25">
      <c r="A20" t="s">
        <v>16</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D69260-90DF-4D26-B2EF-1FAA897EE182}">
  <dimension ref="A1:O26"/>
  <sheetViews>
    <sheetView showGridLines="0" workbookViewId="0">
      <selection activeCell="J3" sqref="J3"/>
    </sheetView>
  </sheetViews>
  <sheetFormatPr defaultRowHeight="15" x14ac:dyDescent="0.25"/>
  <cols>
    <col min="1" max="1" width="20.7109375" customWidth="1"/>
    <col min="2" max="2" width="26.28515625" customWidth="1"/>
    <col min="3" max="3" width="9.140625" style="18"/>
    <col min="4" max="4" width="3" bestFit="1" customWidth="1"/>
    <col min="5" max="5" width="13.85546875" bestFit="1" customWidth="1"/>
    <col min="6" max="7" width="3.140625" customWidth="1"/>
    <col min="8" max="8" width="13.85546875" bestFit="1" customWidth="1"/>
    <col min="16" max="16" width="12.7109375" bestFit="1" customWidth="1"/>
  </cols>
  <sheetData>
    <row r="1" spans="1:15" x14ac:dyDescent="0.25">
      <c r="A1" s="21" t="s">
        <v>59</v>
      </c>
      <c r="C1" s="18" t="s">
        <v>46</v>
      </c>
      <c r="I1" t="s">
        <v>165</v>
      </c>
    </row>
    <row r="2" spans="1:15" x14ac:dyDescent="0.25">
      <c r="A2" s="8">
        <v>5</v>
      </c>
      <c r="B2" s="17" t="s">
        <v>62</v>
      </c>
      <c r="C2" s="18" t="s">
        <v>47</v>
      </c>
    </row>
    <row r="3" spans="1:15" ht="30" x14ac:dyDescent="0.25">
      <c r="A3" s="9">
        <v>420000</v>
      </c>
      <c r="B3" s="22" t="s">
        <v>61</v>
      </c>
      <c r="C3" s="19" t="s">
        <v>48</v>
      </c>
      <c r="I3" s="5" t="s">
        <v>49</v>
      </c>
      <c r="J3" s="5" t="s">
        <v>50</v>
      </c>
      <c r="K3" s="5" t="s">
        <v>51</v>
      </c>
    </row>
    <row r="4" spans="1:15" x14ac:dyDescent="0.25">
      <c r="C4" s="20" t="s">
        <v>164</v>
      </c>
      <c r="I4" s="2"/>
      <c r="J4" s="2"/>
      <c r="K4" s="7">
        <v>7</v>
      </c>
    </row>
    <row r="5" spans="1:15" x14ac:dyDescent="0.25">
      <c r="A5" s="8"/>
      <c r="B5" s="1" t="s">
        <v>67</v>
      </c>
      <c r="E5" s="10" t="s">
        <v>17</v>
      </c>
      <c r="F5" s="2"/>
      <c r="G5" s="2"/>
      <c r="H5" s="2"/>
      <c r="I5" s="11">
        <v>0</v>
      </c>
      <c r="J5" s="12"/>
      <c r="K5" s="10" t="str">
        <f>IF(J5="","",I5)</f>
        <v/>
      </c>
    </row>
    <row r="6" spans="1:15" x14ac:dyDescent="0.25">
      <c r="E6" s="10" t="s">
        <v>27</v>
      </c>
      <c r="F6" s="2"/>
      <c r="G6" s="2"/>
      <c r="H6" s="2"/>
      <c r="I6" s="11">
        <v>0.5</v>
      </c>
      <c r="J6" s="12"/>
      <c r="K6" s="10" t="str">
        <f>IF(J6="","",I6)</f>
        <v/>
      </c>
      <c r="O6" s="16"/>
    </row>
    <row r="7" spans="1:15" x14ac:dyDescent="0.25">
      <c r="E7" s="10" t="s">
        <v>35</v>
      </c>
      <c r="F7" s="2"/>
      <c r="G7" s="2"/>
      <c r="H7" s="2"/>
      <c r="I7" s="11">
        <v>1</v>
      </c>
      <c r="J7" s="12"/>
      <c r="K7" s="10" t="str">
        <f t="shared" ref="K7:K9" si="0">IF(J7="","",I7)</f>
        <v/>
      </c>
    </row>
    <row r="8" spans="1:15" x14ac:dyDescent="0.25">
      <c r="E8" s="10" t="s">
        <v>39</v>
      </c>
      <c r="F8" s="2"/>
      <c r="G8" s="2"/>
      <c r="H8" s="2"/>
      <c r="I8" s="11">
        <v>1.5</v>
      </c>
      <c r="J8" s="12" t="s">
        <v>63</v>
      </c>
      <c r="K8" s="10">
        <f t="shared" si="0"/>
        <v>1.5</v>
      </c>
    </row>
    <row r="9" spans="1:15" x14ac:dyDescent="0.25">
      <c r="E9" s="10" t="s">
        <v>43</v>
      </c>
      <c r="F9" s="2"/>
      <c r="G9" s="2"/>
      <c r="H9" s="2"/>
      <c r="I9" s="11">
        <v>2</v>
      </c>
      <c r="J9" s="12"/>
      <c r="K9" s="10" t="str">
        <f t="shared" si="0"/>
        <v/>
      </c>
    </row>
    <row r="10" spans="1:15" x14ac:dyDescent="0.25">
      <c r="C10" s="20" t="s">
        <v>60</v>
      </c>
      <c r="E10" s="2"/>
      <c r="F10" s="2"/>
      <c r="G10" s="2"/>
      <c r="H10" s="2"/>
      <c r="I10" s="6"/>
      <c r="J10" s="2"/>
      <c r="K10" s="2"/>
    </row>
    <row r="11" spans="1:15" x14ac:dyDescent="0.25">
      <c r="D11" t="s">
        <v>54</v>
      </c>
      <c r="E11" s="3">
        <v>10000000</v>
      </c>
      <c r="F11" s="2"/>
      <c r="G11" s="2"/>
      <c r="H11" s="3"/>
      <c r="I11" s="11">
        <v>0</v>
      </c>
      <c r="J11" s="10" t="str">
        <f>IF($A$3&lt;E11,"","X")</f>
        <v/>
      </c>
      <c r="K11" s="10" t="str">
        <f>IF(J11="","",I11)</f>
        <v/>
      </c>
    </row>
    <row r="12" spans="1:15" x14ac:dyDescent="0.25">
      <c r="D12" t="s">
        <v>55</v>
      </c>
      <c r="E12" s="3">
        <v>2000000</v>
      </c>
      <c r="F12" s="2" t="s">
        <v>53</v>
      </c>
      <c r="G12" s="2" t="s">
        <v>56</v>
      </c>
      <c r="H12" s="3">
        <v>10000000</v>
      </c>
      <c r="I12" s="11">
        <v>0.5</v>
      </c>
      <c r="J12" s="10" t="str">
        <f>IF(AND($A$3&gt;E12,$A$3&lt;=H12),"X","")</f>
        <v/>
      </c>
      <c r="K12" s="10" t="str">
        <f t="shared" ref="K12:K24" si="1">IF(J12="","",I12)</f>
        <v/>
      </c>
    </row>
    <row r="13" spans="1:15" x14ac:dyDescent="0.25">
      <c r="D13" t="s">
        <v>55</v>
      </c>
      <c r="E13" s="3">
        <v>500000</v>
      </c>
      <c r="F13" s="2" t="s">
        <v>53</v>
      </c>
      <c r="G13" s="2" t="s">
        <v>56</v>
      </c>
      <c r="H13" s="3">
        <v>2000000</v>
      </c>
      <c r="I13" s="11">
        <v>1</v>
      </c>
      <c r="J13" s="10" t="str">
        <f>IF(AND($A$3&gt;E13,$A$3&lt;=H13),"X","")</f>
        <v/>
      </c>
      <c r="K13" s="10" t="str">
        <f t="shared" si="1"/>
        <v/>
      </c>
    </row>
    <row r="14" spans="1:15" x14ac:dyDescent="0.25">
      <c r="D14" t="s">
        <v>56</v>
      </c>
      <c r="E14" s="3">
        <v>500000</v>
      </c>
      <c r="F14" s="2"/>
      <c r="G14" s="2"/>
      <c r="H14" s="3"/>
      <c r="I14" s="11">
        <v>1.5</v>
      </c>
      <c r="J14" s="10" t="str">
        <f>IF($A$3&lt;=E14,"X","")</f>
        <v>X</v>
      </c>
      <c r="K14" s="10">
        <f>IF(J14="","",I14)</f>
        <v>1.5</v>
      </c>
    </row>
    <row r="15" spans="1:15" x14ac:dyDescent="0.25">
      <c r="C15" s="20" t="s">
        <v>58</v>
      </c>
      <c r="E15" s="2"/>
      <c r="F15" s="2"/>
      <c r="G15" s="2"/>
      <c r="H15" s="2"/>
      <c r="I15" s="6"/>
      <c r="J15" s="2"/>
      <c r="K15" s="2"/>
    </row>
    <row r="16" spans="1:15" x14ac:dyDescent="0.25">
      <c r="D16" t="s">
        <v>54</v>
      </c>
      <c r="E16" s="2">
        <v>3</v>
      </c>
      <c r="F16" s="2"/>
      <c r="G16" s="2"/>
      <c r="H16" s="2"/>
      <c r="I16" s="11">
        <v>0</v>
      </c>
      <c r="J16" s="10" t="str">
        <f>IF($A$2&lt;E16,"X","")</f>
        <v/>
      </c>
      <c r="K16" s="10" t="str">
        <f t="shared" si="1"/>
        <v/>
      </c>
    </row>
    <row r="17" spans="3:12" x14ac:dyDescent="0.25">
      <c r="D17" t="s">
        <v>57</v>
      </c>
      <c r="E17" s="2">
        <v>3</v>
      </c>
      <c r="F17" s="2" t="s">
        <v>53</v>
      </c>
      <c r="G17" s="2" t="s">
        <v>54</v>
      </c>
      <c r="H17" s="2">
        <v>5</v>
      </c>
      <c r="I17" s="11">
        <v>0.3</v>
      </c>
      <c r="J17" s="10" t="str">
        <f>IF(AND($A$2&gt;=E17,$A$2&lt;H17),"X","")</f>
        <v/>
      </c>
      <c r="K17" s="10" t="str">
        <f>IF(J17="","",I17)</f>
        <v/>
      </c>
    </row>
    <row r="18" spans="3:12" x14ac:dyDescent="0.25">
      <c r="D18" t="s">
        <v>57</v>
      </c>
      <c r="E18" s="2">
        <v>5</v>
      </c>
      <c r="F18" s="2"/>
      <c r="G18" s="2"/>
      <c r="H18" s="2"/>
      <c r="I18" s="11">
        <v>0.7</v>
      </c>
      <c r="J18" s="10" t="str">
        <f>IF($A$2&gt;=E18,"X","")</f>
        <v>X</v>
      </c>
      <c r="K18" s="10">
        <f t="shared" si="1"/>
        <v>0.7</v>
      </c>
    </row>
    <row r="19" spans="3:12" x14ac:dyDescent="0.25">
      <c r="C19" s="20" t="s">
        <v>52</v>
      </c>
      <c r="E19" s="2"/>
      <c r="F19" s="2"/>
      <c r="G19" s="2"/>
      <c r="H19" s="2"/>
      <c r="I19" s="6"/>
      <c r="J19" s="2"/>
      <c r="K19" s="2" t="str">
        <f t="shared" si="1"/>
        <v/>
      </c>
    </row>
    <row r="20" spans="3:12" x14ac:dyDescent="0.25">
      <c r="D20" t="s">
        <v>55</v>
      </c>
      <c r="E20" s="4">
        <v>1.9</v>
      </c>
      <c r="F20" s="2"/>
      <c r="G20" s="2"/>
      <c r="H20" s="2"/>
      <c r="I20" s="11">
        <v>0</v>
      </c>
      <c r="J20" s="10"/>
      <c r="K20" s="10" t="str">
        <f t="shared" si="1"/>
        <v/>
      </c>
    </row>
    <row r="21" spans="3:12" x14ac:dyDescent="0.25">
      <c r="D21" t="s">
        <v>55</v>
      </c>
      <c r="E21" s="4">
        <v>1.8</v>
      </c>
      <c r="F21" s="2" t="s">
        <v>53</v>
      </c>
      <c r="G21" s="2" t="s">
        <v>56</v>
      </c>
      <c r="H21" s="4">
        <v>1.9</v>
      </c>
      <c r="I21" s="11">
        <v>0.7</v>
      </c>
      <c r="J21" s="10"/>
      <c r="K21" s="10" t="str">
        <f t="shared" si="1"/>
        <v/>
      </c>
    </row>
    <row r="22" spans="3:12" x14ac:dyDescent="0.25">
      <c r="D22" t="s">
        <v>55</v>
      </c>
      <c r="E22" s="4">
        <v>1.6</v>
      </c>
      <c r="F22" s="2" t="s">
        <v>53</v>
      </c>
      <c r="G22" s="2" t="s">
        <v>56</v>
      </c>
      <c r="H22" s="4">
        <v>1.8</v>
      </c>
      <c r="I22" s="11">
        <v>1.4</v>
      </c>
      <c r="J22" s="10"/>
      <c r="K22" s="10" t="str">
        <f t="shared" si="1"/>
        <v/>
      </c>
    </row>
    <row r="23" spans="3:12" x14ac:dyDescent="0.25">
      <c r="D23" t="s">
        <v>55</v>
      </c>
      <c r="E23" s="4">
        <v>1.2</v>
      </c>
      <c r="F23" s="2"/>
      <c r="G23" s="2" t="s">
        <v>56</v>
      </c>
      <c r="H23" s="4">
        <v>1.6</v>
      </c>
      <c r="I23" s="11">
        <v>2.1</v>
      </c>
      <c r="J23" s="10"/>
      <c r="K23" s="10" t="str">
        <f t="shared" si="1"/>
        <v/>
      </c>
    </row>
    <row r="24" spans="3:12" x14ac:dyDescent="0.25">
      <c r="D24" t="s">
        <v>56</v>
      </c>
      <c r="E24" s="4">
        <v>1.2</v>
      </c>
      <c r="F24" s="2"/>
      <c r="G24" s="2"/>
      <c r="H24" s="2"/>
      <c r="I24" s="11">
        <v>2.8</v>
      </c>
      <c r="J24" s="10"/>
      <c r="K24" s="10" t="str">
        <f t="shared" si="1"/>
        <v/>
      </c>
    </row>
    <row r="26" spans="3:12" x14ac:dyDescent="0.25">
      <c r="J26" s="13" t="s">
        <v>64</v>
      </c>
      <c r="K26" s="14">
        <f>SUM(K4:K24)</f>
        <v>10.7</v>
      </c>
      <c r="L26" s="15" t="s">
        <v>65</v>
      </c>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CC4F3F-A3B3-4E89-A55B-BDBB01C686D8}">
  <dimension ref="A1:G95"/>
  <sheetViews>
    <sheetView workbookViewId="0">
      <selection activeCell="B11" sqref="B11"/>
    </sheetView>
  </sheetViews>
  <sheetFormatPr defaultRowHeight="15" x14ac:dyDescent="0.25"/>
  <cols>
    <col min="1" max="1" width="33.140625" customWidth="1"/>
  </cols>
  <sheetData>
    <row r="1" spans="1:7" ht="30" x14ac:dyDescent="0.25">
      <c r="A1" s="27" t="s">
        <v>144</v>
      </c>
      <c r="B1" s="1" t="s">
        <v>45</v>
      </c>
      <c r="C1" s="1"/>
      <c r="D1" s="1"/>
      <c r="E1" s="1"/>
      <c r="F1" s="1"/>
      <c r="G1" s="1" t="s">
        <v>165</v>
      </c>
    </row>
    <row r="2" spans="1:7" ht="30" x14ac:dyDescent="0.25">
      <c r="A2" s="27" t="s">
        <v>162</v>
      </c>
      <c r="B2" s="2" t="s">
        <v>161</v>
      </c>
      <c r="C2" t="s">
        <v>163</v>
      </c>
    </row>
    <row r="3" spans="1:7" ht="15.75" x14ac:dyDescent="0.25">
      <c r="B3" s="23" t="s">
        <v>17</v>
      </c>
    </row>
    <row r="4" spans="1:7" x14ac:dyDescent="0.25">
      <c r="B4" s="24">
        <v>2.1</v>
      </c>
      <c r="C4" t="s">
        <v>70</v>
      </c>
    </row>
    <row r="5" spans="1:7" x14ac:dyDescent="0.25">
      <c r="B5" s="24" t="s">
        <v>72</v>
      </c>
      <c r="C5" t="s">
        <v>71</v>
      </c>
    </row>
    <row r="6" spans="1:7" x14ac:dyDescent="0.25">
      <c r="B6" s="24" t="s">
        <v>78</v>
      </c>
      <c r="C6" t="s">
        <v>69</v>
      </c>
    </row>
    <row r="7" spans="1:7" x14ac:dyDescent="0.25">
      <c r="B7" s="24" t="s">
        <v>79</v>
      </c>
      <c r="C7" t="s">
        <v>68</v>
      </c>
    </row>
    <row r="8" spans="1:7" x14ac:dyDescent="0.25">
      <c r="B8" s="24" t="s">
        <v>81</v>
      </c>
      <c r="C8" t="s">
        <v>80</v>
      </c>
    </row>
    <row r="9" spans="1:7" x14ac:dyDescent="0.25">
      <c r="B9" s="24" t="s">
        <v>82</v>
      </c>
      <c r="C9" t="s">
        <v>87</v>
      </c>
    </row>
    <row r="10" spans="1:7" x14ac:dyDescent="0.25">
      <c r="B10" s="24" t="s">
        <v>83</v>
      </c>
      <c r="C10" t="s">
        <v>88</v>
      </c>
    </row>
    <row r="11" spans="1:7" x14ac:dyDescent="0.25">
      <c r="B11" s="24" t="s">
        <v>84</v>
      </c>
      <c r="C11" t="s">
        <v>89</v>
      </c>
    </row>
    <row r="12" spans="1:7" x14ac:dyDescent="0.25">
      <c r="B12" s="24" t="s">
        <v>85</v>
      </c>
      <c r="C12" t="s">
        <v>19</v>
      </c>
    </row>
    <row r="13" spans="1:7" x14ac:dyDescent="0.25">
      <c r="B13" s="24" t="s">
        <v>86</v>
      </c>
      <c r="C13" t="s">
        <v>95</v>
      </c>
    </row>
    <row r="14" spans="1:7" x14ac:dyDescent="0.25">
      <c r="B14" s="24" t="s">
        <v>90</v>
      </c>
      <c r="C14" t="s">
        <v>96</v>
      </c>
    </row>
    <row r="15" spans="1:7" x14ac:dyDescent="0.25">
      <c r="B15" s="24" t="s">
        <v>91</v>
      </c>
      <c r="C15" t="s">
        <v>97</v>
      </c>
    </row>
    <row r="16" spans="1:7" x14ac:dyDescent="0.25">
      <c r="B16" s="24" t="s">
        <v>92</v>
      </c>
      <c r="C16" t="s">
        <v>98</v>
      </c>
    </row>
    <row r="17" spans="2:3" x14ac:dyDescent="0.25">
      <c r="B17" s="24" t="s">
        <v>93</v>
      </c>
      <c r="C17" t="s">
        <v>99</v>
      </c>
    </row>
    <row r="18" spans="2:3" x14ac:dyDescent="0.25">
      <c r="B18" s="24" t="s">
        <v>94</v>
      </c>
      <c r="C18" t="s">
        <v>100</v>
      </c>
    </row>
    <row r="19" spans="2:3" x14ac:dyDescent="0.25">
      <c r="B19" s="24" t="s">
        <v>125</v>
      </c>
      <c r="C19" t="s">
        <v>20</v>
      </c>
    </row>
    <row r="20" spans="2:3" x14ac:dyDescent="0.25">
      <c r="B20" s="24" t="s">
        <v>145</v>
      </c>
      <c r="C20" t="s">
        <v>146</v>
      </c>
    </row>
    <row r="21" spans="2:3" x14ac:dyDescent="0.25">
      <c r="B21" s="24" t="s">
        <v>147</v>
      </c>
      <c r="C21" t="s">
        <v>148</v>
      </c>
    </row>
    <row r="22" spans="2:3" x14ac:dyDescent="0.25">
      <c r="B22" s="24" t="s">
        <v>149</v>
      </c>
      <c r="C22" t="s">
        <v>150</v>
      </c>
    </row>
    <row r="23" spans="2:3" x14ac:dyDescent="0.25">
      <c r="B23" s="24" t="s">
        <v>151</v>
      </c>
      <c r="C23" t="s">
        <v>152</v>
      </c>
    </row>
    <row r="24" spans="2:3" x14ac:dyDescent="0.25">
      <c r="B24" s="24" t="s">
        <v>157</v>
      </c>
      <c r="C24" t="s">
        <v>153</v>
      </c>
    </row>
    <row r="25" spans="2:3" x14ac:dyDescent="0.25">
      <c r="B25" s="24" t="s">
        <v>158</v>
      </c>
      <c r="C25" t="s">
        <v>154</v>
      </c>
    </row>
    <row r="26" spans="2:3" x14ac:dyDescent="0.25">
      <c r="B26" s="24" t="s">
        <v>159</v>
      </c>
      <c r="C26" t="s">
        <v>155</v>
      </c>
    </row>
    <row r="27" spans="2:3" x14ac:dyDescent="0.25">
      <c r="B27" s="24" t="s">
        <v>160</v>
      </c>
      <c r="C27" t="s">
        <v>156</v>
      </c>
    </row>
    <row r="28" spans="2:3" x14ac:dyDescent="0.25">
      <c r="B28" s="24" t="s">
        <v>135</v>
      </c>
      <c r="C28" t="s">
        <v>136</v>
      </c>
    </row>
    <row r="29" spans="2:3" x14ac:dyDescent="0.25">
      <c r="B29" s="24" t="s">
        <v>137</v>
      </c>
      <c r="C29" t="s">
        <v>23</v>
      </c>
    </row>
    <row r="30" spans="2:3" x14ac:dyDescent="0.25">
      <c r="B30" s="24" t="s">
        <v>128</v>
      </c>
      <c r="C30" t="s">
        <v>26</v>
      </c>
    </row>
    <row r="31" spans="2:3" x14ac:dyDescent="0.25">
      <c r="B31" s="24" t="s">
        <v>127</v>
      </c>
      <c r="C31" t="s">
        <v>18</v>
      </c>
    </row>
    <row r="32" spans="2:3" x14ac:dyDescent="0.25">
      <c r="B32" s="24" t="s">
        <v>127</v>
      </c>
      <c r="C32" t="s">
        <v>21</v>
      </c>
    </row>
    <row r="33" spans="2:3" x14ac:dyDescent="0.25">
      <c r="B33" s="24" t="s">
        <v>127</v>
      </c>
      <c r="C33" t="s">
        <v>22</v>
      </c>
    </row>
    <row r="34" spans="2:3" x14ac:dyDescent="0.25">
      <c r="B34" s="24" t="s">
        <v>127</v>
      </c>
      <c r="C34" t="s">
        <v>24</v>
      </c>
    </row>
    <row r="35" spans="2:3" x14ac:dyDescent="0.25">
      <c r="B35" s="24" t="s">
        <v>127</v>
      </c>
      <c r="C35" t="s">
        <v>25</v>
      </c>
    </row>
    <row r="36" spans="2:3" ht="15.75" x14ac:dyDescent="0.25">
      <c r="B36" s="25" t="s">
        <v>27</v>
      </c>
    </row>
    <row r="37" spans="2:3" x14ac:dyDescent="0.25">
      <c r="B37" s="24"/>
    </row>
    <row r="38" spans="2:3" x14ac:dyDescent="0.25">
      <c r="B38" s="24" t="s">
        <v>75</v>
      </c>
      <c r="C38" t="s">
        <v>29</v>
      </c>
    </row>
    <row r="39" spans="2:3" x14ac:dyDescent="0.25">
      <c r="B39" s="24" t="s">
        <v>73</v>
      </c>
      <c r="C39" t="s">
        <v>30</v>
      </c>
    </row>
    <row r="40" spans="2:3" x14ac:dyDescent="0.25">
      <c r="B40" s="24" t="s">
        <v>101</v>
      </c>
      <c r="C40" t="s">
        <v>33</v>
      </c>
    </row>
    <row r="41" spans="2:3" x14ac:dyDescent="0.25">
      <c r="B41" s="24" t="s">
        <v>102</v>
      </c>
      <c r="C41" t="s">
        <v>103</v>
      </c>
    </row>
    <row r="42" spans="2:3" x14ac:dyDescent="0.25">
      <c r="B42" s="24" t="s">
        <v>104</v>
      </c>
      <c r="C42" t="s">
        <v>31</v>
      </c>
    </row>
    <row r="43" spans="2:3" x14ac:dyDescent="0.25">
      <c r="B43" s="24" t="s">
        <v>105</v>
      </c>
      <c r="C43" t="s">
        <v>107</v>
      </c>
    </row>
    <row r="44" spans="2:3" x14ac:dyDescent="0.25">
      <c r="B44" s="24" t="s">
        <v>113</v>
      </c>
      <c r="C44" t="s">
        <v>118</v>
      </c>
    </row>
    <row r="45" spans="2:3" x14ac:dyDescent="0.25">
      <c r="B45" s="24" t="s">
        <v>114</v>
      </c>
      <c r="C45" t="s">
        <v>119</v>
      </c>
    </row>
    <row r="46" spans="2:3" x14ac:dyDescent="0.25">
      <c r="B46" s="24" t="s">
        <v>115</v>
      </c>
      <c r="C46" t="s">
        <v>120</v>
      </c>
    </row>
    <row r="47" spans="2:3" x14ac:dyDescent="0.25">
      <c r="B47" s="24" t="s">
        <v>116</v>
      </c>
      <c r="C47" t="s">
        <v>121</v>
      </c>
    </row>
    <row r="48" spans="2:3" x14ac:dyDescent="0.25">
      <c r="B48" s="24" t="s">
        <v>117</v>
      </c>
      <c r="C48" t="s">
        <v>122</v>
      </c>
    </row>
    <row r="49" spans="2:3" x14ac:dyDescent="0.25">
      <c r="B49" s="24" t="s">
        <v>124</v>
      </c>
      <c r="C49" t="s">
        <v>123</v>
      </c>
    </row>
    <row r="50" spans="2:3" x14ac:dyDescent="0.25">
      <c r="B50" s="24" t="s">
        <v>129</v>
      </c>
      <c r="C50" t="s">
        <v>130</v>
      </c>
    </row>
    <row r="51" spans="2:3" x14ac:dyDescent="0.25">
      <c r="B51" s="24" t="s">
        <v>126</v>
      </c>
      <c r="C51" t="s">
        <v>34</v>
      </c>
    </row>
    <row r="52" spans="2:3" x14ac:dyDescent="0.25">
      <c r="B52" s="24" t="s">
        <v>138</v>
      </c>
      <c r="C52" t="s">
        <v>139</v>
      </c>
    </row>
    <row r="53" spans="2:3" x14ac:dyDescent="0.25">
      <c r="B53" s="24" t="s">
        <v>140</v>
      </c>
      <c r="C53" t="s">
        <v>141</v>
      </c>
    </row>
    <row r="54" spans="2:3" x14ac:dyDescent="0.25">
      <c r="B54" s="24" t="s">
        <v>142</v>
      </c>
      <c r="C54" t="s">
        <v>143</v>
      </c>
    </row>
    <row r="55" spans="2:3" x14ac:dyDescent="0.25">
      <c r="B55" s="24" t="s">
        <v>127</v>
      </c>
      <c r="C55" t="s">
        <v>28</v>
      </c>
    </row>
    <row r="56" spans="2:3" x14ac:dyDescent="0.25">
      <c r="B56" s="24" t="s">
        <v>127</v>
      </c>
      <c r="C56" t="s">
        <v>32</v>
      </c>
    </row>
    <row r="57" spans="2:3" ht="15.75" x14ac:dyDescent="0.25">
      <c r="B57" s="25" t="s">
        <v>35</v>
      </c>
    </row>
    <row r="58" spans="2:3" x14ac:dyDescent="0.25">
      <c r="B58" s="24" t="s">
        <v>77</v>
      </c>
      <c r="C58" t="s">
        <v>36</v>
      </c>
    </row>
    <row r="59" spans="2:3" x14ac:dyDescent="0.25">
      <c r="B59" s="24" t="s">
        <v>76</v>
      </c>
      <c r="C59" t="s">
        <v>37</v>
      </c>
    </row>
    <row r="60" spans="2:3" x14ac:dyDescent="0.25">
      <c r="B60" s="24"/>
      <c r="C60" t="s">
        <v>38</v>
      </c>
    </row>
    <row r="61" spans="2:3" ht="15.75" x14ac:dyDescent="0.25">
      <c r="B61" s="25" t="s">
        <v>39</v>
      </c>
    </row>
    <row r="62" spans="2:3" x14ac:dyDescent="0.25">
      <c r="B62" s="24" t="s">
        <v>74</v>
      </c>
      <c r="C62" t="s">
        <v>40</v>
      </c>
    </row>
    <row r="63" spans="2:3" x14ac:dyDescent="0.25">
      <c r="B63" s="24">
        <v>8.1999999999999993</v>
      </c>
      <c r="C63" t="s">
        <v>41</v>
      </c>
    </row>
    <row r="64" spans="2:3" x14ac:dyDescent="0.25">
      <c r="B64" s="24">
        <v>8.3000000000000007</v>
      </c>
      <c r="C64" t="s">
        <v>66</v>
      </c>
    </row>
    <row r="65" spans="2:3" x14ac:dyDescent="0.25">
      <c r="B65" s="24" t="s">
        <v>106</v>
      </c>
      <c r="C65" t="s">
        <v>108</v>
      </c>
    </row>
    <row r="66" spans="2:3" x14ac:dyDescent="0.25">
      <c r="B66" s="24" t="s">
        <v>131</v>
      </c>
      <c r="C66" t="s">
        <v>132</v>
      </c>
    </row>
    <row r="67" spans="2:3" x14ac:dyDescent="0.25">
      <c r="B67" s="24" t="s">
        <v>133</v>
      </c>
      <c r="C67" t="s">
        <v>134</v>
      </c>
    </row>
    <row r="68" spans="2:3" x14ac:dyDescent="0.25">
      <c r="B68" s="24"/>
      <c r="C68" t="s">
        <v>42</v>
      </c>
    </row>
    <row r="69" spans="2:3" ht="15.75" x14ac:dyDescent="0.25">
      <c r="B69" s="25" t="s">
        <v>43</v>
      </c>
    </row>
    <row r="70" spans="2:3" x14ac:dyDescent="0.25">
      <c r="B70" s="24" t="s">
        <v>77</v>
      </c>
      <c r="C70" t="s">
        <v>44</v>
      </c>
    </row>
    <row r="71" spans="2:3" x14ac:dyDescent="0.25">
      <c r="B71" s="24" t="s">
        <v>109</v>
      </c>
      <c r="C71" t="s">
        <v>110</v>
      </c>
    </row>
    <row r="72" spans="2:3" x14ac:dyDescent="0.25">
      <c r="B72" s="24" t="s">
        <v>112</v>
      </c>
      <c r="C72" t="s">
        <v>111</v>
      </c>
    </row>
    <row r="73" spans="2:3" x14ac:dyDescent="0.25">
      <c r="B73" s="26"/>
    </row>
    <row r="74" spans="2:3" x14ac:dyDescent="0.25">
      <c r="B74" s="26"/>
    </row>
    <row r="75" spans="2:3" x14ac:dyDescent="0.25">
      <c r="B75" s="26"/>
    </row>
    <row r="76" spans="2:3" x14ac:dyDescent="0.25">
      <c r="B76" s="26"/>
    </row>
    <row r="77" spans="2:3" x14ac:dyDescent="0.25">
      <c r="B77" s="26"/>
    </row>
    <row r="78" spans="2:3" x14ac:dyDescent="0.25">
      <c r="B78" s="26"/>
    </row>
    <row r="79" spans="2:3" x14ac:dyDescent="0.25">
      <c r="B79" s="26"/>
    </row>
    <row r="80" spans="2:3" x14ac:dyDescent="0.25">
      <c r="B80" s="26"/>
    </row>
    <row r="81" spans="2:2" x14ac:dyDescent="0.25">
      <c r="B81" s="26"/>
    </row>
    <row r="82" spans="2:2" x14ac:dyDescent="0.25">
      <c r="B82" s="26"/>
    </row>
    <row r="83" spans="2:2" x14ac:dyDescent="0.25">
      <c r="B83" s="26"/>
    </row>
    <row r="84" spans="2:2" x14ac:dyDescent="0.25">
      <c r="B84" s="26"/>
    </row>
    <row r="85" spans="2:2" x14ac:dyDescent="0.25">
      <c r="B85" s="26"/>
    </row>
    <row r="86" spans="2:2" x14ac:dyDescent="0.25">
      <c r="B86" s="26"/>
    </row>
    <row r="87" spans="2:2" x14ac:dyDescent="0.25">
      <c r="B87" s="26"/>
    </row>
    <row r="88" spans="2:2" x14ac:dyDescent="0.25">
      <c r="B88" s="26"/>
    </row>
    <row r="89" spans="2:2" x14ac:dyDescent="0.25">
      <c r="B89" s="26"/>
    </row>
    <row r="90" spans="2:2" x14ac:dyDescent="0.25">
      <c r="B90" s="26"/>
    </row>
    <row r="91" spans="2:2" x14ac:dyDescent="0.25">
      <c r="B91" s="26"/>
    </row>
    <row r="92" spans="2:2" x14ac:dyDescent="0.25">
      <c r="B92" s="26"/>
    </row>
    <row r="93" spans="2:2" x14ac:dyDescent="0.25">
      <c r="B93" s="26"/>
    </row>
    <row r="94" spans="2:2" x14ac:dyDescent="0.25">
      <c r="B94" s="26"/>
    </row>
    <row r="95" spans="2:2" x14ac:dyDescent="0.25">
      <c r="B95" s="26"/>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Guidlines</vt:lpstr>
      <vt:lpstr>Profit Matrix</vt:lpstr>
      <vt:lpstr>Complexity Levels</vt:lpstr>
    </vt:vector>
  </TitlesOfParts>
  <Company>State of Indiana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West, Gretchen</dc:creator>
  <cp:lastModifiedBy>West, Gretchen</cp:lastModifiedBy>
  <dcterms:created xsi:type="dcterms:W3CDTF">2024-04-29T15:28:23Z</dcterms:created>
  <dcterms:modified xsi:type="dcterms:W3CDTF">2024-12-23T15:56:46Z</dcterms:modified>
</cp:coreProperties>
</file>