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ingov.sharepoint.com/sites/IDEMOAQ/ctap_models/Calculations/"/>
    </mc:Choice>
  </mc:AlternateContent>
  <xr:revisionPtr revIDLastSave="0" documentId="13_ncr:1_{10DFBF31-F011-4AD7-A434-E1B931C836CC}" xr6:coauthVersionLast="47" xr6:coauthVersionMax="47" xr10:uidLastSave="{00000000-0000-0000-0000-000000000000}"/>
  <bookViews>
    <workbookView xWindow="-24120" yWindow="-120" windowWidth="24240" windowHeight="17640" xr2:uid="{00000000-000D-0000-FFFF-FFFF00000000}"/>
  </bookViews>
  <sheets>
    <sheet name="Bark OR Bark and Wet Wood" sheetId="1" r:id="rId1"/>
    <sheet name="Dry Wood" sheetId="2" r:id="rId2"/>
    <sheet name="Wet Wood" sheetId="3" r:id="rId3"/>
    <sheet name="HAPs Calcs for All Fuel Types" sheetId="5" r:id="rId4"/>
    <sheet name="GHGs Calcs for All Fuel Typ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5" l="1"/>
  <c r="B23" i="5"/>
  <c r="C29" i="5"/>
  <c r="I29" i="5"/>
  <c r="H29" i="5"/>
  <c r="D35" i="3"/>
  <c r="D36" i="3" s="1"/>
  <c r="C35" i="3"/>
  <c r="C36" i="3" s="1"/>
  <c r="D35" i="1"/>
  <c r="D36" i="1" s="1"/>
  <c r="C35" i="1"/>
  <c r="B36" i="3"/>
  <c r="B23" i="3"/>
  <c r="B36" i="1"/>
  <c r="C36" i="1"/>
  <c r="B23" i="1"/>
  <c r="B36" i="2"/>
  <c r="D35" i="2"/>
  <c r="D36" i="2" s="1"/>
  <c r="C35" i="2"/>
  <c r="C36" i="2" s="1"/>
  <c r="C30" i="6" l="1"/>
  <c r="E30" i="6"/>
  <c r="D28" i="6"/>
  <c r="D30" i="6" s="1"/>
  <c r="B23" i="6"/>
  <c r="C28" i="1"/>
  <c r="C29" i="1" s="1"/>
  <c r="D28" i="1"/>
  <c r="D29" i="1" s="1"/>
  <c r="B29" i="1"/>
  <c r="E29" i="1"/>
  <c r="F29" i="1"/>
  <c r="G29" i="1"/>
  <c r="H29" i="1"/>
  <c r="B23" i="2"/>
  <c r="C28" i="2"/>
  <c r="C29" i="2" s="1"/>
  <c r="D28" i="2"/>
  <c r="D29" i="2" s="1"/>
  <c r="B29" i="2"/>
  <c r="E29" i="2"/>
  <c r="F29" i="2"/>
  <c r="G29" i="2"/>
  <c r="H29" i="2"/>
  <c r="D29" i="5"/>
  <c r="E29" i="5"/>
  <c r="F29" i="5"/>
  <c r="G29" i="5"/>
  <c r="C28" i="3"/>
  <c r="C29" i="3" s="1"/>
  <c r="D28" i="3"/>
  <c r="D29" i="3" s="1"/>
  <c r="B29" i="3"/>
  <c r="E29" i="3"/>
  <c r="F29" i="3"/>
  <c r="G29" i="3"/>
  <c r="H29" i="3"/>
  <c r="I31" i="5" l="1"/>
  <c r="D32" i="6"/>
  <c r="D35" i="6"/>
</calcChain>
</file>

<file path=xl/sharedStrings.xml><?xml version="1.0" encoding="utf-8"?>
<sst xmlns="http://schemas.openxmlformats.org/spreadsheetml/2006/main" count="220" uniqueCount="83">
  <si>
    <t>Pollutant</t>
  </si>
  <si>
    <t xml:space="preserve"> </t>
  </si>
  <si>
    <t>SO2</t>
  </si>
  <si>
    <t>NOx</t>
  </si>
  <si>
    <t>VOC</t>
  </si>
  <si>
    <t>Methodology</t>
  </si>
  <si>
    <t>Wet wood is considered to be greater than or equal to 20% moisture content.  Dry wood is considered to be less than 20% moisture content.</t>
  </si>
  <si>
    <t>Wood Waste Combustion (uncontrolled)</t>
  </si>
  <si>
    <t>External Combustion Boiler</t>
  </si>
  <si>
    <t>Additional emission factors for HAPs and controlled wood waste combustion are available in AP-42, Chapter 1.6.</t>
  </si>
  <si>
    <t>OR, if you don't have the capacity in MMBtu/hr but have in in tons of wood waste burned per hour:</t>
  </si>
  <si>
    <t>Bark/Bark and Wet Wood</t>
  </si>
  <si>
    <t>Potential Emissions in tons/yr</t>
  </si>
  <si>
    <t>copy this value into the Capacity (MMBtu/hr) cell</t>
  </si>
  <si>
    <t>To convert from tons/hr capacity to MMBtu/hr capacity:</t>
  </si>
  <si>
    <t>Dry Wood</t>
  </si>
  <si>
    <t>Wet Wood</t>
  </si>
  <si>
    <t>All Wood Waste Fuel Types</t>
  </si>
  <si>
    <t>Acrolein</t>
  </si>
  <si>
    <t>Benzene</t>
  </si>
  <si>
    <t>Formaldehyde</t>
  </si>
  <si>
    <t>Hydrogen Chloride</t>
  </si>
  <si>
    <t>Styrene</t>
  </si>
  <si>
    <t>Selected Hazardous Air Pollutants</t>
  </si>
  <si>
    <t>CO2</t>
  </si>
  <si>
    <t>CH4</t>
  </si>
  <si>
    <t>N2O</t>
  </si>
  <si>
    <t>Emission Factor in kg/mmBtu from 40 CFR 98</t>
  </si>
  <si>
    <t>Potential Emission in tons/yr</t>
  </si>
  <si>
    <t>Summed Potential Emissions in tons/yr</t>
  </si>
  <si>
    <t>Emission Factor in lb/mmBtu from AP-42</t>
  </si>
  <si>
    <t>CO2 and CH4 Emission Factors from Tables C-1 and 2 of 40 CFR Part 98 Subpart C. N2O emission factor from AP-43 Chapter 1.6 (revised 3/02).</t>
  </si>
  <si>
    <t>Greenhouse Gases</t>
  </si>
  <si>
    <t>Global Warming Potentials (GWP) from Table A-1 of 40 CFR Part 98 Subpart A.</t>
  </si>
  <si>
    <t>CO2e (tons/yr) = CO2 Potential Emission ton/yr x CO2 GWP (1) + CH4 Potential Emission ton/yr x CH4 GWP (25) + N2O Potential Emission ton/yr x N2O GWP (298).</t>
  </si>
  <si>
    <t xml:space="preserve">CO2e Total in tons/yr </t>
  </si>
  <si>
    <t>Hazardous Air Pollutants (HAPs)</t>
  </si>
  <si>
    <t>Greenhouse Gases (GHGs)</t>
  </si>
  <si>
    <t>Uncontrolled Potential to Emit</t>
  </si>
  <si>
    <t>Filterable PM</t>
  </si>
  <si>
    <t>CO</t>
  </si>
  <si>
    <t>Controlled Potential to Emit</t>
  </si>
  <si>
    <t xml:space="preserve">Methodology </t>
  </si>
  <si>
    <t>Higher Heating Value of Fuel (Btu/lb)*</t>
  </si>
  <si>
    <t>Emission Factor in lb/MMBtu (before control)**</t>
  </si>
  <si>
    <t>**Emission factors for combustion of dry wood are from AP 42 Tables 1.6-1,  Table 1.6-2, and Table 1.6-3:</t>
  </si>
  <si>
    <t xml:space="preserve">   PM2.5 emission factor (after control) includes filterable PM10 (controlled) and condensible PM no control).</t>
  </si>
  <si>
    <t xml:space="preserve">   PM10 emission factor (after control) includes filterable PM10 (controlled) and condensible PM (no control).</t>
  </si>
  <si>
    <t>PM10</t>
  </si>
  <si>
    <t>PM2.5</t>
  </si>
  <si>
    <t xml:space="preserve">   PM10 emission factor (before control) include filterable PM10 (no control) and condensible PM (no control).</t>
  </si>
  <si>
    <t xml:space="preserve">   PM2.5 emission factor (before control) include filterable PM2.5 (no control) and condensible PM (no control).</t>
  </si>
  <si>
    <t xml:space="preserve">   CO emission factor for stokers and dutch ovens/fuel cells is 0.013 lb/MMBtu and for fluidized bed combustors is 0.17 lb/MMBtu.</t>
  </si>
  <si>
    <t>Emission Factor in lb/MMBtu (after control)**</t>
  </si>
  <si>
    <t xml:space="preserve">Controlled Potential to Emit Emission Factors represent mechanical collectors with reinjection including cyclones and multiclones. According to AP-42 (Section 1.6.4), the efficiency of multiclone mechanical collectors varies from 25 to 65 percent. </t>
  </si>
  <si>
    <t>If the unit is controlled, include the following table:</t>
  </si>
  <si>
    <t>Maximum Capacity (tons/hr)</t>
  </si>
  <si>
    <t>Maximum Heat Input Capacity (MMBtu/hr)</t>
  </si>
  <si>
    <t>copy this value into the Maximum Heat Input Capacity (MMBtu/hr) cell above</t>
  </si>
  <si>
    <r>
      <t>Maximum Heat Input Capacity (MMBtu/hr) = Maximum Capacity (tons/hr) x Higher Heating Value of wood fuel (Btu/lb) x (1 MMBtu/10</t>
    </r>
    <r>
      <rPr>
        <vertAlign val="superscript"/>
        <sz val="10"/>
        <rFont val="Arial"/>
        <family val="2"/>
      </rPr>
      <t>6</t>
    </r>
    <r>
      <rPr>
        <sz val="10"/>
        <rFont val="Arial"/>
        <family val="2"/>
      </rPr>
      <t xml:space="preserve"> Btu) x 2000 lbs/1 ton</t>
    </r>
  </si>
  <si>
    <t>Potential Emissions (tons/yr) = Maximum Heat Input Capacity (MMBtu/hr) * Emission Factor (lb/MMBtu) * 8760hrs/yr * 1 ton/2000lbs</t>
  </si>
  <si>
    <t>Wood Waste Combustion</t>
  </si>
  <si>
    <t>PM</t>
  </si>
  <si>
    <t>**Emission factors for combustion of bark or bark and wet wood are from AP 42 Tables 1.6-1,  Table 1.6-2, and Table 1.6-3:</t>
  </si>
  <si>
    <t>**Emission factors for combustion of wet wood are from AP 42 Tables 1.6-1,  Table 1.6-2, and Table 1.6-3:</t>
  </si>
  <si>
    <t>*Based on AP 42 Chapter 1.6, the higher heating values of wood range between 4,500 Btu/lb of wet wood on a as-fired basis to 8,000 Btu/lb for dry wood.</t>
  </si>
  <si>
    <t>Potential Emission (tons/yr) = Maximum Heat Input Capacity mmBtu/hr x Emission Factor (kg/mmBtu) x 2.20462 lb/kg x 8760 hrs/yr /2,000 lb/ton</t>
  </si>
  <si>
    <t>Potential Emission (tons/yr) = Maximum Heat Input Capacity mmBtu/hr x Emission Factor (lb/mmBtu) x 8760 hrs/yr /2,000 lb/ton</t>
  </si>
  <si>
    <t>Emission Factor in lb/MMBtu**</t>
  </si>
  <si>
    <t xml:space="preserve">PTE of Total HAPs (tons/yr) =  </t>
  </si>
  <si>
    <t>Toluene</t>
  </si>
  <si>
    <t>Manganese</t>
  </si>
  <si>
    <t>**Emission factors for combustion of wood are from AP 42 Tables 1.6-3 and 1.6-4:</t>
  </si>
  <si>
    <t>Acetaldehyde</t>
  </si>
  <si>
    <r>
      <t>These factors include the eight HAPs with the highest AP-42 emission factors.</t>
    </r>
    <r>
      <rPr>
        <sz val="10"/>
        <color indexed="10"/>
        <rFont val="Arial"/>
        <family val="2"/>
      </rPr>
      <t xml:space="preserve">  </t>
    </r>
  </si>
  <si>
    <t xml:space="preserve">*Based on AP 42 Chapter 1.6, the higher heating value of wet wood is 4500 Btu/lb. </t>
  </si>
  <si>
    <t xml:space="preserve">*Based on AP 42 Chapter 1.6, the higher heating value of dry wood is 8000 Btu/lb. </t>
  </si>
  <si>
    <t>Notes:</t>
  </si>
  <si>
    <t>The Higher Heating Value of wood fuel generally range between 4,500 Btu/lb of fuel on a wet, as-fired basis to 8,000 Btu/lb for dry wood.</t>
  </si>
  <si>
    <t>This calculation is for illustrative purposes only.  The emission factors and other data/methodologies used in these calculations are from US EPA's AP-42 Compilation of Air Pollutant Emission Factors.  The emission factors, data, methodologies, and assumptions used in these calculations may not be representative/appropriate for a given emission unit/activity.  For additional information, please refer to US EPA's AP-42 Compilation of Air Pollutant Emission Factors.</t>
  </si>
  <si>
    <t xml:space="preserve">IDEM OAQ does not guarantee the accuracy of these calculations or the emission factors used.  </t>
  </si>
  <si>
    <t xml:space="preserve">All emission factors and calculations submitted as part of a permit application shall be reviewed by IDEM OAQ Permit Branch for accuracy, completeness, robustness, and appropriateness as part of the permit application review process and a final determination shall be made by the OAQ, Permits Branch.  </t>
  </si>
  <si>
    <t>There are five sheets associated with this spreadsheet.  Three are based on the different types of wood waste for which the US EPA has developed emission factors.  Click on the appropriate sheet for the type of fuel that your source uses.  The last sheets are for HAPs and GHGs calculations for all types of wood waste combustion.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</si>
</sst>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E+00"/>
    <numFmt numFmtId="165" formatCode="0.0"/>
    <numFmt numFmtId="166" formatCode="0.000"/>
  </numFmts>
  <fonts count="8">
    <font>
      <sz val="10"/>
      <name val="Arial"/>
    </font>
    <font>
      <b/>
      <sz val="10"/>
      <name val="Arial"/>
      <family val="2"/>
    </font>
    <font>
      <vertAlign val="superscript"/>
      <sz val="10"/>
      <name val="Arial"/>
      <family val="2"/>
    </font>
    <font>
      <sz val="10"/>
      <color indexed="10"/>
      <name val="Arial"/>
      <family val="2"/>
    </font>
    <font>
      <b/>
      <sz val="10"/>
      <color indexed="10"/>
      <name val="Arial"/>
      <family val="2"/>
    </font>
    <font>
      <sz val="10"/>
      <color indexed="8"/>
      <name val="Arial"/>
      <family val="2"/>
    </font>
    <font>
      <sz val="10"/>
      <name val="Arial"/>
      <family val="2"/>
    </font>
    <font>
      <sz val="12"/>
      <name val="Arial MT"/>
    </font>
  </fonts>
  <fills count="3">
    <fill>
      <patternFill patternType="none"/>
    </fill>
    <fill>
      <patternFill patternType="gray125"/>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7" fillId="0" borderId="0"/>
  </cellStyleXfs>
  <cellXfs count="92">
    <xf numFmtId="0" fontId="0" fillId="0" borderId="0" xfId="0"/>
    <xf numFmtId="0" fontId="6"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vertical="center"/>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6" fillId="0" borderId="0" xfId="0" applyFont="1" applyProtection="1">
      <protection locked="0"/>
    </xf>
    <xf numFmtId="0" fontId="1" fillId="0" borderId="0" xfId="0" applyFont="1" applyAlignment="1" applyProtection="1">
      <alignment horizontal="center"/>
      <protection locked="0"/>
    </xf>
    <xf numFmtId="0" fontId="6" fillId="0" borderId="0" xfId="0" applyFont="1" applyAlignment="1" applyProtection="1">
      <alignment horizontal="center"/>
      <protection locked="0"/>
    </xf>
    <xf numFmtId="0" fontId="4" fillId="0" borderId="0" xfId="0" applyFont="1" applyAlignment="1" applyProtection="1">
      <alignment horizontal="left"/>
      <protection locked="0"/>
    </xf>
    <xf numFmtId="0" fontId="6" fillId="0" borderId="1" xfId="0" applyFont="1" applyBorder="1" applyAlignment="1" applyProtection="1">
      <alignment horizontal="center"/>
      <protection locked="0"/>
    </xf>
    <xf numFmtId="0" fontId="3" fillId="0" borderId="0" xfId="0" applyFont="1" applyProtection="1">
      <protection locked="0"/>
    </xf>
    <xf numFmtId="0" fontId="1" fillId="0" borderId="6" xfId="1" applyFont="1" applyBorder="1" applyProtection="1">
      <protection locked="0"/>
    </xf>
    <xf numFmtId="0" fontId="6" fillId="0" borderId="17" xfId="1" applyFont="1" applyBorder="1" applyProtection="1">
      <protection locked="0"/>
    </xf>
    <xf numFmtId="0" fontId="6" fillId="0" borderId="7" xfId="1" applyFont="1" applyBorder="1" applyProtection="1">
      <protection locked="0"/>
    </xf>
    <xf numFmtId="0" fontId="6" fillId="0" borderId="2" xfId="0" applyFont="1" applyBorder="1" applyProtection="1">
      <protection locked="0"/>
    </xf>
    <xf numFmtId="0" fontId="6" fillId="0" borderId="6" xfId="0" applyFont="1" applyBorder="1" applyProtection="1">
      <protection locked="0"/>
    </xf>
    <xf numFmtId="0" fontId="6" fillId="0" borderId="3" xfId="0" applyFont="1" applyBorder="1" applyProtection="1">
      <protection locked="0"/>
    </xf>
    <xf numFmtId="0" fontId="6" fillId="0" borderId="4" xfId="0" applyFont="1" applyBorder="1" applyProtection="1">
      <protection locked="0"/>
    </xf>
    <xf numFmtId="0" fontId="6" fillId="0" borderId="5" xfId="0" applyFont="1" applyBorder="1" applyProtection="1">
      <protection locked="0"/>
    </xf>
    <xf numFmtId="0" fontId="6" fillId="0" borderId="1" xfId="1" applyFont="1" applyBorder="1" applyProtection="1">
      <protection locked="0"/>
    </xf>
    <xf numFmtId="0" fontId="6" fillId="0" borderId="1" xfId="0" applyFont="1" applyFill="1" applyBorder="1" applyAlignment="1" applyProtection="1">
      <alignment horizontal="center"/>
      <protection locked="0"/>
    </xf>
    <xf numFmtId="2" fontId="6" fillId="0" borderId="1" xfId="0" applyNumberFormat="1" applyFont="1" applyBorder="1" applyAlignment="1" applyProtection="1">
      <alignment horizontal="center"/>
      <protection locked="0"/>
    </xf>
    <xf numFmtId="0" fontId="6" fillId="0" borderId="1" xfId="0" applyFont="1" applyBorder="1" applyProtection="1">
      <protection locked="0"/>
    </xf>
    <xf numFmtId="0" fontId="6" fillId="0" borderId="0" xfId="1" applyFont="1" applyBorder="1" applyProtection="1">
      <protection locked="0"/>
    </xf>
    <xf numFmtId="0" fontId="6" fillId="0" borderId="2" xfId="1" applyFont="1" applyBorder="1" applyProtection="1">
      <protection locked="0"/>
    </xf>
    <xf numFmtId="0" fontId="6" fillId="0" borderId="5" xfId="1" applyFont="1" applyBorder="1" applyProtection="1">
      <protection locked="0"/>
    </xf>
    <xf numFmtId="0" fontId="6" fillId="0" borderId="16" xfId="1" applyFont="1" applyBorder="1" applyAlignment="1" applyProtection="1">
      <alignment horizontal="center"/>
      <protection locked="0"/>
    </xf>
    <xf numFmtId="2" fontId="6" fillId="0" borderId="1" xfId="1" applyNumberFormat="1" applyFont="1" applyFill="1" applyBorder="1" applyAlignment="1" applyProtection="1">
      <alignment horizontal="center"/>
      <protection locked="0"/>
    </xf>
    <xf numFmtId="166" fontId="6" fillId="0" borderId="1" xfId="1" applyNumberFormat="1" applyFont="1" applyFill="1" applyBorder="1" applyAlignment="1" applyProtection="1">
      <alignment horizontal="center"/>
      <protection locked="0"/>
    </xf>
    <xf numFmtId="2" fontId="6" fillId="0" borderId="1" xfId="1" applyNumberFormat="1" applyFont="1" applyBorder="1" applyAlignment="1" applyProtection="1">
      <alignment horizontal="center"/>
      <protection locked="0"/>
    </xf>
    <xf numFmtId="0" fontId="1" fillId="0" borderId="0" xfId="1" applyFont="1" applyProtection="1">
      <protection locked="0"/>
    </xf>
    <xf numFmtId="0" fontId="6" fillId="0" borderId="0" xfId="0" applyFont="1" applyFill="1" applyProtection="1">
      <protection locked="0"/>
    </xf>
    <xf numFmtId="0" fontId="6" fillId="0" borderId="0" xfId="1" applyFont="1" applyFill="1" applyBorder="1" applyProtection="1">
      <protection locked="0"/>
    </xf>
    <xf numFmtId="0" fontId="6" fillId="0" borderId="0" xfId="0" applyFont="1" applyFill="1" applyBorder="1" applyProtection="1">
      <protection locked="0"/>
    </xf>
    <xf numFmtId="0" fontId="6" fillId="0" borderId="0" xfId="1" applyFont="1" applyFill="1" applyProtection="1">
      <protection locked="0"/>
    </xf>
    <xf numFmtId="0" fontId="6" fillId="0" borderId="0" xfId="0" applyFont="1" applyFill="1" applyAlignment="1" applyProtection="1">
      <alignment horizontal="left" vertical="center"/>
      <protection locked="0"/>
    </xf>
    <xf numFmtId="0" fontId="3" fillId="0" borderId="0" xfId="0" applyFont="1" applyAlignment="1" applyProtection="1">
      <alignment vertical="center"/>
      <protection locked="0"/>
    </xf>
    <xf numFmtId="166" fontId="6" fillId="0" borderId="1" xfId="1" applyNumberFormat="1" applyFont="1" applyBorder="1" applyAlignment="1" applyProtection="1">
      <alignment horizontal="center"/>
      <protection locked="0"/>
    </xf>
    <xf numFmtId="0" fontId="6" fillId="0" borderId="0" xfId="0" applyFont="1" applyAlignment="1" applyProtection="1">
      <alignment horizontal="right"/>
      <protection locked="0"/>
    </xf>
    <xf numFmtId="165" fontId="6" fillId="0" borderId="1" xfId="0" applyNumberFormat="1" applyFont="1" applyBorder="1" applyAlignment="1" applyProtection="1">
      <alignment horizontal="center"/>
      <protection locked="0"/>
    </xf>
    <xf numFmtId="0" fontId="6" fillId="0" borderId="0" xfId="0" applyFont="1" applyBorder="1" applyProtection="1">
      <protection locked="0"/>
    </xf>
    <xf numFmtId="11" fontId="6" fillId="0" borderId="1" xfId="0" applyNumberFormat="1"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0" fontId="1" fillId="0" borderId="0" xfId="0" applyFont="1" applyProtection="1">
      <protection locked="0"/>
    </xf>
    <xf numFmtId="0" fontId="5"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6" fillId="0" borderId="17" xfId="0" applyFont="1" applyBorder="1" applyAlignment="1" applyProtection="1">
      <alignment vertical="center"/>
      <protection locked="0"/>
    </xf>
    <xf numFmtId="165"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vertical="center"/>
      <protection locked="0"/>
    </xf>
    <xf numFmtId="3" fontId="6" fillId="0" borderId="0" xfId="0" applyNumberFormat="1" applyFont="1" applyBorder="1" applyAlignment="1" applyProtection="1">
      <alignment horizontal="center" vertical="center"/>
      <protection locked="0"/>
    </xf>
    <xf numFmtId="0" fontId="6" fillId="0" borderId="1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5" xfId="0" applyFont="1" applyBorder="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top" wrapText="1"/>
      <protection locked="0"/>
    </xf>
    <xf numFmtId="0" fontId="3" fillId="0" borderId="0" xfId="0" applyFont="1" applyAlignment="1" applyProtection="1">
      <alignment vertical="center" wrapText="1"/>
      <protection locked="0"/>
    </xf>
    <xf numFmtId="0" fontId="6" fillId="0" borderId="6" xfId="1" applyFont="1" applyBorder="1" applyAlignment="1" applyProtection="1">
      <alignment horizontal="center"/>
      <protection locked="0"/>
    </xf>
    <xf numFmtId="0" fontId="6" fillId="0" borderId="17" xfId="1" applyFont="1" applyBorder="1" applyAlignment="1" applyProtection="1">
      <alignment horizontal="center"/>
      <protection locked="0"/>
    </xf>
    <xf numFmtId="0" fontId="6" fillId="0" borderId="7" xfId="1" applyFont="1" applyBorder="1" applyAlignment="1" applyProtection="1">
      <alignment horizontal="center"/>
      <protection locked="0"/>
    </xf>
    <xf numFmtId="0" fontId="6" fillId="0" borderId="0" xfId="1" applyFont="1" applyFill="1" applyAlignment="1" applyProtection="1">
      <alignment horizontal="left" wrapText="1" indent="1"/>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3" fillId="0" borderId="0" xfId="0" applyFont="1" applyAlignment="1" applyProtection="1">
      <alignment vertical="center" wrapText="1"/>
      <protection locked="0"/>
    </xf>
    <xf numFmtId="0" fontId="6" fillId="0" borderId="1" xfId="0"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left" vertical="top" wrapText="1"/>
      <protection locked="0"/>
    </xf>
    <xf numFmtId="0" fontId="6" fillId="2" borderId="1" xfId="0" applyFont="1"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zoomScaleNormal="100" zoomScaleSheetLayoutView="100" workbookViewId="0">
      <selection sqref="A1:J3"/>
    </sheetView>
  </sheetViews>
  <sheetFormatPr defaultRowHeight="12.75"/>
  <cols>
    <col min="1" max="1" width="40.7109375" style="8" customWidth="1"/>
    <col min="2" max="2" width="13.140625" style="8" customWidth="1"/>
    <col min="3" max="3" width="10.28515625" style="8" customWidth="1"/>
    <col min="4" max="4" width="11.140625" style="8" customWidth="1"/>
    <col min="5" max="5" width="10.140625" style="8" customWidth="1"/>
    <col min="6" max="6" width="9.140625" style="8"/>
    <col min="7" max="7" width="10.28515625" style="8" customWidth="1"/>
    <col min="8" max="8" width="10.7109375" style="8" customWidth="1"/>
    <col min="9" max="16384" width="9.140625" style="8"/>
  </cols>
  <sheetData>
    <row r="1" spans="1:11">
      <c r="A1" s="78" t="s">
        <v>82</v>
      </c>
      <c r="B1" s="78"/>
      <c r="C1" s="78"/>
      <c r="D1" s="78"/>
      <c r="E1" s="78"/>
      <c r="F1" s="78"/>
      <c r="G1" s="78"/>
      <c r="H1" s="78"/>
      <c r="I1" s="78"/>
      <c r="J1" s="78"/>
      <c r="K1" s="73"/>
    </row>
    <row r="2" spans="1:11">
      <c r="A2" s="78"/>
      <c r="B2" s="78"/>
      <c r="C2" s="78"/>
      <c r="D2" s="78"/>
      <c r="E2" s="78"/>
      <c r="F2" s="78"/>
      <c r="G2" s="78"/>
      <c r="H2" s="78"/>
      <c r="I2" s="78"/>
      <c r="J2" s="78"/>
      <c r="K2" s="73"/>
    </row>
    <row r="3" spans="1:11">
      <c r="A3" s="78"/>
      <c r="B3" s="78"/>
      <c r="C3" s="78"/>
      <c r="D3" s="78"/>
      <c r="E3" s="78"/>
      <c r="F3" s="78"/>
      <c r="G3" s="78"/>
      <c r="H3" s="78"/>
      <c r="I3" s="78"/>
      <c r="J3" s="78"/>
      <c r="K3" s="73"/>
    </row>
    <row r="4" spans="1:11">
      <c r="D4" s="9" t="s">
        <v>8</v>
      </c>
    </row>
    <row r="5" spans="1:11">
      <c r="D5" s="9" t="s">
        <v>61</v>
      </c>
    </row>
    <row r="6" spans="1:11">
      <c r="D6" s="9" t="s">
        <v>11</v>
      </c>
    </row>
    <row r="8" spans="1:11" ht="12.75" customHeight="1">
      <c r="A8" s="79" t="s">
        <v>79</v>
      </c>
      <c r="B8" s="79"/>
      <c r="C8" s="79"/>
      <c r="D8" s="79"/>
      <c r="E8" s="79"/>
      <c r="F8" s="79"/>
      <c r="G8" s="79"/>
      <c r="H8" s="79"/>
      <c r="I8" s="79"/>
      <c r="J8" s="79"/>
    </row>
    <row r="9" spans="1:11">
      <c r="A9" s="79"/>
      <c r="B9" s="79"/>
      <c r="C9" s="79"/>
      <c r="D9" s="79"/>
      <c r="E9" s="79"/>
      <c r="F9" s="79"/>
      <c r="G9" s="79"/>
      <c r="H9" s="79"/>
      <c r="I9" s="79"/>
      <c r="J9" s="79"/>
    </row>
    <row r="10" spans="1:11">
      <c r="A10" s="79"/>
      <c r="B10" s="79"/>
      <c r="C10" s="79"/>
      <c r="D10" s="79"/>
      <c r="E10" s="79"/>
      <c r="F10" s="79"/>
      <c r="G10" s="79"/>
      <c r="H10" s="79"/>
      <c r="I10" s="79"/>
      <c r="J10" s="79"/>
    </row>
    <row r="11" spans="1:11">
      <c r="A11" s="79"/>
      <c r="B11" s="79"/>
      <c r="C11" s="79"/>
      <c r="D11" s="79"/>
      <c r="E11" s="79"/>
      <c r="F11" s="79"/>
      <c r="G11" s="79"/>
      <c r="H11" s="79"/>
      <c r="I11" s="79"/>
      <c r="J11" s="79"/>
    </row>
    <row r="12" spans="1:11">
      <c r="A12" s="3"/>
      <c r="B12" s="3"/>
      <c r="C12" s="1"/>
      <c r="D12" s="2"/>
      <c r="E12" s="3"/>
      <c r="F12" s="1"/>
      <c r="G12" s="1"/>
      <c r="H12" s="1"/>
      <c r="I12" s="3"/>
      <c r="J12" s="1"/>
    </row>
    <row r="13" spans="1:11">
      <c r="A13" s="80" t="s">
        <v>80</v>
      </c>
      <c r="B13" s="80"/>
      <c r="C13" s="80"/>
      <c r="D13" s="80"/>
      <c r="E13" s="80"/>
      <c r="F13" s="80"/>
      <c r="G13" s="80"/>
      <c r="H13" s="80"/>
      <c r="I13" s="80"/>
      <c r="J13" s="80"/>
    </row>
    <row r="14" spans="1:11">
      <c r="A14" s="3"/>
      <c r="B14" s="3"/>
      <c r="C14" s="1"/>
      <c r="D14" s="2"/>
      <c r="E14" s="3"/>
      <c r="F14" s="1"/>
      <c r="G14" s="1"/>
      <c r="H14" s="3"/>
      <c r="I14" s="3"/>
      <c r="J14" s="1"/>
    </row>
    <row r="15" spans="1:11">
      <c r="A15" s="79" t="s">
        <v>81</v>
      </c>
      <c r="B15" s="79"/>
      <c r="C15" s="79"/>
      <c r="D15" s="79"/>
      <c r="E15" s="79"/>
      <c r="F15" s="79"/>
      <c r="G15" s="79"/>
      <c r="H15" s="79"/>
      <c r="I15" s="79"/>
      <c r="J15" s="79"/>
    </row>
    <row r="16" spans="1:11" ht="12.75" customHeight="1">
      <c r="A16" s="79"/>
      <c r="B16" s="79"/>
      <c r="C16" s="79"/>
      <c r="D16" s="79"/>
      <c r="E16" s="79"/>
      <c r="F16" s="79"/>
      <c r="G16" s="79"/>
      <c r="H16" s="79"/>
      <c r="I16" s="79"/>
      <c r="J16" s="79"/>
    </row>
    <row r="17" spans="1:10">
      <c r="A17" s="79"/>
      <c r="B17" s="79"/>
      <c r="C17" s="79"/>
      <c r="D17" s="79"/>
      <c r="E17" s="79"/>
      <c r="F17" s="79"/>
      <c r="G17" s="79"/>
      <c r="H17" s="79"/>
      <c r="I17" s="79"/>
      <c r="J17" s="79"/>
    </row>
    <row r="18" spans="1:10">
      <c r="B18" s="10"/>
    </row>
    <row r="19" spans="1:10">
      <c r="A19" s="8" t="s">
        <v>57</v>
      </c>
      <c r="B19" s="91"/>
    </row>
    <row r="20" spans="1:10">
      <c r="A20" s="11" t="s">
        <v>10</v>
      </c>
      <c r="B20" s="10"/>
    </row>
    <row r="21" spans="1:10">
      <c r="A21" s="8" t="s">
        <v>56</v>
      </c>
      <c r="B21" s="91"/>
    </row>
    <row r="22" spans="1:10">
      <c r="A22" s="8" t="s">
        <v>43</v>
      </c>
      <c r="B22" s="91">
        <v>4500</v>
      </c>
    </row>
    <row r="23" spans="1:10">
      <c r="A23" s="8" t="s">
        <v>57</v>
      </c>
      <c r="B23" s="12">
        <f>B21*B22*2000/10^6</f>
        <v>0</v>
      </c>
      <c r="C23" s="13" t="s">
        <v>58</v>
      </c>
    </row>
    <row r="25" spans="1:10">
      <c r="A25" s="14" t="s">
        <v>38</v>
      </c>
      <c r="B25" s="15"/>
      <c r="C25" s="15"/>
      <c r="D25" s="15"/>
      <c r="E25" s="15"/>
      <c r="F25" s="15"/>
      <c r="G25" s="15"/>
      <c r="H25" s="16"/>
    </row>
    <row r="26" spans="1:10">
      <c r="A26" s="17"/>
      <c r="B26" s="18"/>
      <c r="C26" s="19"/>
      <c r="D26" s="19"/>
      <c r="E26" s="19" t="s">
        <v>0</v>
      </c>
      <c r="F26" s="19"/>
      <c r="G26" s="19"/>
      <c r="H26" s="20"/>
    </row>
    <row r="27" spans="1:10">
      <c r="A27" s="21" t="s">
        <v>1</v>
      </c>
      <c r="B27" s="12" t="s">
        <v>62</v>
      </c>
      <c r="C27" s="12" t="s">
        <v>48</v>
      </c>
      <c r="D27" s="12" t="s">
        <v>49</v>
      </c>
      <c r="E27" s="12" t="s">
        <v>2</v>
      </c>
      <c r="F27" s="12" t="s">
        <v>3</v>
      </c>
      <c r="G27" s="12" t="s">
        <v>4</v>
      </c>
      <c r="H27" s="12" t="s">
        <v>40</v>
      </c>
    </row>
    <row r="28" spans="1:10">
      <c r="A28" s="22" t="s">
        <v>44</v>
      </c>
      <c r="B28" s="12">
        <v>0.56000000000000005</v>
      </c>
      <c r="C28" s="12">
        <f>0.5+0.017</f>
        <v>0.51700000000000002</v>
      </c>
      <c r="D28" s="12">
        <f>0.43+0.017</f>
        <v>0.44700000000000001</v>
      </c>
      <c r="E28" s="12">
        <v>2.5000000000000001E-2</v>
      </c>
      <c r="F28" s="12">
        <v>0.22</v>
      </c>
      <c r="G28" s="23">
        <v>1.7000000000000001E-2</v>
      </c>
      <c r="H28" s="24">
        <v>0.6</v>
      </c>
    </row>
    <row r="29" spans="1:10">
      <c r="A29" s="25" t="s">
        <v>12</v>
      </c>
      <c r="B29" s="24">
        <f>$B$19*B28*8760/2000</f>
        <v>0</v>
      </c>
      <c r="C29" s="24">
        <f t="shared" ref="C29:H29" si="0">$B$19*C28*8760/2000</f>
        <v>0</v>
      </c>
      <c r="D29" s="24">
        <f t="shared" si="0"/>
        <v>0</v>
      </c>
      <c r="E29" s="24">
        <f t="shared" si="0"/>
        <v>0</v>
      </c>
      <c r="F29" s="24">
        <f t="shared" si="0"/>
        <v>0</v>
      </c>
      <c r="G29" s="24">
        <f t="shared" si="0"/>
        <v>0</v>
      </c>
      <c r="H29" s="24">
        <f t="shared" si="0"/>
        <v>0</v>
      </c>
    </row>
    <row r="31" spans="1:10">
      <c r="A31" s="11" t="s">
        <v>55</v>
      </c>
      <c r="B31" s="26"/>
      <c r="C31" s="26"/>
      <c r="D31" s="26"/>
      <c r="E31" s="26"/>
      <c r="F31" s="26"/>
      <c r="G31" s="26"/>
      <c r="H31" s="26"/>
    </row>
    <row r="32" spans="1:10">
      <c r="A32" s="14" t="s">
        <v>41</v>
      </c>
      <c r="B32" s="15"/>
      <c r="C32" s="15"/>
      <c r="D32" s="16"/>
    </row>
    <row r="33" spans="1:8">
      <c r="A33" s="27"/>
      <c r="B33" s="74" t="s">
        <v>0</v>
      </c>
      <c r="C33" s="75"/>
      <c r="D33" s="76"/>
    </row>
    <row r="34" spans="1:8">
      <c r="A34" s="28" t="s">
        <v>1</v>
      </c>
      <c r="B34" s="29" t="s">
        <v>39</v>
      </c>
      <c r="C34" s="29" t="s">
        <v>48</v>
      </c>
      <c r="D34" s="29" t="s">
        <v>49</v>
      </c>
    </row>
    <row r="35" spans="1:8">
      <c r="A35" s="22" t="s">
        <v>53</v>
      </c>
      <c r="B35" s="30">
        <v>0.54</v>
      </c>
      <c r="C35" s="31">
        <f>0.49+0.017</f>
        <v>0.50700000000000001</v>
      </c>
      <c r="D35" s="31">
        <f>0.29+0.017</f>
        <v>0.307</v>
      </c>
    </row>
    <row r="36" spans="1:8">
      <c r="A36" s="22" t="s">
        <v>12</v>
      </c>
      <c r="B36" s="32">
        <f>$B$19*B35*8760/2000</f>
        <v>0</v>
      </c>
      <c r="C36" s="32">
        <f>$B$19*C35*8760/2000</f>
        <v>0</v>
      </c>
      <c r="D36" s="32">
        <f>$B$19*D35*8760/2000</f>
        <v>0</v>
      </c>
    </row>
    <row r="38" spans="1:8">
      <c r="A38" s="33" t="s">
        <v>42</v>
      </c>
    </row>
    <row r="39" spans="1:8">
      <c r="A39" s="8" t="s">
        <v>6</v>
      </c>
    </row>
    <row r="40" spans="1:8">
      <c r="A40" s="8" t="s">
        <v>75</v>
      </c>
    </row>
    <row r="41" spans="1:8">
      <c r="A41" s="8" t="s">
        <v>63</v>
      </c>
    </row>
    <row r="42" spans="1:8" s="34" customFormat="1">
      <c r="A42" s="34" t="s">
        <v>50</v>
      </c>
      <c r="B42" s="35"/>
    </row>
    <row r="43" spans="1:8" s="34" customFormat="1">
      <c r="A43" s="34" t="s">
        <v>51</v>
      </c>
      <c r="B43" s="35"/>
    </row>
    <row r="44" spans="1:8" s="34" customFormat="1">
      <c r="A44" s="36" t="s">
        <v>47</v>
      </c>
    </row>
    <row r="45" spans="1:8" s="34" customFormat="1">
      <c r="A45" s="36" t="s">
        <v>46</v>
      </c>
      <c r="B45" s="37"/>
    </row>
    <row r="46" spans="1:8" s="34" customFormat="1" ht="12.75" customHeight="1">
      <c r="A46" s="38" t="s">
        <v>52</v>
      </c>
      <c r="B46" s="38"/>
      <c r="C46" s="38"/>
      <c r="D46" s="38"/>
      <c r="E46" s="38"/>
      <c r="F46" s="38"/>
      <c r="G46" s="38"/>
      <c r="H46" s="38"/>
    </row>
    <row r="47" spans="1:8" s="34" customFormat="1">
      <c r="A47" s="77" t="s">
        <v>54</v>
      </c>
      <c r="B47" s="77"/>
      <c r="C47" s="77"/>
      <c r="D47" s="77"/>
      <c r="E47" s="77"/>
      <c r="F47" s="77"/>
      <c r="G47" s="77"/>
      <c r="H47" s="77"/>
    </row>
    <row r="48" spans="1:8" s="34" customFormat="1">
      <c r="A48" s="77"/>
      <c r="B48" s="77"/>
      <c r="C48" s="77"/>
      <c r="D48" s="77"/>
      <c r="E48" s="77"/>
      <c r="F48" s="77"/>
      <c r="G48" s="77"/>
      <c r="H48" s="77"/>
    </row>
    <row r="49" spans="1:10" s="34" customFormat="1">
      <c r="B49" s="37"/>
    </row>
    <row r="50" spans="1:10" s="34" customFormat="1">
      <c r="A50" s="8" t="s">
        <v>14</v>
      </c>
      <c r="B50" s="37"/>
    </row>
    <row r="51" spans="1:10" s="34" customFormat="1" ht="14.25">
      <c r="A51" s="8" t="s">
        <v>59</v>
      </c>
      <c r="B51" s="37"/>
    </row>
    <row r="52" spans="1:10">
      <c r="A52" s="37" t="s">
        <v>60</v>
      </c>
      <c r="B52" s="37"/>
    </row>
    <row r="54" spans="1:10">
      <c r="A54" s="13" t="s">
        <v>77</v>
      </c>
      <c r="B54" s="13"/>
      <c r="C54" s="13"/>
      <c r="D54" s="13"/>
      <c r="E54" s="13"/>
      <c r="F54" s="13"/>
      <c r="G54" s="13"/>
      <c r="H54" s="13"/>
      <c r="I54" s="13"/>
      <c r="J54" s="13"/>
    </row>
    <row r="55" spans="1:10">
      <c r="A55" s="13" t="s">
        <v>9</v>
      </c>
      <c r="B55" s="13"/>
      <c r="C55" s="13"/>
      <c r="D55" s="13"/>
      <c r="E55" s="13"/>
      <c r="F55" s="13"/>
      <c r="G55" s="13"/>
      <c r="H55" s="13"/>
      <c r="I55" s="13"/>
      <c r="J55" s="13"/>
    </row>
    <row r="56" spans="1:10" ht="12.75" customHeight="1">
      <c r="A56" s="39" t="s">
        <v>78</v>
      </c>
      <c r="B56" s="39"/>
      <c r="C56" s="39"/>
      <c r="D56" s="39"/>
      <c r="E56" s="39"/>
      <c r="F56" s="39"/>
      <c r="G56" s="39"/>
      <c r="H56" s="39"/>
      <c r="I56" s="39"/>
      <c r="J56" s="39"/>
    </row>
    <row r="57" spans="1:10" ht="15" customHeight="1">
      <c r="A57" s="39"/>
      <c r="B57" s="39"/>
      <c r="C57" s="39"/>
      <c r="D57" s="39"/>
      <c r="E57" s="39"/>
      <c r="F57" s="39"/>
      <c r="G57" s="39"/>
      <c r="H57" s="39"/>
      <c r="I57" s="39"/>
      <c r="J57" s="39"/>
    </row>
    <row r="58" spans="1:10" ht="15" customHeight="1">
      <c r="A58" s="73"/>
      <c r="B58" s="73"/>
      <c r="C58" s="73"/>
      <c r="D58" s="73"/>
      <c r="E58" s="73"/>
      <c r="F58" s="73"/>
      <c r="G58" s="73"/>
      <c r="H58" s="73"/>
      <c r="I58" s="73"/>
      <c r="J58" s="73"/>
    </row>
    <row r="59" spans="1:10" ht="15" customHeight="1">
      <c r="A59" s="73"/>
      <c r="B59" s="73"/>
      <c r="C59" s="73"/>
      <c r="D59" s="73"/>
      <c r="E59" s="73"/>
      <c r="F59" s="73"/>
      <c r="G59" s="73"/>
      <c r="H59" s="73"/>
      <c r="I59" s="73"/>
      <c r="J59" s="73"/>
    </row>
    <row r="60" spans="1:10" ht="15" customHeight="1">
      <c r="A60" s="73"/>
      <c r="B60" s="73"/>
      <c r="C60" s="73"/>
      <c r="D60" s="73"/>
      <c r="E60" s="73"/>
      <c r="F60" s="73"/>
      <c r="G60" s="73"/>
      <c r="H60" s="73"/>
      <c r="I60" s="73"/>
      <c r="J60" s="73"/>
    </row>
    <row r="61" spans="1:10" ht="15" customHeight="1">
      <c r="A61" s="73"/>
      <c r="B61" s="73"/>
      <c r="C61" s="73"/>
      <c r="D61" s="73"/>
      <c r="E61" s="73"/>
      <c r="F61" s="73"/>
      <c r="G61" s="73"/>
      <c r="H61" s="73"/>
      <c r="I61" s="73"/>
      <c r="J61" s="73"/>
    </row>
    <row r="62" spans="1:10" ht="15" customHeight="1">
      <c r="A62" s="73"/>
      <c r="B62" s="73"/>
      <c r="C62" s="73"/>
      <c r="D62" s="73"/>
      <c r="E62" s="73"/>
      <c r="F62" s="73"/>
      <c r="G62" s="73"/>
      <c r="H62" s="73"/>
      <c r="I62" s="73"/>
      <c r="J62" s="73"/>
    </row>
  </sheetData>
  <sheetProtection algorithmName="SHA-512" hashValue="xP026Gm2J0VN6VDitB04N/HIMW/kTYvRamY5FrvMkeVZFQI6w9vg1UBr2dz7+UhafVU78j5TSgUb+m5crTkBpQ==" saltValue="kzdFQaxFYy8E0wHXk8bbKg==" spinCount="100000" sheet="1" objects="1" scenarios="1"/>
  <mergeCells count="6">
    <mergeCell ref="B33:D33"/>
    <mergeCell ref="A47:H48"/>
    <mergeCell ref="A1:J3"/>
    <mergeCell ref="A8:J11"/>
    <mergeCell ref="A13:J13"/>
    <mergeCell ref="A15:J17"/>
  </mergeCells>
  <printOptions horizontalCentered="1"/>
  <pageMargins left="1" right="1" top="1" bottom="1" header="0.5"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7"/>
  <sheetViews>
    <sheetView zoomScaleNormal="100" workbookViewId="0">
      <selection sqref="A1:J3"/>
    </sheetView>
  </sheetViews>
  <sheetFormatPr defaultRowHeight="12.75"/>
  <cols>
    <col min="1" max="1" width="40.85546875" style="8" customWidth="1"/>
    <col min="2" max="2" width="14.28515625" style="8" customWidth="1"/>
    <col min="3" max="3" width="12.140625" style="8" customWidth="1"/>
    <col min="4" max="4" width="11.7109375" style="8" customWidth="1"/>
    <col min="5" max="5" width="10.85546875" style="8" customWidth="1"/>
    <col min="6" max="6" width="10" style="8" customWidth="1"/>
    <col min="7" max="7" width="9.7109375" style="8" customWidth="1"/>
    <col min="8" max="8" width="10.42578125" style="8" customWidth="1"/>
    <col min="9" max="16384" width="9.140625" style="8"/>
  </cols>
  <sheetData>
    <row r="1" spans="1:10" ht="12.75" customHeight="1">
      <c r="A1" s="78" t="s">
        <v>82</v>
      </c>
      <c r="B1" s="78"/>
      <c r="C1" s="78"/>
      <c r="D1" s="78"/>
      <c r="E1" s="78"/>
      <c r="F1" s="78"/>
      <c r="G1" s="78"/>
      <c r="H1" s="78"/>
      <c r="I1" s="78"/>
      <c r="J1" s="78"/>
    </row>
    <row r="2" spans="1:10">
      <c r="A2" s="78"/>
      <c r="B2" s="78"/>
      <c r="C2" s="78"/>
      <c r="D2" s="78"/>
      <c r="E2" s="78"/>
      <c r="F2" s="78"/>
      <c r="G2" s="78"/>
      <c r="H2" s="78"/>
      <c r="I2" s="78"/>
      <c r="J2" s="78"/>
    </row>
    <row r="3" spans="1:10">
      <c r="A3" s="78"/>
      <c r="B3" s="78"/>
      <c r="C3" s="78"/>
      <c r="D3" s="78"/>
      <c r="E3" s="78"/>
      <c r="F3" s="78"/>
      <c r="G3" s="78"/>
      <c r="H3" s="78"/>
      <c r="I3" s="78"/>
      <c r="J3" s="78"/>
    </row>
    <row r="4" spans="1:10">
      <c r="D4" s="9" t="s">
        <v>8</v>
      </c>
    </row>
    <row r="5" spans="1:10">
      <c r="D5" s="9" t="s">
        <v>61</v>
      </c>
    </row>
    <row r="6" spans="1:10">
      <c r="D6" s="9" t="s">
        <v>15</v>
      </c>
    </row>
    <row r="7" spans="1:10">
      <c r="D7" s="9"/>
    </row>
    <row r="8" spans="1:10">
      <c r="A8" s="79" t="s">
        <v>79</v>
      </c>
      <c r="B8" s="79"/>
      <c r="C8" s="79"/>
      <c r="D8" s="79"/>
      <c r="E8" s="79"/>
      <c r="F8" s="79"/>
      <c r="G8" s="79"/>
      <c r="H8" s="79"/>
      <c r="I8" s="79"/>
      <c r="J8" s="79"/>
    </row>
    <row r="9" spans="1:10">
      <c r="A9" s="79"/>
      <c r="B9" s="79"/>
      <c r="C9" s="79"/>
      <c r="D9" s="79"/>
      <c r="E9" s="79"/>
      <c r="F9" s="79"/>
      <c r="G9" s="79"/>
      <c r="H9" s="79"/>
      <c r="I9" s="79"/>
      <c r="J9" s="79"/>
    </row>
    <row r="10" spans="1:10">
      <c r="A10" s="79"/>
      <c r="B10" s="79"/>
      <c r="C10" s="79"/>
      <c r="D10" s="79"/>
      <c r="E10" s="79"/>
      <c r="F10" s="79"/>
      <c r="G10" s="79"/>
      <c r="H10" s="79"/>
      <c r="I10" s="79"/>
      <c r="J10" s="79"/>
    </row>
    <row r="11" spans="1:10">
      <c r="A11" s="79"/>
      <c r="B11" s="79"/>
      <c r="C11" s="79"/>
      <c r="D11" s="79"/>
      <c r="E11" s="79"/>
      <c r="F11" s="79"/>
      <c r="G11" s="79"/>
      <c r="H11" s="79"/>
      <c r="I11" s="79"/>
      <c r="J11" s="79"/>
    </row>
    <row r="12" spans="1:10">
      <c r="A12" s="3"/>
      <c r="B12" s="3"/>
      <c r="C12" s="1"/>
      <c r="D12" s="2"/>
      <c r="E12" s="3"/>
      <c r="F12" s="1"/>
      <c r="G12" s="1"/>
      <c r="H12" s="1"/>
      <c r="I12" s="3"/>
      <c r="J12" s="1"/>
    </row>
    <row r="13" spans="1:10">
      <c r="A13" s="80" t="s">
        <v>80</v>
      </c>
      <c r="B13" s="80"/>
      <c r="C13" s="80"/>
      <c r="D13" s="80"/>
      <c r="E13" s="80"/>
      <c r="F13" s="80"/>
      <c r="G13" s="80"/>
      <c r="H13" s="80"/>
      <c r="I13" s="80"/>
      <c r="J13" s="80"/>
    </row>
    <row r="14" spans="1:10">
      <c r="A14" s="3"/>
      <c r="B14" s="3"/>
      <c r="C14" s="1"/>
      <c r="D14" s="2"/>
      <c r="E14" s="3"/>
      <c r="F14" s="1"/>
      <c r="G14" s="1"/>
      <c r="H14" s="3"/>
      <c r="I14" s="3"/>
      <c r="J14" s="1"/>
    </row>
    <row r="15" spans="1:10">
      <c r="A15" s="79" t="s">
        <v>81</v>
      </c>
      <c r="B15" s="79"/>
      <c r="C15" s="79"/>
      <c r="D15" s="79"/>
      <c r="E15" s="79"/>
      <c r="F15" s="79"/>
      <c r="G15" s="79"/>
      <c r="H15" s="79"/>
      <c r="I15" s="79"/>
      <c r="J15" s="79"/>
    </row>
    <row r="16" spans="1:10">
      <c r="A16" s="79"/>
      <c r="B16" s="79"/>
      <c r="C16" s="79"/>
      <c r="D16" s="79"/>
      <c r="E16" s="79"/>
      <c r="F16" s="79"/>
      <c r="G16" s="79"/>
      <c r="H16" s="79"/>
      <c r="I16" s="79"/>
      <c r="J16" s="79"/>
    </row>
    <row r="17" spans="1:10">
      <c r="A17" s="79"/>
      <c r="B17" s="79"/>
      <c r="C17" s="79"/>
      <c r="D17" s="79"/>
      <c r="E17" s="79"/>
      <c r="F17" s="79"/>
      <c r="G17" s="79"/>
      <c r="H17" s="79"/>
      <c r="I17" s="79"/>
      <c r="J17" s="79"/>
    </row>
    <row r="18" spans="1:10">
      <c r="B18" s="10"/>
    </row>
    <row r="19" spans="1:10">
      <c r="A19" s="8" t="s">
        <v>57</v>
      </c>
      <c r="B19" s="91"/>
    </row>
    <row r="20" spans="1:10">
      <c r="A20" s="11" t="s">
        <v>10</v>
      </c>
      <c r="B20" s="10"/>
    </row>
    <row r="21" spans="1:10">
      <c r="A21" s="8" t="s">
        <v>56</v>
      </c>
      <c r="B21" s="91"/>
    </row>
    <row r="22" spans="1:10">
      <c r="A22" s="8" t="s">
        <v>43</v>
      </c>
      <c r="B22" s="91">
        <v>8000</v>
      </c>
    </row>
    <row r="23" spans="1:10">
      <c r="A23" s="8" t="s">
        <v>57</v>
      </c>
      <c r="B23" s="12">
        <f>B21*B22*2000/10^6</f>
        <v>0</v>
      </c>
      <c r="C23" s="13" t="s">
        <v>58</v>
      </c>
    </row>
    <row r="25" spans="1:10">
      <c r="A25" s="14" t="s">
        <v>38</v>
      </c>
      <c r="B25" s="15"/>
      <c r="C25" s="15"/>
      <c r="D25" s="15"/>
      <c r="E25" s="15"/>
      <c r="F25" s="15"/>
      <c r="G25" s="15"/>
      <c r="H25" s="16"/>
    </row>
    <row r="26" spans="1:10">
      <c r="A26" s="17"/>
      <c r="B26" s="18"/>
      <c r="C26" s="19"/>
      <c r="D26" s="19"/>
      <c r="E26" s="19" t="s">
        <v>0</v>
      </c>
      <c r="F26" s="19"/>
      <c r="G26" s="19"/>
      <c r="H26" s="20"/>
    </row>
    <row r="27" spans="1:10">
      <c r="A27" s="21" t="s">
        <v>1</v>
      </c>
      <c r="B27" s="29" t="s">
        <v>39</v>
      </c>
      <c r="C27" s="29" t="s">
        <v>48</v>
      </c>
      <c r="D27" s="29" t="s">
        <v>49</v>
      </c>
      <c r="E27" s="12" t="s">
        <v>2</v>
      </c>
      <c r="F27" s="12" t="s">
        <v>3</v>
      </c>
      <c r="G27" s="12" t="s">
        <v>4</v>
      </c>
      <c r="H27" s="12" t="s">
        <v>40</v>
      </c>
    </row>
    <row r="28" spans="1:10">
      <c r="A28" s="22" t="s">
        <v>44</v>
      </c>
      <c r="B28" s="24">
        <v>0.4</v>
      </c>
      <c r="C28" s="12">
        <f>0.36+0.017</f>
        <v>0.377</v>
      </c>
      <c r="D28" s="12">
        <f>0.31+0.017</f>
        <v>0.32700000000000001</v>
      </c>
      <c r="E28" s="12">
        <v>2.5000000000000001E-2</v>
      </c>
      <c r="F28" s="12">
        <v>0.49</v>
      </c>
      <c r="G28" s="23">
        <v>1.7000000000000001E-2</v>
      </c>
      <c r="H28" s="24">
        <v>0.6</v>
      </c>
    </row>
    <row r="29" spans="1:10">
      <c r="A29" s="25" t="s">
        <v>12</v>
      </c>
      <c r="B29" s="24">
        <f>$B$19*B28*8760/2000</f>
        <v>0</v>
      </c>
      <c r="C29" s="24">
        <f t="shared" ref="C29:H29" si="0">$B$19*C28*8760/2000</f>
        <v>0</v>
      </c>
      <c r="D29" s="24">
        <f t="shared" si="0"/>
        <v>0</v>
      </c>
      <c r="E29" s="24">
        <f t="shared" si="0"/>
        <v>0</v>
      </c>
      <c r="F29" s="24">
        <f t="shared" si="0"/>
        <v>0</v>
      </c>
      <c r="G29" s="24">
        <f t="shared" si="0"/>
        <v>0</v>
      </c>
      <c r="H29" s="24">
        <f t="shared" si="0"/>
        <v>0</v>
      </c>
    </row>
    <row r="31" spans="1:10">
      <c r="A31" s="11" t="s">
        <v>55</v>
      </c>
      <c r="B31" s="26"/>
      <c r="C31" s="26"/>
      <c r="D31" s="26"/>
      <c r="E31" s="26"/>
      <c r="F31" s="26"/>
      <c r="G31" s="26"/>
      <c r="H31" s="26"/>
    </row>
    <row r="32" spans="1:10">
      <c r="A32" s="14" t="s">
        <v>41</v>
      </c>
      <c r="B32" s="15"/>
      <c r="C32" s="15"/>
      <c r="D32" s="16"/>
    </row>
    <row r="33" spans="1:8">
      <c r="A33" s="27"/>
      <c r="B33" s="74" t="s">
        <v>0</v>
      </c>
      <c r="C33" s="75"/>
      <c r="D33" s="76"/>
    </row>
    <row r="34" spans="1:8">
      <c r="A34" s="28" t="s">
        <v>1</v>
      </c>
      <c r="B34" s="29" t="s">
        <v>39</v>
      </c>
      <c r="C34" s="29" t="s">
        <v>48</v>
      </c>
      <c r="D34" s="29" t="s">
        <v>49</v>
      </c>
    </row>
    <row r="35" spans="1:8">
      <c r="A35" s="22" t="s">
        <v>53</v>
      </c>
      <c r="B35" s="32">
        <v>0.3</v>
      </c>
      <c r="C35" s="40">
        <f>0.27+0.017</f>
        <v>0.28700000000000003</v>
      </c>
      <c r="D35" s="40">
        <f>0.16+0.017</f>
        <v>0.17699999999999999</v>
      </c>
    </row>
    <row r="36" spans="1:8">
      <c r="A36" s="22" t="s">
        <v>12</v>
      </c>
      <c r="B36" s="32">
        <f>$B$19*B35*8760/2000</f>
        <v>0</v>
      </c>
      <c r="C36" s="32">
        <f>$B$19*C35*8760/2000</f>
        <v>0</v>
      </c>
      <c r="D36" s="32">
        <f>$B$19*D35*8760/2000</f>
        <v>0</v>
      </c>
    </row>
    <row r="38" spans="1:8">
      <c r="A38" s="33" t="s">
        <v>42</v>
      </c>
    </row>
    <row r="39" spans="1:8">
      <c r="A39" s="8" t="s">
        <v>6</v>
      </c>
    </row>
    <row r="40" spans="1:8">
      <c r="A40" s="8" t="s">
        <v>76</v>
      </c>
    </row>
    <row r="41" spans="1:8">
      <c r="A41" s="8" t="s">
        <v>45</v>
      </c>
    </row>
    <row r="42" spans="1:8" s="34" customFormat="1">
      <c r="A42" s="34" t="s">
        <v>50</v>
      </c>
      <c r="B42" s="35"/>
    </row>
    <row r="43" spans="1:8" s="34" customFormat="1">
      <c r="A43" s="34" t="s">
        <v>51</v>
      </c>
      <c r="B43" s="35"/>
    </row>
    <row r="44" spans="1:8" s="34" customFormat="1">
      <c r="A44" s="36" t="s">
        <v>47</v>
      </c>
    </row>
    <row r="45" spans="1:8" s="34" customFormat="1">
      <c r="A45" s="36" t="s">
        <v>46</v>
      </c>
      <c r="B45" s="37"/>
    </row>
    <row r="46" spans="1:8" s="34" customFormat="1" ht="12.75" customHeight="1">
      <c r="A46" s="38" t="s">
        <v>52</v>
      </c>
      <c r="B46" s="38"/>
      <c r="C46" s="38"/>
      <c r="D46" s="38"/>
      <c r="E46" s="38"/>
      <c r="F46" s="38"/>
      <c r="G46" s="38"/>
      <c r="H46" s="38"/>
    </row>
    <row r="47" spans="1:8" s="34" customFormat="1">
      <c r="A47" s="77" t="s">
        <v>54</v>
      </c>
      <c r="B47" s="77"/>
      <c r="C47" s="77"/>
      <c r="D47" s="77"/>
      <c r="E47" s="77"/>
      <c r="F47" s="77"/>
      <c r="G47" s="77"/>
      <c r="H47" s="77"/>
    </row>
    <row r="48" spans="1:8" s="34" customFormat="1">
      <c r="A48" s="77"/>
      <c r="B48" s="77"/>
      <c r="C48" s="77"/>
      <c r="D48" s="77"/>
      <c r="E48" s="77"/>
      <c r="F48" s="77"/>
      <c r="G48" s="77"/>
      <c r="H48" s="77"/>
    </row>
    <row r="49" spans="1:10" s="34" customFormat="1">
      <c r="B49" s="37"/>
    </row>
    <row r="50" spans="1:10" s="34" customFormat="1">
      <c r="A50" s="8" t="s">
        <v>14</v>
      </c>
      <c r="B50" s="37"/>
    </row>
    <row r="51" spans="1:10" s="34" customFormat="1" ht="14.25">
      <c r="A51" s="8" t="s">
        <v>59</v>
      </c>
      <c r="B51" s="37"/>
    </row>
    <row r="52" spans="1:10">
      <c r="A52" s="37" t="s">
        <v>60</v>
      </c>
      <c r="B52" s="37"/>
    </row>
    <row r="53" spans="1:10">
      <c r="J53" s="41"/>
    </row>
    <row r="54" spans="1:10">
      <c r="A54" s="13" t="s">
        <v>77</v>
      </c>
      <c r="B54" s="13"/>
      <c r="C54" s="13"/>
      <c r="D54" s="13"/>
      <c r="E54" s="13"/>
      <c r="F54" s="13"/>
      <c r="G54" s="13"/>
      <c r="H54" s="13"/>
      <c r="I54" s="13"/>
      <c r="J54" s="13"/>
    </row>
    <row r="55" spans="1:10">
      <c r="A55" s="13" t="s">
        <v>9</v>
      </c>
      <c r="B55" s="13"/>
      <c r="C55" s="13"/>
      <c r="D55" s="13"/>
      <c r="E55" s="13"/>
      <c r="F55" s="13"/>
      <c r="G55" s="13"/>
      <c r="H55" s="13"/>
      <c r="I55" s="13"/>
      <c r="J55" s="13"/>
    </row>
    <row r="56" spans="1:10" ht="12.75" customHeight="1">
      <c r="A56" s="39" t="s">
        <v>78</v>
      </c>
      <c r="B56" s="73"/>
      <c r="C56" s="73"/>
      <c r="D56" s="73"/>
      <c r="E56" s="73"/>
      <c r="F56" s="73"/>
      <c r="G56" s="73"/>
      <c r="H56" s="73"/>
      <c r="I56" s="73"/>
      <c r="J56" s="73"/>
    </row>
    <row r="57" spans="1:10">
      <c r="A57" s="73"/>
      <c r="B57" s="73"/>
      <c r="C57" s="73"/>
      <c r="D57" s="73"/>
      <c r="E57" s="73"/>
      <c r="F57" s="73"/>
      <c r="G57" s="73"/>
      <c r="H57" s="73"/>
      <c r="I57" s="73"/>
      <c r="J57" s="73"/>
    </row>
  </sheetData>
  <sheetProtection algorithmName="SHA-512" hashValue="GI68o1bpDY3xRYVbcuIWOEEaz8177AhVbovrpMuhL4bLUwxJF2dCde8CFT142d79m7fthcoiU8MXdanwit5NDw==" saltValue="o94PWQcZdgxT50GecG4cng==" spinCount="100000" sheet="1" objects="1" scenarios="1"/>
  <mergeCells count="6">
    <mergeCell ref="B33:D33"/>
    <mergeCell ref="A47:H48"/>
    <mergeCell ref="A1:J3"/>
    <mergeCell ref="A8:J11"/>
    <mergeCell ref="A13:J13"/>
    <mergeCell ref="A15:J17"/>
  </mergeCells>
  <printOptions horizontalCentered="1"/>
  <pageMargins left="1" right="1" top="1" bottom="1" header="0.5" footer="0.5"/>
  <pageSetup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7"/>
  <sheetViews>
    <sheetView zoomScaleNormal="100" workbookViewId="0">
      <selection sqref="A1:J3"/>
    </sheetView>
  </sheetViews>
  <sheetFormatPr defaultRowHeight="12.75"/>
  <cols>
    <col min="1" max="1" width="41.140625" style="8" customWidth="1"/>
    <col min="2" max="2" width="15" style="8" customWidth="1"/>
    <col min="3" max="3" width="10.140625" style="8" customWidth="1"/>
    <col min="4" max="4" width="9.7109375" style="8" customWidth="1"/>
    <col min="5" max="6" width="10.28515625" style="8" customWidth="1"/>
    <col min="7" max="7" width="10.85546875" style="8" customWidth="1"/>
    <col min="8" max="8" width="11" style="8" customWidth="1"/>
    <col min="9" max="16384" width="9.140625" style="8"/>
  </cols>
  <sheetData>
    <row r="1" spans="1:10" ht="12.75" customHeight="1">
      <c r="A1" s="78" t="s">
        <v>82</v>
      </c>
      <c r="B1" s="78"/>
      <c r="C1" s="78"/>
      <c r="D1" s="78"/>
      <c r="E1" s="78"/>
      <c r="F1" s="78"/>
      <c r="G1" s="78"/>
      <c r="H1" s="78"/>
      <c r="I1" s="78"/>
      <c r="J1" s="78"/>
    </row>
    <row r="2" spans="1:10">
      <c r="A2" s="78"/>
      <c r="B2" s="78"/>
      <c r="C2" s="78"/>
      <c r="D2" s="78"/>
      <c r="E2" s="78"/>
      <c r="F2" s="78"/>
      <c r="G2" s="78"/>
      <c r="H2" s="78"/>
      <c r="I2" s="78"/>
      <c r="J2" s="78"/>
    </row>
    <row r="3" spans="1:10">
      <c r="A3" s="78"/>
      <c r="B3" s="78"/>
      <c r="C3" s="78"/>
      <c r="D3" s="78"/>
      <c r="E3" s="78"/>
      <c r="F3" s="78"/>
      <c r="G3" s="78"/>
      <c r="H3" s="78"/>
      <c r="I3" s="78"/>
      <c r="J3" s="78"/>
    </row>
    <row r="4" spans="1:10">
      <c r="D4" s="9" t="s">
        <v>8</v>
      </c>
    </row>
    <row r="5" spans="1:10">
      <c r="D5" s="9" t="s">
        <v>61</v>
      </c>
    </row>
    <row r="6" spans="1:10">
      <c r="D6" s="9" t="s">
        <v>16</v>
      </c>
    </row>
    <row r="8" spans="1:10">
      <c r="A8" s="79" t="s">
        <v>79</v>
      </c>
      <c r="B8" s="79"/>
      <c r="C8" s="79"/>
      <c r="D8" s="79"/>
      <c r="E8" s="79"/>
      <c r="F8" s="79"/>
      <c r="G8" s="79"/>
      <c r="H8" s="79"/>
      <c r="I8" s="79"/>
      <c r="J8" s="79"/>
    </row>
    <row r="9" spans="1:10">
      <c r="A9" s="79"/>
      <c r="B9" s="79"/>
      <c r="C9" s="79"/>
      <c r="D9" s="79"/>
      <c r="E9" s="79"/>
      <c r="F9" s="79"/>
      <c r="G9" s="79"/>
      <c r="H9" s="79"/>
      <c r="I9" s="79"/>
      <c r="J9" s="79"/>
    </row>
    <row r="10" spans="1:10">
      <c r="A10" s="79"/>
      <c r="B10" s="79"/>
      <c r="C10" s="79"/>
      <c r="D10" s="79"/>
      <c r="E10" s="79"/>
      <c r="F10" s="79"/>
      <c r="G10" s="79"/>
      <c r="H10" s="79"/>
      <c r="I10" s="79"/>
      <c r="J10" s="79"/>
    </row>
    <row r="11" spans="1:10">
      <c r="A11" s="79"/>
      <c r="B11" s="79"/>
      <c r="C11" s="79"/>
      <c r="D11" s="79"/>
      <c r="E11" s="79"/>
      <c r="F11" s="79"/>
      <c r="G11" s="79"/>
      <c r="H11" s="79"/>
      <c r="I11" s="79"/>
      <c r="J11" s="79"/>
    </row>
    <row r="12" spans="1:10">
      <c r="A12" s="3"/>
      <c r="B12" s="3"/>
      <c r="C12" s="1"/>
      <c r="D12" s="2"/>
      <c r="E12" s="3"/>
      <c r="F12" s="1"/>
      <c r="G12" s="1"/>
      <c r="H12" s="1"/>
      <c r="I12" s="3"/>
      <c r="J12" s="1"/>
    </row>
    <row r="13" spans="1:10">
      <c r="A13" s="80" t="s">
        <v>80</v>
      </c>
      <c r="B13" s="80"/>
      <c r="C13" s="80"/>
      <c r="D13" s="80"/>
      <c r="E13" s="80"/>
      <c r="F13" s="80"/>
      <c r="G13" s="80"/>
      <c r="H13" s="80"/>
      <c r="I13" s="80"/>
      <c r="J13" s="80"/>
    </row>
    <row r="14" spans="1:10">
      <c r="A14" s="3"/>
      <c r="B14" s="3"/>
      <c r="C14" s="1"/>
      <c r="D14" s="2"/>
      <c r="E14" s="3"/>
      <c r="F14" s="1"/>
      <c r="G14" s="1"/>
      <c r="H14" s="3"/>
      <c r="I14" s="3"/>
      <c r="J14" s="1"/>
    </row>
    <row r="15" spans="1:10">
      <c r="A15" s="79" t="s">
        <v>81</v>
      </c>
      <c r="B15" s="79"/>
      <c r="C15" s="79"/>
      <c r="D15" s="79"/>
      <c r="E15" s="79"/>
      <c r="F15" s="79"/>
      <c r="G15" s="79"/>
      <c r="H15" s="79"/>
      <c r="I15" s="79"/>
      <c r="J15" s="79"/>
    </row>
    <row r="16" spans="1:10">
      <c r="A16" s="79"/>
      <c r="B16" s="79"/>
      <c r="C16" s="79"/>
      <c r="D16" s="79"/>
      <c r="E16" s="79"/>
      <c r="F16" s="79"/>
      <c r="G16" s="79"/>
      <c r="H16" s="79"/>
      <c r="I16" s="79"/>
      <c r="J16" s="79"/>
    </row>
    <row r="17" spans="1:10">
      <c r="A17" s="79"/>
      <c r="B17" s="79"/>
      <c r="C17" s="79"/>
      <c r="D17" s="79"/>
      <c r="E17" s="79"/>
      <c r="F17" s="79"/>
      <c r="G17" s="79"/>
      <c r="H17" s="79"/>
      <c r="I17" s="79"/>
      <c r="J17" s="79"/>
    </row>
    <row r="19" spans="1:10">
      <c r="A19" s="8" t="s">
        <v>57</v>
      </c>
      <c r="B19" s="91"/>
    </row>
    <row r="20" spans="1:10">
      <c r="A20" s="11" t="s">
        <v>10</v>
      </c>
      <c r="B20" s="10"/>
    </row>
    <row r="21" spans="1:10">
      <c r="A21" s="8" t="s">
        <v>56</v>
      </c>
      <c r="B21" s="91"/>
    </row>
    <row r="22" spans="1:10">
      <c r="A22" s="8" t="s">
        <v>43</v>
      </c>
      <c r="B22" s="91">
        <v>4500</v>
      </c>
    </row>
    <row r="23" spans="1:10">
      <c r="A23" s="8" t="s">
        <v>57</v>
      </c>
      <c r="B23" s="12">
        <f>B21*B22*2000/10^6</f>
        <v>0</v>
      </c>
      <c r="C23" s="13" t="s">
        <v>13</v>
      </c>
    </row>
    <row r="25" spans="1:10">
      <c r="A25" s="14" t="s">
        <v>38</v>
      </c>
      <c r="B25" s="15"/>
      <c r="C25" s="15"/>
      <c r="D25" s="15"/>
      <c r="E25" s="15"/>
      <c r="F25" s="15"/>
      <c r="G25" s="15"/>
      <c r="H25" s="16"/>
    </row>
    <row r="26" spans="1:10">
      <c r="A26" s="17"/>
      <c r="B26" s="18"/>
      <c r="C26" s="19"/>
      <c r="D26" s="19"/>
      <c r="E26" s="19" t="s">
        <v>0</v>
      </c>
      <c r="F26" s="19"/>
      <c r="G26" s="19"/>
      <c r="H26" s="20"/>
    </row>
    <row r="27" spans="1:10">
      <c r="A27" s="21" t="s">
        <v>1</v>
      </c>
      <c r="B27" s="29" t="s">
        <v>39</v>
      </c>
      <c r="C27" s="29" t="s">
        <v>48</v>
      </c>
      <c r="D27" s="29" t="s">
        <v>49</v>
      </c>
      <c r="E27" s="12" t="s">
        <v>2</v>
      </c>
      <c r="F27" s="12" t="s">
        <v>3</v>
      </c>
      <c r="G27" s="12" t="s">
        <v>4</v>
      </c>
      <c r="H27" s="12" t="s">
        <v>40</v>
      </c>
    </row>
    <row r="28" spans="1:10">
      <c r="A28" s="22" t="s">
        <v>44</v>
      </c>
      <c r="B28" s="12">
        <v>0.33</v>
      </c>
      <c r="C28" s="12">
        <f>0.29+0.017</f>
        <v>0.307</v>
      </c>
      <c r="D28" s="12">
        <f>0.25+0.017</f>
        <v>0.26700000000000002</v>
      </c>
      <c r="E28" s="12">
        <v>2.5000000000000001E-2</v>
      </c>
      <c r="F28" s="12">
        <v>0.22</v>
      </c>
      <c r="G28" s="23">
        <v>1.7000000000000001E-2</v>
      </c>
      <c r="H28" s="12">
        <v>0.6</v>
      </c>
    </row>
    <row r="29" spans="1:10">
      <c r="A29" s="25" t="s">
        <v>12</v>
      </c>
      <c r="B29" s="42">
        <f>$B$19*B28*8760/2000</f>
        <v>0</v>
      </c>
      <c r="C29" s="42">
        <f t="shared" ref="C29:H29" si="0">$B$19*C28*8760/2000</f>
        <v>0</v>
      </c>
      <c r="D29" s="42">
        <f t="shared" si="0"/>
        <v>0</v>
      </c>
      <c r="E29" s="42">
        <f t="shared" si="0"/>
        <v>0</v>
      </c>
      <c r="F29" s="42">
        <f t="shared" si="0"/>
        <v>0</v>
      </c>
      <c r="G29" s="42">
        <f t="shared" si="0"/>
        <v>0</v>
      </c>
      <c r="H29" s="42">
        <f t="shared" si="0"/>
        <v>0</v>
      </c>
    </row>
    <row r="31" spans="1:10">
      <c r="A31" s="11" t="s">
        <v>55</v>
      </c>
      <c r="B31" s="26"/>
      <c r="C31" s="26"/>
      <c r="D31" s="26"/>
      <c r="E31" s="26"/>
      <c r="F31" s="26"/>
      <c r="G31" s="26"/>
      <c r="H31" s="26"/>
    </row>
    <row r="32" spans="1:10">
      <c r="A32" s="14" t="s">
        <v>41</v>
      </c>
      <c r="B32" s="15"/>
      <c r="C32" s="15"/>
      <c r="D32" s="16"/>
    </row>
    <row r="33" spans="1:9">
      <c r="A33" s="27"/>
      <c r="B33" s="74" t="s">
        <v>0</v>
      </c>
      <c r="C33" s="75"/>
      <c r="D33" s="76"/>
    </row>
    <row r="34" spans="1:9">
      <c r="A34" s="28" t="s">
        <v>1</v>
      </c>
      <c r="B34" s="29" t="s">
        <v>39</v>
      </c>
      <c r="C34" s="29" t="s">
        <v>48</v>
      </c>
      <c r="D34" s="29" t="s">
        <v>49</v>
      </c>
    </row>
    <row r="35" spans="1:9">
      <c r="A35" s="22" t="s">
        <v>53</v>
      </c>
      <c r="B35" s="30">
        <v>0.22</v>
      </c>
      <c r="C35" s="31">
        <f>0.2+0.017</f>
        <v>0.21700000000000003</v>
      </c>
      <c r="D35" s="31">
        <f>0.12+0.017</f>
        <v>0.13700000000000001</v>
      </c>
    </row>
    <row r="36" spans="1:9">
      <c r="A36" s="22" t="s">
        <v>12</v>
      </c>
      <c r="B36" s="32">
        <f>$B$19*B35*8760/2000</f>
        <v>0</v>
      </c>
      <c r="C36" s="32">
        <f>$B$19*C35*8760/2000</f>
        <v>0</v>
      </c>
      <c r="D36" s="32">
        <f>$B$19*D35*8760/2000</f>
        <v>0</v>
      </c>
    </row>
    <row r="38" spans="1:9">
      <c r="A38" s="33" t="s">
        <v>42</v>
      </c>
    </row>
    <row r="39" spans="1:9">
      <c r="A39" s="8" t="s">
        <v>6</v>
      </c>
    </row>
    <row r="40" spans="1:9">
      <c r="A40" s="8" t="s">
        <v>75</v>
      </c>
    </row>
    <row r="41" spans="1:9">
      <c r="A41" s="8" t="s">
        <v>64</v>
      </c>
    </row>
    <row r="42" spans="1:9">
      <c r="A42" s="34" t="s">
        <v>50</v>
      </c>
      <c r="B42" s="35"/>
      <c r="C42" s="34"/>
      <c r="D42" s="34"/>
      <c r="E42" s="34"/>
      <c r="F42" s="34"/>
      <c r="G42" s="34"/>
      <c r="H42" s="34"/>
      <c r="I42" s="34"/>
    </row>
    <row r="43" spans="1:9">
      <c r="A43" s="34" t="s">
        <v>51</v>
      </c>
      <c r="B43" s="35"/>
      <c r="C43" s="34"/>
      <c r="D43" s="34"/>
      <c r="E43" s="34"/>
      <c r="F43" s="34"/>
      <c r="G43" s="34"/>
      <c r="H43" s="34"/>
      <c r="I43" s="34"/>
    </row>
    <row r="44" spans="1:9">
      <c r="A44" s="36" t="s">
        <v>47</v>
      </c>
      <c r="B44" s="34"/>
      <c r="C44" s="34"/>
      <c r="D44" s="34"/>
      <c r="E44" s="34"/>
      <c r="F44" s="34"/>
      <c r="G44" s="34"/>
      <c r="H44" s="34"/>
      <c r="I44" s="34"/>
    </row>
    <row r="45" spans="1:9">
      <c r="A45" s="36" t="s">
        <v>46</v>
      </c>
      <c r="B45" s="37"/>
      <c r="C45" s="34"/>
      <c r="D45" s="34"/>
      <c r="E45" s="34"/>
      <c r="F45" s="34"/>
      <c r="G45" s="34"/>
      <c r="H45" s="34"/>
      <c r="I45" s="34"/>
    </row>
    <row r="46" spans="1:9">
      <c r="A46" s="38" t="s">
        <v>52</v>
      </c>
      <c r="B46" s="38"/>
      <c r="C46" s="38"/>
      <c r="D46" s="38"/>
      <c r="E46" s="38"/>
      <c r="F46" s="38"/>
      <c r="G46" s="38"/>
      <c r="H46" s="38"/>
      <c r="I46" s="34"/>
    </row>
    <row r="47" spans="1:9">
      <c r="A47" s="77" t="s">
        <v>54</v>
      </c>
      <c r="B47" s="77"/>
      <c r="C47" s="77"/>
      <c r="D47" s="77"/>
      <c r="E47" s="77"/>
      <c r="F47" s="77"/>
      <c r="G47" s="77"/>
      <c r="H47" s="77"/>
      <c r="I47" s="34"/>
    </row>
    <row r="48" spans="1:9">
      <c r="A48" s="77"/>
      <c r="B48" s="77"/>
      <c r="C48" s="77"/>
      <c r="D48" s="77"/>
      <c r="E48" s="77"/>
      <c r="F48" s="77"/>
      <c r="G48" s="77"/>
      <c r="H48" s="77"/>
      <c r="I48" s="34"/>
    </row>
    <row r="49" spans="1:10">
      <c r="A49" s="34"/>
      <c r="B49" s="37"/>
      <c r="C49" s="34"/>
      <c r="D49" s="34"/>
      <c r="E49" s="34"/>
      <c r="F49" s="34"/>
      <c r="G49" s="34"/>
      <c r="H49" s="34"/>
      <c r="I49" s="34"/>
    </row>
    <row r="50" spans="1:10">
      <c r="A50" s="8" t="s">
        <v>14</v>
      </c>
      <c r="B50" s="37"/>
      <c r="C50" s="34"/>
      <c r="D50" s="34"/>
      <c r="E50" s="34"/>
      <c r="F50" s="34"/>
      <c r="G50" s="34"/>
      <c r="H50" s="34"/>
      <c r="I50" s="34"/>
    </row>
    <row r="51" spans="1:10" ht="14.25">
      <c r="A51" s="8" t="s">
        <v>59</v>
      </c>
      <c r="B51" s="37"/>
      <c r="C51" s="34"/>
      <c r="D51" s="34"/>
      <c r="E51" s="34"/>
      <c r="F51" s="34"/>
      <c r="G51" s="34"/>
      <c r="H51" s="34"/>
      <c r="I51" s="34"/>
    </row>
    <row r="52" spans="1:10">
      <c r="A52" s="37" t="s">
        <v>60</v>
      </c>
      <c r="B52" s="37"/>
    </row>
    <row r="54" spans="1:10">
      <c r="A54" s="13" t="s">
        <v>77</v>
      </c>
      <c r="B54" s="13"/>
      <c r="C54" s="13"/>
      <c r="D54" s="13"/>
      <c r="E54" s="13"/>
      <c r="F54" s="13"/>
      <c r="G54" s="13"/>
      <c r="H54" s="13"/>
      <c r="I54" s="13"/>
      <c r="J54" s="13"/>
    </row>
    <row r="55" spans="1:10">
      <c r="A55" s="13" t="s">
        <v>9</v>
      </c>
      <c r="B55" s="13"/>
      <c r="C55" s="13"/>
      <c r="D55" s="13"/>
      <c r="E55" s="13"/>
      <c r="F55" s="13"/>
      <c r="G55" s="13"/>
      <c r="H55" s="13"/>
      <c r="I55" s="13"/>
      <c r="J55" s="13"/>
    </row>
    <row r="56" spans="1:10" ht="12.75" customHeight="1">
      <c r="A56" s="39" t="s">
        <v>78</v>
      </c>
      <c r="B56" s="7"/>
      <c r="C56" s="7"/>
      <c r="D56" s="7"/>
      <c r="E56" s="7"/>
      <c r="F56" s="7"/>
      <c r="G56" s="7"/>
      <c r="H56" s="7"/>
      <c r="I56" s="7"/>
      <c r="J56" s="7"/>
    </row>
    <row r="57" spans="1:10">
      <c r="A57" s="7"/>
      <c r="B57" s="7"/>
      <c r="C57" s="7"/>
      <c r="D57" s="7"/>
      <c r="E57" s="7"/>
      <c r="F57" s="7"/>
      <c r="G57" s="7"/>
      <c r="H57" s="7"/>
      <c r="I57" s="7"/>
      <c r="J57" s="7"/>
    </row>
  </sheetData>
  <sheetProtection algorithmName="SHA-512" hashValue="VsABESg/8VeFNfB2YPQFVsgeG92wRYbB6y5TUbSXq2wkPx2MhDJ9kPTDj8UVxLjZDXWCe5tv7TCCVsJRMZkwEw==" saltValue="FXBAsY8ec9tTx2wq6G61JA==" spinCount="100000" sheet="1" objects="1" scenarios="1"/>
  <mergeCells count="6">
    <mergeCell ref="B33:D33"/>
    <mergeCell ref="A47:H48"/>
    <mergeCell ref="A1:J3"/>
    <mergeCell ref="A8:J11"/>
    <mergeCell ref="A13:J13"/>
    <mergeCell ref="A15:J17"/>
  </mergeCells>
  <printOptions horizontalCentered="1"/>
  <pageMargins left="1" right="1" top="1" bottom="1" header="0.5" footer="0.5"/>
  <pageSetup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4"/>
  <sheetViews>
    <sheetView zoomScaleNormal="100" workbookViewId="0">
      <selection sqref="A1:J3"/>
    </sheetView>
  </sheetViews>
  <sheetFormatPr defaultRowHeight="12.75"/>
  <cols>
    <col min="1" max="1" width="37" style="8" customWidth="1"/>
    <col min="2" max="2" width="13.7109375" style="8" customWidth="1"/>
    <col min="3" max="3" width="11.42578125" style="8" customWidth="1"/>
    <col min="4" max="4" width="11.5703125" style="8" customWidth="1"/>
    <col min="5" max="5" width="14.7109375" style="8" customWidth="1"/>
    <col min="6" max="6" width="18.85546875" style="8" customWidth="1"/>
    <col min="7" max="7" width="11.28515625" style="8" customWidth="1"/>
    <col min="8" max="8" width="10.28515625" style="8" customWidth="1"/>
    <col min="9" max="9" width="12.140625" style="8" customWidth="1"/>
    <col min="10" max="16384" width="9.140625" style="8"/>
  </cols>
  <sheetData>
    <row r="1" spans="1:11" ht="12.75" customHeight="1">
      <c r="A1" s="84" t="s">
        <v>82</v>
      </c>
      <c r="B1" s="84"/>
      <c r="C1" s="84"/>
      <c r="D1" s="84"/>
      <c r="E1" s="84"/>
      <c r="F1" s="84"/>
      <c r="G1" s="84"/>
      <c r="H1" s="84"/>
      <c r="I1" s="84"/>
      <c r="J1" s="84"/>
      <c r="K1" s="7"/>
    </row>
    <row r="2" spans="1:11">
      <c r="A2" s="84"/>
      <c r="B2" s="84"/>
      <c r="C2" s="84"/>
      <c r="D2" s="84"/>
      <c r="E2" s="84"/>
      <c r="F2" s="84"/>
      <c r="G2" s="84"/>
      <c r="H2" s="84"/>
      <c r="I2" s="84"/>
      <c r="J2" s="84"/>
      <c r="K2" s="7"/>
    </row>
    <row r="3" spans="1:11">
      <c r="A3" s="84"/>
      <c r="B3" s="84"/>
      <c r="C3" s="84"/>
      <c r="D3" s="84"/>
      <c r="E3" s="84"/>
      <c r="F3" s="84"/>
      <c r="G3" s="84"/>
      <c r="H3" s="84"/>
      <c r="I3" s="84"/>
      <c r="J3" s="84"/>
      <c r="K3" s="7"/>
    </row>
    <row r="4" spans="1:11">
      <c r="E4" s="9"/>
    </row>
    <row r="5" spans="1:11">
      <c r="E5" s="9" t="s">
        <v>7</v>
      </c>
    </row>
    <row r="6" spans="1:11">
      <c r="E6" s="9" t="s">
        <v>17</v>
      </c>
    </row>
    <row r="8" spans="1:11">
      <c r="A8" s="79" t="s">
        <v>79</v>
      </c>
      <c r="B8" s="79"/>
      <c r="C8" s="79"/>
      <c r="D8" s="79"/>
      <c r="E8" s="79"/>
      <c r="F8" s="79"/>
      <c r="G8" s="79"/>
      <c r="H8" s="79"/>
      <c r="I8" s="79"/>
      <c r="J8" s="79"/>
    </row>
    <row r="9" spans="1:11">
      <c r="A9" s="79"/>
      <c r="B9" s="79"/>
      <c r="C9" s="79"/>
      <c r="D9" s="79"/>
      <c r="E9" s="79"/>
      <c r="F9" s="79"/>
      <c r="G9" s="79"/>
      <c r="H9" s="79"/>
      <c r="I9" s="79"/>
      <c r="J9" s="79"/>
    </row>
    <row r="10" spans="1:11">
      <c r="A10" s="79"/>
      <c r="B10" s="79"/>
      <c r="C10" s="79"/>
      <c r="D10" s="79"/>
      <c r="E10" s="79"/>
      <c r="F10" s="79"/>
      <c r="G10" s="79"/>
      <c r="H10" s="79"/>
      <c r="I10" s="79"/>
      <c r="J10" s="79"/>
    </row>
    <row r="11" spans="1:11">
      <c r="A11" s="79"/>
      <c r="B11" s="79"/>
      <c r="C11" s="79"/>
      <c r="D11" s="79"/>
      <c r="E11" s="79"/>
      <c r="F11" s="79"/>
      <c r="G11" s="79"/>
      <c r="H11" s="79"/>
      <c r="I11" s="79"/>
      <c r="J11" s="79"/>
    </row>
    <row r="12" spans="1:11">
      <c r="A12" s="3"/>
      <c r="B12" s="3"/>
      <c r="C12" s="1"/>
      <c r="D12" s="2"/>
      <c r="E12" s="3"/>
      <c r="F12" s="1"/>
      <c r="G12" s="1"/>
      <c r="H12" s="1"/>
      <c r="I12" s="3"/>
      <c r="J12" s="1"/>
    </row>
    <row r="13" spans="1:11">
      <c r="A13" s="80" t="s">
        <v>80</v>
      </c>
      <c r="B13" s="80"/>
      <c r="C13" s="80"/>
      <c r="D13" s="80"/>
      <c r="E13" s="80"/>
      <c r="F13" s="80"/>
      <c r="G13" s="80"/>
      <c r="H13" s="80"/>
      <c r="I13" s="80"/>
      <c r="J13" s="80"/>
    </row>
    <row r="14" spans="1:11">
      <c r="A14" s="3"/>
      <c r="B14" s="3"/>
      <c r="C14" s="1"/>
      <c r="D14" s="2"/>
      <c r="E14" s="3"/>
      <c r="F14" s="1"/>
      <c r="G14" s="1"/>
      <c r="H14" s="3"/>
      <c r="I14" s="3"/>
      <c r="J14" s="1"/>
    </row>
    <row r="15" spans="1:11">
      <c r="A15" s="79" t="s">
        <v>81</v>
      </c>
      <c r="B15" s="79"/>
      <c r="C15" s="79"/>
      <c r="D15" s="79"/>
      <c r="E15" s="79"/>
      <c r="F15" s="79"/>
      <c r="G15" s="79"/>
      <c r="H15" s="79"/>
      <c r="I15" s="79"/>
      <c r="J15" s="79"/>
    </row>
    <row r="16" spans="1:11">
      <c r="A16" s="79"/>
      <c r="B16" s="79"/>
      <c r="C16" s="79"/>
      <c r="D16" s="79"/>
      <c r="E16" s="79"/>
      <c r="F16" s="79"/>
      <c r="G16" s="79"/>
      <c r="H16" s="79"/>
      <c r="I16" s="79"/>
      <c r="J16" s="79"/>
    </row>
    <row r="17" spans="1:10">
      <c r="A17" s="79"/>
      <c r="B17" s="79"/>
      <c r="C17" s="79"/>
      <c r="D17" s="79"/>
      <c r="E17" s="79"/>
      <c r="F17" s="79"/>
      <c r="G17" s="79"/>
      <c r="H17" s="79"/>
      <c r="I17" s="79"/>
      <c r="J17" s="79"/>
    </row>
    <row r="18" spans="1:10">
      <c r="A18" s="6"/>
      <c r="B18" s="6"/>
      <c r="C18" s="6"/>
      <c r="D18" s="6"/>
      <c r="E18" s="6"/>
      <c r="F18" s="6"/>
      <c r="G18" s="6"/>
      <c r="H18" s="6"/>
      <c r="I18" s="6"/>
      <c r="J18" s="6"/>
    </row>
    <row r="19" spans="1:10">
      <c r="A19" s="8" t="s">
        <v>57</v>
      </c>
      <c r="B19" s="91"/>
    </row>
    <row r="20" spans="1:10">
      <c r="A20" s="11" t="s">
        <v>10</v>
      </c>
      <c r="B20" s="10"/>
    </row>
    <row r="21" spans="1:10">
      <c r="A21" s="8" t="s">
        <v>56</v>
      </c>
      <c r="B21" s="91"/>
    </row>
    <row r="22" spans="1:10">
      <c r="A22" s="8" t="s">
        <v>43</v>
      </c>
      <c r="B22" s="91"/>
    </row>
    <row r="23" spans="1:10">
      <c r="A23" s="8" t="s">
        <v>57</v>
      </c>
      <c r="B23" s="12">
        <f>B21*B22*2000/10^6</f>
        <v>0</v>
      </c>
      <c r="C23" s="13" t="s">
        <v>13</v>
      </c>
    </row>
    <row r="24" spans="1:10">
      <c r="C24" s="43"/>
      <c r="D24" s="13"/>
    </row>
    <row r="25" spans="1:10">
      <c r="A25" s="4" t="s">
        <v>36</v>
      </c>
      <c r="B25" s="4"/>
    </row>
    <row r="26" spans="1:10">
      <c r="A26" s="17"/>
      <c r="B26" s="81" t="s">
        <v>23</v>
      </c>
      <c r="C26" s="82"/>
      <c r="D26" s="82"/>
      <c r="E26" s="82"/>
      <c r="F26" s="82"/>
      <c r="G26" s="82"/>
      <c r="H26" s="82"/>
      <c r="I26" s="83"/>
    </row>
    <row r="27" spans="1:10">
      <c r="A27" s="21" t="s">
        <v>1</v>
      </c>
      <c r="B27" s="12" t="s">
        <v>73</v>
      </c>
      <c r="C27" s="12" t="s">
        <v>18</v>
      </c>
      <c r="D27" s="12" t="s">
        <v>19</v>
      </c>
      <c r="E27" s="12" t="s">
        <v>20</v>
      </c>
      <c r="F27" s="12" t="s">
        <v>21</v>
      </c>
      <c r="G27" s="12" t="s">
        <v>22</v>
      </c>
      <c r="H27" s="12" t="s">
        <v>70</v>
      </c>
      <c r="I27" s="12" t="s">
        <v>71</v>
      </c>
    </row>
    <row r="28" spans="1:10">
      <c r="A28" s="25" t="s">
        <v>68</v>
      </c>
      <c r="B28" s="44">
        <v>8.3000000000000001E-4</v>
      </c>
      <c r="C28" s="44">
        <v>4.0000000000000001E-3</v>
      </c>
      <c r="D28" s="44">
        <v>4.1999999999999997E-3</v>
      </c>
      <c r="E28" s="44">
        <v>4.4000000000000003E-3</v>
      </c>
      <c r="F28" s="44">
        <v>1.9E-2</v>
      </c>
      <c r="G28" s="44">
        <v>1.9E-3</v>
      </c>
      <c r="H28" s="44">
        <v>9.2000000000000003E-4</v>
      </c>
      <c r="I28" s="44">
        <v>1.6000000000000001E-3</v>
      </c>
    </row>
    <row r="29" spans="1:10">
      <c r="A29" s="25" t="s">
        <v>12</v>
      </c>
      <c r="B29" s="45">
        <f t="shared" ref="B29:I29" si="0">$B$19*B28*8760/2000</f>
        <v>0</v>
      </c>
      <c r="C29" s="45">
        <f t="shared" si="0"/>
        <v>0</v>
      </c>
      <c r="D29" s="45">
        <f t="shared" si="0"/>
        <v>0</v>
      </c>
      <c r="E29" s="45">
        <f t="shared" si="0"/>
        <v>0</v>
      </c>
      <c r="F29" s="45">
        <f t="shared" si="0"/>
        <v>0</v>
      </c>
      <c r="G29" s="45">
        <f t="shared" si="0"/>
        <v>0</v>
      </c>
      <c r="H29" s="45">
        <f t="shared" si="0"/>
        <v>0</v>
      </c>
      <c r="I29" s="45">
        <f t="shared" si="0"/>
        <v>0</v>
      </c>
    </row>
    <row r="31" spans="1:10">
      <c r="H31" s="41" t="s">
        <v>69</v>
      </c>
      <c r="I31" s="45">
        <f>SUM(B29:I29)</f>
        <v>0</v>
      </c>
    </row>
    <row r="33" spans="1:11">
      <c r="A33" s="46" t="s">
        <v>5</v>
      </c>
      <c r="B33" s="46"/>
    </row>
    <row r="34" spans="1:11">
      <c r="A34" s="8" t="s">
        <v>65</v>
      </c>
    </row>
    <row r="35" spans="1:11">
      <c r="A35" s="8" t="s">
        <v>72</v>
      </c>
    </row>
    <row r="36" spans="1:11">
      <c r="A36" s="8" t="s">
        <v>14</v>
      </c>
      <c r="C36" s="37"/>
      <c r="D36" s="34"/>
      <c r="E36" s="34"/>
      <c r="F36" s="34"/>
      <c r="G36" s="34"/>
      <c r="H36" s="34"/>
      <c r="I36" s="34"/>
      <c r="J36" s="34"/>
    </row>
    <row r="37" spans="1:11" ht="14.25">
      <c r="A37" s="8" t="s">
        <v>59</v>
      </c>
      <c r="C37" s="37"/>
      <c r="D37" s="34"/>
      <c r="E37" s="34"/>
      <c r="F37" s="34"/>
      <c r="G37" s="34"/>
      <c r="H37" s="34"/>
      <c r="I37" s="34"/>
      <c r="J37" s="34"/>
    </row>
    <row r="38" spans="1:11">
      <c r="A38" s="37" t="s">
        <v>60</v>
      </c>
      <c r="B38" s="37"/>
      <c r="C38" s="37"/>
    </row>
    <row r="39" spans="1:11" ht="12.75" customHeight="1">
      <c r="A39" s="47" t="s">
        <v>74</v>
      </c>
      <c r="B39" s="47"/>
      <c r="C39" s="39"/>
      <c r="D39" s="39"/>
      <c r="E39" s="39"/>
      <c r="F39" s="39"/>
      <c r="G39" s="39"/>
      <c r="H39" s="39"/>
      <c r="I39" s="39"/>
      <c r="J39" s="39"/>
      <c r="K39" s="39"/>
    </row>
    <row r="40" spans="1:11">
      <c r="K40" s="41"/>
    </row>
    <row r="41" spans="1:11">
      <c r="A41" s="13" t="s">
        <v>77</v>
      </c>
      <c r="B41" s="13"/>
      <c r="C41" s="13"/>
      <c r="D41" s="13"/>
      <c r="E41" s="13"/>
      <c r="F41" s="13"/>
      <c r="G41" s="13"/>
      <c r="H41" s="13"/>
      <c r="I41" s="13"/>
      <c r="J41" s="13"/>
      <c r="K41" s="13"/>
    </row>
    <row r="42" spans="1:11">
      <c r="A42" s="13" t="s">
        <v>9</v>
      </c>
      <c r="B42" s="13"/>
      <c r="C42" s="13"/>
      <c r="D42" s="13"/>
      <c r="E42" s="13"/>
      <c r="F42" s="13"/>
      <c r="G42" s="13"/>
      <c r="H42" s="13"/>
      <c r="I42" s="13"/>
      <c r="J42" s="13"/>
      <c r="K42" s="13"/>
    </row>
    <row r="43" spans="1:11" ht="12.75" customHeight="1">
      <c r="A43" s="39" t="s">
        <v>78</v>
      </c>
      <c r="B43" s="7"/>
      <c r="C43" s="7"/>
      <c r="D43" s="7"/>
      <c r="E43" s="7"/>
      <c r="F43" s="7"/>
      <c r="G43" s="7"/>
      <c r="H43" s="7"/>
      <c r="I43" s="7"/>
      <c r="J43" s="7"/>
      <c r="K43" s="7"/>
    </row>
    <row r="44" spans="1:11">
      <c r="A44" s="7"/>
      <c r="B44" s="7"/>
      <c r="C44" s="7"/>
      <c r="D44" s="7"/>
      <c r="E44" s="7"/>
      <c r="F44" s="7"/>
      <c r="G44" s="7"/>
      <c r="H44" s="7"/>
      <c r="I44" s="7"/>
      <c r="J44" s="7"/>
      <c r="K44" s="7"/>
    </row>
  </sheetData>
  <sheetProtection algorithmName="SHA-512" hashValue="FBWDRZymfknZzhDclmTrjWA55vGDg2PUErcjEYk8yN4WDQITFg+VU/6Ma41ri9HyBr7UD0L97fMypXWFOdQfNw==" saltValue="sGPp9tilfl4kbvR6bvS65Q==" spinCount="100000" sheet="1" objects="1" scenarios="1"/>
  <mergeCells count="5">
    <mergeCell ref="B26:I26"/>
    <mergeCell ref="A8:J11"/>
    <mergeCell ref="A13:J13"/>
    <mergeCell ref="A15:J17"/>
    <mergeCell ref="A1:J3"/>
  </mergeCells>
  <printOptions horizontalCentered="1"/>
  <pageMargins left="1" right="1" top="1" bottom="1" header="0.5" footer="0.5"/>
  <pageSetup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1"/>
  <sheetViews>
    <sheetView zoomScaleNormal="100" workbookViewId="0">
      <selection sqref="A1:J3"/>
    </sheetView>
  </sheetViews>
  <sheetFormatPr defaultRowHeight="12.75"/>
  <cols>
    <col min="1" max="1" width="39.85546875" style="8" customWidth="1"/>
    <col min="2" max="2" width="13.5703125" style="8" customWidth="1"/>
    <col min="3" max="3" width="14.7109375" style="8" customWidth="1"/>
    <col min="4" max="4" width="18.85546875" style="8" customWidth="1"/>
    <col min="5" max="5" width="11.28515625" style="8" customWidth="1"/>
    <col min="6" max="16384" width="9.140625" style="8"/>
  </cols>
  <sheetData>
    <row r="1" spans="1:10" ht="12.75" customHeight="1">
      <c r="A1" s="84" t="s">
        <v>82</v>
      </c>
      <c r="B1" s="84"/>
      <c r="C1" s="84"/>
      <c r="D1" s="84"/>
      <c r="E1" s="84"/>
      <c r="F1" s="84"/>
      <c r="G1" s="84"/>
      <c r="H1" s="84"/>
      <c r="I1" s="84"/>
      <c r="J1" s="84"/>
    </row>
    <row r="2" spans="1:10">
      <c r="A2" s="84"/>
      <c r="B2" s="84"/>
      <c r="C2" s="84"/>
      <c r="D2" s="84"/>
      <c r="E2" s="84"/>
      <c r="F2" s="84"/>
      <c r="G2" s="84"/>
      <c r="H2" s="84"/>
      <c r="I2" s="84"/>
      <c r="J2" s="84"/>
    </row>
    <row r="3" spans="1:10">
      <c r="A3" s="84"/>
      <c r="B3" s="84"/>
      <c r="C3" s="84"/>
      <c r="D3" s="84"/>
      <c r="E3" s="84"/>
      <c r="F3" s="84"/>
      <c r="G3" s="84"/>
      <c r="H3" s="84"/>
      <c r="I3" s="84"/>
      <c r="J3" s="84"/>
    </row>
    <row r="4" spans="1:10">
      <c r="C4" s="9" t="s">
        <v>8</v>
      </c>
    </row>
    <row r="5" spans="1:10">
      <c r="C5" s="9" t="s">
        <v>7</v>
      </c>
    </row>
    <row r="6" spans="1:10">
      <c r="C6" s="9" t="s">
        <v>17</v>
      </c>
    </row>
    <row r="8" spans="1:10">
      <c r="A8" s="79" t="s">
        <v>79</v>
      </c>
      <c r="B8" s="79"/>
      <c r="C8" s="79"/>
      <c r="D8" s="79"/>
      <c r="E8" s="79"/>
      <c r="F8" s="79"/>
      <c r="G8" s="79"/>
      <c r="H8" s="79"/>
      <c r="I8" s="79"/>
      <c r="J8" s="79"/>
    </row>
    <row r="9" spans="1:10">
      <c r="A9" s="79"/>
      <c r="B9" s="79"/>
      <c r="C9" s="79"/>
      <c r="D9" s="79"/>
      <c r="E9" s="79"/>
      <c r="F9" s="79"/>
      <c r="G9" s="79"/>
      <c r="H9" s="79"/>
      <c r="I9" s="79"/>
      <c r="J9" s="79"/>
    </row>
    <row r="10" spans="1:10">
      <c r="A10" s="79"/>
      <c r="B10" s="79"/>
      <c r="C10" s="79"/>
      <c r="D10" s="79"/>
      <c r="E10" s="79"/>
      <c r="F10" s="79"/>
      <c r="G10" s="79"/>
      <c r="H10" s="79"/>
      <c r="I10" s="79"/>
      <c r="J10" s="79"/>
    </row>
    <row r="11" spans="1:10">
      <c r="A11" s="79"/>
      <c r="B11" s="79"/>
      <c r="C11" s="79"/>
      <c r="D11" s="79"/>
      <c r="E11" s="79"/>
      <c r="F11" s="79"/>
      <c r="G11" s="79"/>
      <c r="H11" s="79"/>
      <c r="I11" s="79"/>
      <c r="J11" s="79"/>
    </row>
    <row r="12" spans="1:10">
      <c r="A12" s="3"/>
      <c r="B12" s="3"/>
      <c r="C12" s="1"/>
      <c r="D12" s="2"/>
      <c r="E12" s="3"/>
      <c r="F12" s="1"/>
      <c r="G12" s="1"/>
      <c r="H12" s="1"/>
      <c r="I12" s="3"/>
      <c r="J12" s="1"/>
    </row>
    <row r="13" spans="1:10">
      <c r="A13" s="80" t="s">
        <v>80</v>
      </c>
      <c r="B13" s="80"/>
      <c r="C13" s="80"/>
      <c r="D13" s="80"/>
      <c r="E13" s="80"/>
      <c r="F13" s="80"/>
      <c r="G13" s="80"/>
      <c r="H13" s="80"/>
      <c r="I13" s="80"/>
      <c r="J13" s="80"/>
    </row>
    <row r="14" spans="1:10">
      <c r="A14" s="3"/>
      <c r="B14" s="3"/>
      <c r="C14" s="1"/>
      <c r="D14" s="2"/>
      <c r="E14" s="3"/>
      <c r="F14" s="1"/>
      <c r="G14" s="1"/>
      <c r="H14" s="3"/>
      <c r="I14" s="3"/>
      <c r="J14" s="1"/>
    </row>
    <row r="15" spans="1:10">
      <c r="A15" s="79" t="s">
        <v>81</v>
      </c>
      <c r="B15" s="79"/>
      <c r="C15" s="79"/>
      <c r="D15" s="79"/>
      <c r="E15" s="79"/>
      <c r="F15" s="79"/>
      <c r="G15" s="79"/>
      <c r="H15" s="79"/>
      <c r="I15" s="79"/>
      <c r="J15" s="79"/>
    </row>
    <row r="16" spans="1:10">
      <c r="A16" s="79"/>
      <c r="B16" s="79"/>
      <c r="C16" s="79"/>
      <c r="D16" s="79"/>
      <c r="E16" s="79"/>
      <c r="F16" s="79"/>
      <c r="G16" s="79"/>
      <c r="H16" s="79"/>
      <c r="I16" s="79"/>
      <c r="J16" s="79"/>
    </row>
    <row r="17" spans="1:10">
      <c r="A17" s="79"/>
      <c r="B17" s="79"/>
      <c r="C17" s="79"/>
      <c r="D17" s="79"/>
      <c r="E17" s="79"/>
      <c r="F17" s="79"/>
      <c r="G17" s="79"/>
      <c r="H17" s="79"/>
      <c r="I17" s="79"/>
      <c r="J17" s="79"/>
    </row>
    <row r="18" spans="1:10">
      <c r="A18" s="6"/>
      <c r="B18" s="6"/>
      <c r="C18" s="6"/>
      <c r="D18" s="6"/>
      <c r="E18" s="6"/>
      <c r="F18" s="6"/>
      <c r="G18" s="6"/>
      <c r="H18" s="6"/>
      <c r="I18" s="6"/>
      <c r="J18" s="6"/>
    </row>
    <row r="19" spans="1:10">
      <c r="A19" s="8" t="s">
        <v>57</v>
      </c>
      <c r="B19" s="91"/>
    </row>
    <row r="20" spans="1:10">
      <c r="A20" s="11" t="s">
        <v>10</v>
      </c>
      <c r="B20" s="10"/>
    </row>
    <row r="21" spans="1:10">
      <c r="A21" s="8" t="s">
        <v>56</v>
      </c>
      <c r="B21" s="91"/>
    </row>
    <row r="22" spans="1:10">
      <c r="A22" s="8" t="s">
        <v>43</v>
      </c>
      <c r="B22" s="91"/>
    </row>
    <row r="23" spans="1:10">
      <c r="A23" s="8" t="s">
        <v>57</v>
      </c>
      <c r="B23" s="12">
        <f>B21*B22*2000/10^6</f>
        <v>0</v>
      </c>
      <c r="C23" s="13" t="s">
        <v>13</v>
      </c>
    </row>
    <row r="25" spans="1:10">
      <c r="A25" s="48" t="s">
        <v>37</v>
      </c>
    </row>
    <row r="26" spans="1:10">
      <c r="A26" s="5"/>
      <c r="B26" s="5"/>
      <c r="C26" s="85" t="s">
        <v>32</v>
      </c>
      <c r="D26" s="85"/>
      <c r="E26" s="85"/>
      <c r="F26" s="5"/>
      <c r="G26" s="5"/>
      <c r="H26" s="5"/>
    </row>
    <row r="27" spans="1:10">
      <c r="A27" s="49"/>
      <c r="B27" s="50"/>
      <c r="C27" s="51" t="s">
        <v>24</v>
      </c>
      <c r="D27" s="51" t="s">
        <v>25</v>
      </c>
      <c r="E27" s="51" t="s">
        <v>26</v>
      </c>
      <c r="F27" s="5"/>
      <c r="G27" s="5"/>
      <c r="H27" s="5"/>
    </row>
    <row r="28" spans="1:10">
      <c r="A28" s="52" t="s">
        <v>27</v>
      </c>
      <c r="B28" s="53"/>
      <c r="C28" s="12">
        <v>93.8</v>
      </c>
      <c r="D28" s="51">
        <f>3.2*10^-2</f>
        <v>3.2000000000000001E-2</v>
      </c>
      <c r="E28" s="51"/>
      <c r="F28" s="5"/>
      <c r="G28" s="5"/>
      <c r="H28" s="5"/>
    </row>
    <row r="29" spans="1:10">
      <c r="A29" s="52" t="s">
        <v>30</v>
      </c>
      <c r="B29" s="53"/>
      <c r="C29" s="51"/>
      <c r="D29" s="51"/>
      <c r="E29" s="51">
        <v>1.2999999999999999E-2</v>
      </c>
      <c r="F29" s="5"/>
      <c r="G29" s="5"/>
      <c r="H29" s="5"/>
    </row>
    <row r="30" spans="1:10">
      <c r="A30" s="86" t="s">
        <v>28</v>
      </c>
      <c r="B30" s="87"/>
      <c r="C30" s="54">
        <f>B19*C28*8760/2000*2.20462</f>
        <v>0</v>
      </c>
      <c r="D30" s="55">
        <f>B19*D28*8760/2000*2.20462</f>
        <v>0</v>
      </c>
      <c r="E30" s="55">
        <f>B19*E29*8760/2000</f>
        <v>0</v>
      </c>
      <c r="F30" s="5"/>
      <c r="G30" s="5"/>
      <c r="H30" s="5"/>
    </row>
    <row r="31" spans="1:10">
      <c r="A31" s="49"/>
      <c r="B31" s="50"/>
      <c r="C31" s="56"/>
      <c r="D31" s="57"/>
      <c r="E31" s="58"/>
      <c r="F31" s="5"/>
      <c r="G31" s="5"/>
      <c r="H31" s="5"/>
    </row>
    <row r="32" spans="1:10">
      <c r="A32" s="59" t="s">
        <v>29</v>
      </c>
      <c r="B32" s="57"/>
      <c r="C32" s="56"/>
      <c r="D32" s="60">
        <f>D30+E30+C30</f>
        <v>0</v>
      </c>
      <c r="E32" s="61"/>
      <c r="F32" s="5"/>
      <c r="G32" s="5"/>
      <c r="H32" s="5"/>
    </row>
    <row r="33" spans="1:8">
      <c r="A33" s="62"/>
      <c r="B33" s="63"/>
      <c r="C33" s="64"/>
      <c r="D33" s="65"/>
      <c r="E33" s="66"/>
      <c r="F33" s="5"/>
      <c r="G33" s="5"/>
      <c r="H33" s="5"/>
    </row>
    <row r="34" spans="1:8">
      <c r="A34" s="49"/>
      <c r="B34" s="50"/>
      <c r="C34" s="67"/>
      <c r="D34" s="68"/>
      <c r="E34" s="69"/>
      <c r="F34" s="5"/>
      <c r="G34" s="5"/>
      <c r="H34" s="5"/>
    </row>
    <row r="35" spans="1:8">
      <c r="A35" s="59" t="s">
        <v>35</v>
      </c>
      <c r="B35" s="57"/>
      <c r="C35" s="56"/>
      <c r="D35" s="60">
        <f>D30*25+E30*298+1*C30</f>
        <v>0</v>
      </c>
      <c r="E35" s="61"/>
      <c r="F35" s="5"/>
      <c r="G35" s="5"/>
      <c r="H35" s="5"/>
    </row>
    <row r="36" spans="1:8">
      <c r="A36" s="62"/>
      <c r="B36" s="63"/>
      <c r="C36" s="62"/>
      <c r="D36" s="63"/>
      <c r="E36" s="70"/>
      <c r="F36" s="5"/>
      <c r="G36" s="5"/>
      <c r="H36" s="5"/>
    </row>
    <row r="37" spans="1:8">
      <c r="A37" s="5"/>
      <c r="B37" s="5"/>
      <c r="C37" s="5"/>
      <c r="D37" s="5"/>
      <c r="E37" s="5"/>
      <c r="F37" s="5"/>
      <c r="G37" s="5"/>
      <c r="H37" s="5"/>
    </row>
    <row r="38" spans="1:8">
      <c r="A38" s="88" t="s">
        <v>5</v>
      </c>
      <c r="B38" s="89"/>
      <c r="C38" s="5"/>
      <c r="D38" s="5"/>
      <c r="E38" s="5"/>
      <c r="F38" s="5"/>
      <c r="G38" s="5"/>
      <c r="H38" s="5"/>
    </row>
    <row r="39" spans="1:8">
      <c r="A39" s="8" t="s">
        <v>65</v>
      </c>
      <c r="B39" s="5"/>
      <c r="C39" s="5"/>
      <c r="D39" s="5"/>
      <c r="E39" s="5"/>
      <c r="F39" s="5"/>
      <c r="G39" s="5"/>
      <c r="H39" s="5"/>
    </row>
    <row r="40" spans="1:8">
      <c r="A40" s="8" t="s">
        <v>14</v>
      </c>
      <c r="B40" s="5"/>
      <c r="C40" s="5"/>
      <c r="D40" s="5"/>
      <c r="E40" s="5"/>
      <c r="F40" s="5"/>
      <c r="G40" s="5"/>
      <c r="H40" s="5"/>
    </row>
    <row r="41" spans="1:8" ht="14.25">
      <c r="A41" s="8" t="s">
        <v>59</v>
      </c>
      <c r="B41" s="5"/>
      <c r="C41" s="5"/>
      <c r="D41" s="5"/>
      <c r="E41" s="5"/>
      <c r="F41" s="5"/>
      <c r="G41" s="5"/>
      <c r="H41" s="5"/>
    </row>
    <row r="42" spans="1:8">
      <c r="A42" s="4"/>
      <c r="B42" s="5"/>
      <c r="C42" s="5"/>
      <c r="D42" s="5"/>
      <c r="E42" s="5"/>
      <c r="F42" s="5"/>
      <c r="G42" s="5"/>
      <c r="H42" s="5"/>
    </row>
    <row r="43" spans="1:8">
      <c r="A43" s="5" t="s">
        <v>31</v>
      </c>
      <c r="B43" s="5"/>
      <c r="C43" s="5"/>
      <c r="D43" s="5"/>
      <c r="E43" s="5"/>
      <c r="F43" s="5"/>
      <c r="G43" s="5"/>
      <c r="H43" s="5"/>
    </row>
    <row r="44" spans="1:8">
      <c r="A44" s="71" t="s">
        <v>33</v>
      </c>
      <c r="B44" s="71"/>
      <c r="C44" s="71"/>
      <c r="D44" s="71"/>
      <c r="E44" s="71"/>
      <c r="F44" s="71"/>
      <c r="G44" s="71"/>
      <c r="H44" s="5"/>
    </row>
    <row r="45" spans="1:8">
      <c r="A45" s="5" t="s">
        <v>66</v>
      </c>
      <c r="B45" s="5"/>
      <c r="C45" s="5"/>
      <c r="D45" s="5"/>
      <c r="E45" s="5"/>
      <c r="F45" s="5"/>
      <c r="G45" s="5"/>
      <c r="H45" s="5"/>
    </row>
    <row r="46" spans="1:8">
      <c r="A46" s="5" t="s">
        <v>67</v>
      </c>
    </row>
    <row r="47" spans="1:8">
      <c r="A47" s="90" t="s">
        <v>34</v>
      </c>
      <c r="B47" s="90"/>
      <c r="C47" s="90"/>
      <c r="D47" s="90"/>
      <c r="E47" s="90"/>
      <c r="F47" s="72"/>
      <c r="G47" s="72"/>
      <c r="H47" s="72"/>
    </row>
    <row r="48" spans="1:8">
      <c r="A48" s="90"/>
      <c r="B48" s="90"/>
      <c r="C48" s="90"/>
      <c r="D48" s="90"/>
      <c r="E48" s="90"/>
    </row>
    <row r="50" spans="1:9">
      <c r="A50" s="13" t="s">
        <v>77</v>
      </c>
      <c r="B50" s="13"/>
      <c r="C50" s="13"/>
      <c r="D50" s="13"/>
      <c r="E50" s="13"/>
      <c r="F50" s="13"/>
      <c r="G50" s="13"/>
      <c r="H50" s="13"/>
      <c r="I50" s="13"/>
    </row>
    <row r="51" spans="1:9">
      <c r="A51" s="39" t="s">
        <v>78</v>
      </c>
      <c r="B51" s="7"/>
      <c r="C51" s="7"/>
      <c r="D51" s="7"/>
      <c r="E51" s="7"/>
      <c r="F51" s="7"/>
      <c r="G51" s="7"/>
      <c r="H51" s="7"/>
      <c r="I51" s="7"/>
    </row>
  </sheetData>
  <sheetProtection algorithmName="SHA-512" hashValue="rnZQwiUvdSZjX2UsIAvR496qTQTP/8/MzMePdFViCZvmR5SuU9qxz0gA6EUZhLFZLzDP9XhYu61x19SrlN+Exg==" saltValue="l86yko2VeetPtBte5x/5hg==" spinCount="100000" sheet="1" objects="1" scenarios="1"/>
  <mergeCells count="8">
    <mergeCell ref="A1:J3"/>
    <mergeCell ref="C26:E26"/>
    <mergeCell ref="A30:B30"/>
    <mergeCell ref="A38:B38"/>
    <mergeCell ref="A47:E48"/>
    <mergeCell ref="A8:J11"/>
    <mergeCell ref="A13:J13"/>
    <mergeCell ref="A15:J17"/>
  </mergeCells>
  <printOptions horizontalCentered="1"/>
  <pageMargins left="1" right="1" top="1" bottom="1" header="0.5" footer="0.5"/>
  <pageSetup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28308D3A2DC448C73EE180961450F" ma:contentTypeVersion="6" ma:contentTypeDescription="Create a new document." ma:contentTypeScope="" ma:versionID="c0ca020b52890a0216d9b6b6ba0f0602">
  <xsd:schema xmlns:xsd="http://www.w3.org/2001/XMLSchema" xmlns:xs="http://www.w3.org/2001/XMLSchema" xmlns:p="http://schemas.microsoft.com/office/2006/metadata/properties" xmlns:ns1="http://schemas.microsoft.com/sharepoint/v3" xmlns:ns2="157d2481-7646-4106-b82b-066a865f8875" targetNamespace="http://schemas.microsoft.com/office/2006/metadata/properties" ma:root="true" ma:fieldsID="73245034564760b5d3d5b6e85716306d" ns1:_="" ns2:_="">
    <xsd:import namespace="http://schemas.microsoft.com/sharepoint/v3"/>
    <xsd:import namespace="157d2481-7646-4106-b82b-066a865f8875"/>
    <xsd:element name="properties">
      <xsd:complexType>
        <xsd:sequence>
          <xsd:element name="documentManagement">
            <xsd:complexType>
              <xsd:all>
                <xsd:element ref="ns1:RoutingRuleDescription"/>
                <xsd:element ref="ns2:Confidentiality_x0020_Status"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ma:displayName="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7d2481-7646-4106-b82b-066a865f8875" elementFormDefault="qualified">
    <xsd:import namespace="http://schemas.microsoft.com/office/2006/documentManagement/types"/>
    <xsd:import namespace="http://schemas.microsoft.com/office/infopath/2007/PartnerControls"/>
    <xsd:element name="Confidentiality_x0020_Status" ma:index="2" nillable="true" ma:displayName="Confidentiality Status" ma:description="Specify the confidentiality status of the document." ma:format="Dropdown" ma:internalName="Confidentiality_x0020_Status">
      <xsd:simpleType>
        <xsd:restriction base="dms:Choice">
          <xsd:enumeration value="Internal Deliberative - Not for sharing outside CTAP"/>
          <xsd:enumeration value="Can be shared with public as necessary"/>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outingRuleDescription xmlns="http://schemas.microsoft.com/sharepoint/v3">Wood Combustion in Boiler</RoutingRuleDescription>
    <Confidentiality_x0020_Status xmlns="157d2481-7646-4106-b82b-066a865f8875">Can be shared with public as necessary</Confidentiality_x0020_Status>
  </documentManagement>
</p:properties>
</file>

<file path=customXml/itemProps1.xml><?xml version="1.0" encoding="utf-8"?>
<ds:datastoreItem xmlns:ds="http://schemas.openxmlformats.org/officeDocument/2006/customXml" ds:itemID="{FD74186F-B584-4664-9232-F7DCA228B463}"/>
</file>

<file path=customXml/itemProps2.xml><?xml version="1.0" encoding="utf-8"?>
<ds:datastoreItem xmlns:ds="http://schemas.openxmlformats.org/officeDocument/2006/customXml" ds:itemID="{984244B1-EE18-4F23-A86B-7E410963C48B}">
  <ds:schemaRefs>
    <ds:schemaRef ds:uri="http://schemas.microsoft.com/sharepoint/v3/contenttype/forms"/>
  </ds:schemaRefs>
</ds:datastoreItem>
</file>

<file path=customXml/itemProps3.xml><?xml version="1.0" encoding="utf-8"?>
<ds:datastoreItem xmlns:ds="http://schemas.openxmlformats.org/officeDocument/2006/customXml" ds:itemID="{91F835AF-2147-4696-9948-AE547B73FFBC}">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157d2481-7646-4106-b82b-066a865f8875"/>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Bark OR Bark and Wet Wood</vt:lpstr>
      <vt:lpstr>Dry Wood</vt:lpstr>
      <vt:lpstr>Wet Wood</vt:lpstr>
      <vt:lpstr>HAPs Calcs for All Fuel Types</vt:lpstr>
      <vt:lpstr>GHGs Calcs for All Fuel Typ </vt:lpstr>
    </vt:vector>
  </TitlesOfParts>
  <Company>IDEM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Wood Combustion in Boiler</dc:title>
  <dc:creator/>
  <cp:lastModifiedBy>Bell, Nathan</cp:lastModifiedBy>
  <cp:lastPrinted>2001-10-22T21:10:17Z</cp:lastPrinted>
  <dcterms:created xsi:type="dcterms:W3CDTF">2001-09-13T15:11:59Z</dcterms:created>
  <dcterms:modified xsi:type="dcterms:W3CDTF">2022-03-10T21:27:05Z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0x0101003B628308D3A2DC448C73EE180961450F</vt:lpwstr>
  </property>
  <property fmtid="{D5CDD505-2E9C-101B-9397-08002B2CF9AE}" pid="3" name="Order">
    <vt:r8>10200</vt:r8>
  </property>
  <property fmtid="{D5CDD505-2E9C-101B-9397-08002B2CF9AE}" pid="4" name="Author">
    <vt:lpwstr>2;#;UserInfo</vt:lpwstr>
  </property>
  <property fmtid="{D5CDD505-2E9C-101B-9397-08002B2CF9AE}" pid="5" name="_ShortcutWebId">
    <vt:lpwstr/>
  </property>
  <property fmtid="{D5CDD505-2E9C-101B-9397-08002B2CF9AE}" pid="6" name="_ShortcutUniqueId">
    <vt:lpwstr/>
  </property>
  <property fmtid="{D5CDD505-2E9C-101B-9397-08002B2CF9AE}" pid="7" name="_ShortcutSiteId">
    <vt:lpwstr/>
  </property>
  <property fmtid="{D5CDD505-2E9C-101B-9397-08002B2CF9AE}" pid="8" name="Created">
    <vt:filetime>2014-01-11T02:23:24Z</vt:filetime>
  </property>
  <property fmtid="{D5CDD505-2E9C-101B-9397-08002B2CF9AE}" pid="9" name="Modified">
    <vt:filetime>2015-06-02T05:17:38Z</vt:filetime>
  </property>
  <property fmtid="{D5CDD505-2E9C-101B-9397-08002B2CF9AE}" pid="10" name="Editor">
    <vt:lpwstr>4;#;UserInfo</vt:lpwstr>
  </property>
  <property fmtid="{D5CDD505-2E9C-101B-9397-08002B2CF9AE}" pid="11" name="_ShortcutUrl">
    <vt:lpwstr/>
  </property>
</Properties>
</file>