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DEMOAQ/ctap_models/Calculations/"/>
    </mc:Choice>
  </mc:AlternateContent>
  <xr:revisionPtr revIDLastSave="0" documentId="13_ncr:1_{E7A27838-3878-4A79-94B1-FFEBFC847A13}" xr6:coauthVersionLast="47" xr6:coauthVersionMax="47" xr10:uidLastSave="{00000000-0000-0000-0000-000000000000}"/>
  <bookViews>
    <workbookView xWindow="-24120" yWindow="-120" windowWidth="24240" windowHeight="17640" xr2:uid="{00000000-000D-0000-FFFF-FFFF00000000}"/>
  </bookViews>
  <sheets>
    <sheet name="Gasoline - hp" sheetId="2" r:id="rId1"/>
    <sheet name="Gasoline - MMBtu" sheetId="1" r:id="rId2"/>
  </sheets>
  <definedNames>
    <definedName name="_xlnm.Print_Area" localSheetId="0">'Gasoline - hp'!$A$1:$J$82</definedName>
    <definedName name="_xlnm.Print_Area" localSheetId="1">'Gasoline - MMBtu'!$A$1:$J$82</definedName>
    <definedName name="_xlnm.Print_Area">'Gasoline - MMBtu'!$A$1:$H$82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D55" i="1" l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E71" i="2" l="1"/>
  <c r="D71" i="2"/>
  <c r="D22" i="2"/>
  <c r="G27" i="2" l="1"/>
  <c r="E55" i="2"/>
  <c r="E51" i="2"/>
  <c r="E47" i="2"/>
  <c r="E43" i="2"/>
  <c r="E54" i="2"/>
  <c r="E50" i="2"/>
  <c r="E46" i="2"/>
  <c r="E42" i="2"/>
  <c r="E53" i="2"/>
  <c r="E49" i="2"/>
  <c r="E45" i="2"/>
  <c r="E41" i="2"/>
  <c r="E52" i="2"/>
  <c r="E48" i="2"/>
  <c r="E44" i="2"/>
  <c r="E40" i="2"/>
  <c r="C27" i="2"/>
  <c r="E27" i="2"/>
  <c r="I27" i="2"/>
  <c r="C72" i="2"/>
  <c r="F27" i="2"/>
  <c r="D72" i="2"/>
  <c r="E72" i="2"/>
  <c r="D27" i="2"/>
  <c r="H27" i="2"/>
  <c r="D71" i="1"/>
  <c r="E71" i="1"/>
  <c r="D22" i="1"/>
  <c r="E44" i="1" l="1"/>
  <c r="E53" i="1"/>
  <c r="E54" i="1"/>
  <c r="E43" i="1"/>
  <c r="E47" i="1"/>
  <c r="E48" i="1"/>
  <c r="E41" i="1"/>
  <c r="E50" i="1"/>
  <c r="E55" i="1"/>
  <c r="E52" i="1"/>
  <c r="E42" i="1"/>
  <c r="E40" i="1"/>
  <c r="E46" i="1"/>
  <c r="E51" i="1"/>
  <c r="E45" i="1"/>
  <c r="E49" i="1"/>
  <c r="E57" i="2"/>
  <c r="E72" i="1"/>
  <c r="E74" i="2"/>
  <c r="E75" i="2"/>
  <c r="D72" i="1"/>
  <c r="I27" i="1"/>
  <c r="F27" i="1"/>
  <c r="C27" i="1"/>
  <c r="C72" i="1"/>
  <c r="D27" i="1"/>
  <c r="E27" i="1"/>
  <c r="H27" i="1"/>
  <c r="G27" i="1"/>
  <c r="E57" i="1" l="1"/>
  <c r="E75" i="1"/>
  <c r="E74" i="1"/>
</calcChain>
</file>

<file path=xl/sharedStrings.xml><?xml version="1.0" encoding="utf-8"?>
<sst xmlns="http://schemas.openxmlformats.org/spreadsheetml/2006/main" count="136" uniqueCount="71">
  <si>
    <t>Reciprocating Internal Combustion Engines - Gasoline</t>
  </si>
  <si>
    <t>Output Rating (&lt;=250 hp)</t>
  </si>
  <si>
    <t>Emissions calculated based on output rating (hp)</t>
  </si>
  <si>
    <t xml:space="preserve">Output Horsepower Rating (hp)  </t>
  </si>
  <si>
    <t xml:space="preserve">Maximum Hours Operated per Year  </t>
  </si>
  <si>
    <t xml:space="preserve">Potential Throughput (hp-hr/yr)  </t>
  </si>
  <si>
    <t>Pollutant</t>
  </si>
  <si>
    <t>PM*</t>
  </si>
  <si>
    <t>PM10*</t>
  </si>
  <si>
    <t>direct PM2.5*</t>
  </si>
  <si>
    <t>SO2</t>
  </si>
  <si>
    <t>NOx</t>
  </si>
  <si>
    <t>VOC**</t>
  </si>
  <si>
    <t>CO</t>
  </si>
  <si>
    <t>Emission Factor in lb/hp-hr</t>
  </si>
  <si>
    <t>Potential Emission in tons/yr</t>
  </si>
  <si>
    <t>*AP-42 Table 3.3-1 footnote b states all particulate is assumed to be ≤ 1 µm in size.  Therefore, PM and PM10 emission factors are assumed to be equivalent to PM2.5 emission factors.</t>
  </si>
  <si>
    <t>**The VOC emission factor includes exhaust, evaporative, crankcase, and refueling VOC emissions.</t>
  </si>
  <si>
    <t>Methodology</t>
  </si>
  <si>
    <t>Emission Factors are from AP 42 (Supplement B 10/96) Tables 3.3-1.</t>
  </si>
  <si>
    <t>Potential Throughput (hp-hr/yr) = [Output Horsepower Rating (hp)] * [Maximum Hours Operated per Year]</t>
  </si>
  <si>
    <t>Potential Emission (tons/yr) = [Potential Throughput (hp-hr/yr)] * [Emission Factor (lb/hp-hr)] / [2,000 lb/ton]</t>
  </si>
  <si>
    <t>Hazardous Air Pollutants (HAPs)</t>
  </si>
  <si>
    <t>Weight % of VOC*</t>
  </si>
  <si>
    <t>Emission Factor      (lb/hp-hr)</t>
  </si>
  <si>
    <t>Potential Emission (tons/year)</t>
  </si>
  <si>
    <t>1,3-Butadiene</t>
  </si>
  <si>
    <t>2,2,4-Trimethylpentane</t>
  </si>
  <si>
    <t>Acetaldehyde</t>
  </si>
  <si>
    <t>Acrolein</t>
  </si>
  <si>
    <t>Benzene</t>
  </si>
  <si>
    <t>Ethylbenzene</t>
  </si>
  <si>
    <t>Formaldehyde</t>
  </si>
  <si>
    <t>Xylenes</t>
  </si>
  <si>
    <t>Cumene (Isopropylbenzene)</t>
  </si>
  <si>
    <t>Methanol</t>
  </si>
  <si>
    <t>Methyl ethyl ketone (2-Butanone)</t>
  </si>
  <si>
    <t>Total PAH HAPs***</t>
  </si>
  <si>
    <t>N-hexane</t>
  </si>
  <si>
    <t>Propionaldehyde</t>
  </si>
  <si>
    <t>Styrene</t>
  </si>
  <si>
    <t>Toluene</t>
  </si>
  <si>
    <t xml:space="preserve">Potential Emission of Total HAPs (tons/yr)  </t>
  </si>
  <si>
    <t>***PAH = Polyaromatic Hydrocarbon  (PAHs are considered HAPs, since they are considered Polycyclic Organic Matter)</t>
  </si>
  <si>
    <t>Weight % of VOC values are from the U.S. EPA SPECIATE database speciation profile number 8756 for "Gasoline Exhaust - Tier 2 light-duty vehicles using 0% Ethanol - Composite Profile" (2008).  This speciation profile is available at the following website:</t>
  </si>
  <si>
    <t>https://cfpub.epa.gov/speciate/ehpa_speciate_browse_details.cfm?ptype=G&amp;pnumber=8756</t>
  </si>
  <si>
    <t>HAP Emission Factor (lb/hp-hr) = [VOC Emission Factor (lb/hp-hr)] * [Weight % of VOC]</t>
  </si>
  <si>
    <t>HAP Potential Emission (tons/yr) = [Potential Throughput (hp-hr/yr)] * [HAP Emission Factor (lb/hp-hr)] / [2,000 lb/ton]</t>
  </si>
  <si>
    <t>Greenhouse Gas Emissions (GHG)</t>
  </si>
  <si>
    <t>CO2</t>
  </si>
  <si>
    <t>CH4</t>
  </si>
  <si>
    <t>N2O</t>
  </si>
  <si>
    <t xml:space="preserve">Summed Potential Emissions in tons/yr  </t>
  </si>
  <si>
    <t xml:space="preserve">CO2e Total in tons/yr  </t>
  </si>
  <si>
    <t>CO2 emission factor is from AP42 (Supplement B 10/96), Table 3.3-1.</t>
  </si>
  <si>
    <t>CH4 and N2O Emission Factors are from 40 CFR 98 Subpart C Table C-2.</t>
  </si>
  <si>
    <t>Global Warming Potentials (GWP) from Table A-1 of 40 CFR Part 98 Subpart A.</t>
  </si>
  <si>
    <t>CO2e (tons/yr) = CO2 Potential Emission ton/yr x CO2 GWP (1) + CH4 Potential Emission ton/yr x CH4 GWP (25) + N2O Potential Emission ton/yr x N2O GWP (298).</t>
  </si>
  <si>
    <t>Emissions calculated based on heat input capacity (MMBtu/hr)</t>
  </si>
  <si>
    <t xml:space="preserve">Heat Input Capacity (MMBtu/hr)  </t>
  </si>
  <si>
    <t xml:space="preserve">Potential Throughput (MMBtu/yr)  </t>
  </si>
  <si>
    <t>Emission Factor in lb/MMBtu</t>
  </si>
  <si>
    <t>Potential Throughput (MMBtu/yr) = [Heat Input Capacity (MMBtu/hr)] * [Maximum Hours Operated per Year]</t>
  </si>
  <si>
    <t>Potential Emission (tons/yr) = [Potential Throughput (MMBtu/yr)] * [Emission Factor (lb/MMBtu)] / [2,000 lb/ton]</t>
  </si>
  <si>
    <t>Emission Factor      (lb/MMBtu)</t>
  </si>
  <si>
    <t>HAP Emission Factor (lb/MMBtu) = [VOC Emission Factor (lb/MMBtu)] * [Weight % of VOC]</t>
  </si>
  <si>
    <t>HAP Potential Emission (tons/yr) = [Potential Throughput (MMBtu/yr)] * [HAP Emission Factor (lb/MMBtu)] / [2,000 lb/ton]</t>
  </si>
  <si>
    <t>This calculation is for illustrative purposes only.  The emission factors and other data/methodologies used in these calculations are from US EPA's AP-42 Compilation of Air Pollutant Emission Factors.  The emission factors, data, methodologies, and assumptions used in these calculations may not be representative/appropriate for a given emission unit/activity.  For additional information, please refer to US EPA's AP-42 Compilation of Air Pollutant Emission Factors.</t>
  </si>
  <si>
    <t xml:space="preserve">IDEM OAQ does not guarantee the accuracy of these calculations or the emission factors used.  </t>
  </si>
  <si>
    <t xml:space="preserve">All emission factors and calculations submitted as part of a permit application shall be reviewed by IDEM OAQ Permit Branch for accuracy, completeness, robustness, and appropriateness as part of the permit application review process and a final determination shall be made by the OAQ, Permits Branch.  </t>
  </si>
  <si>
    <t xml:space="preserve">Use a conversion factor of 7,000 Btu/hp-hr to convert from horsepower to Btu/hr, unless the manufacturer provides a specific brake specific fuel consumption (BSFC)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</si>
</sst>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)"/>
    <numFmt numFmtId="165" formatCode="0.00_)"/>
    <numFmt numFmtId="166" formatCode="0_)"/>
    <numFmt numFmtId="167" formatCode="0.000"/>
    <numFmt numFmtId="168" formatCode="0.000E+00"/>
    <numFmt numFmtId="169" formatCode="0.000%"/>
    <numFmt numFmtId="170" formatCode="0.000_)"/>
  </numFmts>
  <fonts count="13">
    <font>
      <sz val="12"/>
      <name val="Arial MT"/>
    </font>
    <font>
      <sz val="10"/>
      <name val="Arial"/>
      <family val="2"/>
    </font>
    <font>
      <b/>
      <sz val="12"/>
      <name val="Arial MT"/>
      <family val="2"/>
    </font>
    <font>
      <b/>
      <sz val="10"/>
      <name val="Arial MT"/>
      <family val="2"/>
    </font>
    <font>
      <sz val="10"/>
      <name val="Arial MT"/>
      <family val="2"/>
    </font>
    <font>
      <sz val="10"/>
      <name val="Arial MT"/>
    </font>
    <font>
      <b/>
      <sz val="10"/>
      <name val="Arial MT"/>
    </font>
    <font>
      <b/>
      <sz val="10"/>
      <color indexed="10"/>
      <name val="Arial"/>
      <family val="2"/>
    </font>
    <font>
      <b/>
      <sz val="10"/>
      <color indexed="10"/>
      <name val="Arial MT"/>
    </font>
    <font>
      <b/>
      <sz val="10"/>
      <name val="Arial"/>
      <family val="2"/>
    </font>
    <font>
      <b/>
      <sz val="10"/>
      <color rgb="FFFF0000"/>
      <name val="Arial MT"/>
    </font>
    <font>
      <u/>
      <sz val="12"/>
      <color theme="10"/>
      <name val="Arial MT"/>
    </font>
    <font>
      <u/>
      <sz val="10"/>
      <color theme="10"/>
      <name val="Arial MT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07">
    <xf numFmtId="0" fontId="0" fillId="0" borderId="0" xfId="0"/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6" fontId="4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Continuous" vertical="center"/>
      <protection locked="0"/>
    </xf>
    <xf numFmtId="0" fontId="4" fillId="0" borderId="3" xfId="0" applyFont="1" applyFill="1" applyBorder="1" applyAlignment="1" applyProtection="1">
      <alignment horizontal="right" vertical="center"/>
      <protection locked="0"/>
    </xf>
    <xf numFmtId="0" fontId="4" fillId="0" borderId="5" xfId="0" applyFont="1" applyFill="1" applyBorder="1" applyAlignment="1" applyProtection="1">
      <alignment horizontal="centerContinuous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2" fontId="4" fillId="0" borderId="14" xfId="0" applyNumberFormat="1" applyFont="1" applyFill="1" applyBorder="1" applyAlignment="1" applyProtection="1">
      <alignment horizontal="center" vertical="center"/>
      <protection locked="0"/>
    </xf>
    <xf numFmtId="2" fontId="4" fillId="0" borderId="15" xfId="0" applyNumberFormat="1" applyFont="1" applyFill="1" applyBorder="1" applyAlignment="1" applyProtection="1">
      <alignment horizontal="center" vertical="center"/>
      <protection locked="0"/>
    </xf>
    <xf numFmtId="170" fontId="4" fillId="0" borderId="15" xfId="0" applyNumberFormat="1" applyFont="1" applyFill="1" applyBorder="1" applyAlignment="1" applyProtection="1">
      <alignment horizontal="center" vertical="center"/>
      <protection locked="0"/>
    </xf>
    <xf numFmtId="165" fontId="4" fillId="0" borderId="15" xfId="0" applyNumberFormat="1" applyFont="1" applyFill="1" applyBorder="1" applyAlignment="1" applyProtection="1">
      <alignment horizontal="center" vertical="center"/>
      <protection locked="0"/>
    </xf>
    <xf numFmtId="165" fontId="4" fillId="0" borderId="25" xfId="0" applyNumberFormat="1" applyFont="1" applyFill="1" applyBorder="1" applyAlignment="1" applyProtection="1">
      <alignment horizontal="center" vertical="center"/>
      <protection locked="0"/>
    </xf>
    <xf numFmtId="165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165" fontId="4" fillId="0" borderId="12" xfId="0" applyNumberFormat="1" applyFont="1" applyFill="1" applyBorder="1" applyAlignment="1" applyProtection="1">
      <alignment horizontal="center" vertical="center"/>
      <protection locked="0"/>
    </xf>
    <xf numFmtId="165" fontId="4" fillId="0" borderId="18" xfId="0" applyNumberFormat="1" applyFont="1" applyFill="1" applyBorder="1" applyAlignment="1" applyProtection="1">
      <alignment horizontal="center" vertical="center"/>
      <protection locked="0"/>
    </xf>
    <xf numFmtId="165" fontId="4" fillId="0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164" fontId="4" fillId="0" borderId="0" xfId="0" applyNumberFormat="1" applyFont="1" applyFill="1" applyAlignment="1" applyProtection="1">
      <alignment vertical="center"/>
      <protection locked="0"/>
    </xf>
    <xf numFmtId="164" fontId="4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Protection="1">
      <protection locked="0"/>
    </xf>
    <xf numFmtId="0" fontId="0" fillId="0" borderId="4" xfId="0" applyFill="1" applyBorder="1" applyAlignment="1" applyProtection="1">
      <alignment vertical="center"/>
      <protection locked="0"/>
    </xf>
    <xf numFmtId="169" fontId="1" fillId="0" borderId="20" xfId="0" applyNumberFormat="1" applyFont="1" applyBorder="1" applyAlignment="1" applyProtection="1">
      <alignment horizontal="center"/>
      <protection locked="0"/>
    </xf>
    <xf numFmtId="11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Protection="1">
      <protection locked="0"/>
    </xf>
    <xf numFmtId="169" fontId="1" fillId="0" borderId="3" xfId="0" applyNumberFormat="1" applyFont="1" applyBorder="1" applyAlignment="1" applyProtection="1">
      <alignment horizontal="center"/>
      <protection locked="0"/>
    </xf>
    <xf numFmtId="11" fontId="4" fillId="0" borderId="3" xfId="0" applyNumberFormat="1" applyFont="1" applyFill="1" applyBorder="1" applyAlignment="1" applyProtection="1">
      <alignment horizontal="center" vertical="center"/>
      <protection locked="0"/>
    </xf>
    <xf numFmtId="165" fontId="4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164" fontId="6" fillId="0" borderId="3" xfId="0" applyNumberFormat="1" applyFont="1" applyFill="1" applyBorder="1" applyAlignment="1" applyProtection="1">
      <alignment vertical="center"/>
      <protection locked="0"/>
    </xf>
    <xf numFmtId="164" fontId="6" fillId="0" borderId="4" xfId="0" applyNumberFormat="1" applyFont="1" applyFill="1" applyBorder="1" applyAlignment="1" applyProtection="1">
      <alignment horizontal="right" vertical="center"/>
      <protection locked="0"/>
    </xf>
    <xf numFmtId="165" fontId="6" fillId="0" borderId="18" xfId="0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>
      <alignment horizontal="left"/>
      <protection locked="0"/>
    </xf>
    <xf numFmtId="0" fontId="12" fillId="0" borderId="0" xfId="2" applyFont="1" applyFill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vertical="center"/>
      <protection locked="0"/>
    </xf>
    <xf numFmtId="164" fontId="6" fillId="0" borderId="0" xfId="0" applyNumberFormat="1" applyFont="1" applyFill="1" applyBorder="1" applyAlignment="1" applyProtection="1">
      <alignment vertical="center"/>
      <protection locked="0"/>
    </xf>
    <xf numFmtId="164" fontId="6" fillId="0" borderId="0" xfId="0" applyNumberFormat="1" applyFont="1" applyFill="1" applyBorder="1" applyAlignment="1" applyProtection="1">
      <alignment horizontal="right" vertical="center"/>
      <protection locked="0"/>
    </xf>
    <xf numFmtId="11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centerContinuous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vertical="center"/>
      <protection locked="0"/>
    </xf>
    <xf numFmtId="0" fontId="0" fillId="0" borderId="24" xfId="0" applyFill="1" applyBorder="1" applyAlignment="1" applyProtection="1">
      <alignment vertical="center"/>
      <protection locked="0"/>
    </xf>
    <xf numFmtId="11" fontId="5" fillId="0" borderId="1" xfId="0" applyNumberFormat="1" applyFont="1" applyFill="1" applyBorder="1" applyAlignment="1" applyProtection="1">
      <alignment horizontal="center" vertical="center"/>
      <protection locked="0"/>
    </xf>
    <xf numFmtId="11" fontId="5" fillId="0" borderId="26" xfId="0" applyNumberFormat="1" applyFont="1" applyFill="1" applyBorder="1" applyAlignment="1" applyProtection="1">
      <alignment horizontal="center" vertical="center"/>
      <protection locked="0"/>
    </xf>
    <xf numFmtId="11" fontId="5" fillId="0" borderId="0" xfId="0" applyNumberFormat="1" applyFont="1" applyFill="1" applyBorder="1" applyAlignment="1" applyProtection="1">
      <alignment horizontal="center" vertical="center"/>
      <protection locked="0"/>
    </xf>
    <xf numFmtId="11" fontId="4" fillId="0" borderId="1" xfId="0" applyNumberFormat="1" applyFont="1" applyFill="1" applyBorder="1" applyAlignment="1" applyProtection="1">
      <alignment horizontal="center" vertical="center"/>
      <protection locked="0"/>
    </xf>
    <xf numFmtId="11" fontId="4" fillId="0" borderId="26" xfId="0" applyNumberFormat="1" applyFont="1" applyFill="1" applyBorder="1" applyAlignment="1" applyProtection="1">
      <alignment horizontal="center" vertical="center"/>
      <protection locked="0"/>
    </xf>
    <xf numFmtId="11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vertical="center"/>
      <protection locked="0"/>
    </xf>
    <xf numFmtId="0" fontId="4" fillId="0" borderId="28" xfId="0" applyFont="1" applyFill="1" applyBorder="1" applyAlignment="1" applyProtection="1">
      <alignment vertical="center"/>
      <protection locked="0"/>
    </xf>
    <xf numFmtId="0" fontId="9" fillId="0" borderId="31" xfId="0" applyFont="1" applyBorder="1" applyAlignment="1" applyProtection="1">
      <alignment horizontal="right" vertical="center"/>
      <protection locked="0"/>
    </xf>
    <xf numFmtId="11" fontId="3" fillId="0" borderId="29" xfId="0" applyNumberFormat="1" applyFont="1" applyFill="1" applyBorder="1" applyAlignment="1" applyProtection="1">
      <alignment horizontal="center" vertical="center"/>
      <protection locked="0"/>
    </xf>
    <xf numFmtId="11" fontId="9" fillId="0" borderId="29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11" fontId="4" fillId="0" borderId="14" xfId="0" applyNumberFormat="1" applyFont="1" applyFill="1" applyBorder="1" applyAlignment="1" applyProtection="1">
      <alignment horizontal="center" vertical="center"/>
      <protection locked="0"/>
    </xf>
    <xf numFmtId="11" fontId="4" fillId="0" borderId="15" xfId="0" applyNumberFormat="1" applyFont="1" applyFill="1" applyBorder="1" applyAlignment="1" applyProtection="1">
      <alignment horizontal="center" vertical="center"/>
      <protection locked="0"/>
    </xf>
    <xf numFmtId="167" fontId="4" fillId="0" borderId="15" xfId="0" applyNumberFormat="1" applyFont="1" applyFill="1" applyBorder="1" applyAlignment="1" applyProtection="1">
      <alignment horizontal="center" vertical="center"/>
      <protection locked="0"/>
    </xf>
    <xf numFmtId="168" fontId="4" fillId="0" borderId="25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vertical="center"/>
      <protection locked="0"/>
    </xf>
  </cellXfs>
  <cellStyles count="3">
    <cellStyle name="Hyperlink" xfId="2" builtinId="8"/>
    <cellStyle name="Normal" xfId="0" builtinId="0"/>
    <cellStyle name="Normal_GAP-calcs6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fpub.epa.gov/speciate/ehpa_speciate_browse_details.cfm?ptype=G&amp;pnumber=875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fpub.epa.gov/speciate/ehpa_speciate_browse_details.cfm?ptype=G&amp;pnumber=8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J98"/>
  <sheetViews>
    <sheetView tabSelected="1" view="pageBreakPreview" zoomScaleNormal="100" zoomScaleSheetLayoutView="100" workbookViewId="0"/>
  </sheetViews>
  <sheetFormatPr defaultColWidth="11.6640625" defaultRowHeight="12.75" customHeight="1"/>
  <cols>
    <col min="1" max="1" width="11.5546875" style="9" customWidth="1"/>
    <col min="2" max="2" width="11.21875" style="9" customWidth="1"/>
    <col min="3" max="3" width="8" style="9" customWidth="1"/>
    <col min="4" max="4" width="8.6640625" style="9" bestFit="1" customWidth="1"/>
    <col min="5" max="5" width="10.44140625" style="9" customWidth="1"/>
    <col min="6" max="9" width="9.109375" style="9" customWidth="1"/>
    <col min="10" max="10" width="9" style="9" customWidth="1"/>
    <col min="11" max="16384" width="11.6640625" style="9"/>
  </cols>
  <sheetData>
    <row r="1" spans="1:10" ht="12.75" customHeight="1">
      <c r="A1" s="8"/>
      <c r="B1" s="8"/>
      <c r="E1" s="10" t="s">
        <v>0</v>
      </c>
      <c r="H1" s="8"/>
    </row>
    <row r="2" spans="1:10" ht="12.75" customHeight="1">
      <c r="A2" s="8"/>
      <c r="B2" s="8"/>
      <c r="E2" s="10" t="s">
        <v>1</v>
      </c>
      <c r="H2" s="8"/>
    </row>
    <row r="3" spans="1:10" ht="12.75" customHeight="1">
      <c r="A3" s="8"/>
      <c r="B3" s="8"/>
      <c r="H3" s="8"/>
    </row>
    <row r="4" spans="1:10" ht="12.75" customHeight="1">
      <c r="A4" s="6" t="s">
        <v>67</v>
      </c>
      <c r="B4" s="6"/>
      <c r="C4" s="6"/>
      <c r="D4" s="6"/>
      <c r="E4" s="6"/>
      <c r="F4" s="6"/>
      <c r="G4" s="6"/>
      <c r="H4" s="6"/>
      <c r="I4" s="6"/>
      <c r="J4" s="6"/>
    </row>
    <row r="5" spans="1:10" ht="12.75" customHeight="1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2.7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 ht="12.75" customHeight="1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.75" customHeight="1">
      <c r="A8" s="3"/>
      <c r="B8" s="3"/>
      <c r="C8" s="4"/>
      <c r="D8" s="5"/>
      <c r="E8" s="3"/>
      <c r="F8" s="4"/>
      <c r="G8" s="4"/>
      <c r="H8" s="4"/>
      <c r="I8" s="3"/>
      <c r="J8" s="4"/>
    </row>
    <row r="9" spans="1:10" ht="12.75" customHeight="1">
      <c r="A9" s="7" t="s">
        <v>68</v>
      </c>
      <c r="B9" s="7"/>
      <c r="C9" s="7"/>
      <c r="D9" s="7"/>
      <c r="E9" s="7"/>
      <c r="F9" s="7"/>
      <c r="G9" s="7"/>
      <c r="H9" s="7"/>
      <c r="I9" s="7"/>
      <c r="J9" s="7"/>
    </row>
    <row r="10" spans="1:10" ht="12.75" customHeight="1">
      <c r="A10" s="3"/>
      <c r="B10" s="3"/>
      <c r="C10" s="4"/>
      <c r="D10" s="5"/>
      <c r="E10" s="3"/>
      <c r="F10" s="4"/>
      <c r="G10" s="4"/>
      <c r="H10" s="3"/>
      <c r="I10" s="3"/>
      <c r="J10" s="4"/>
    </row>
    <row r="11" spans="1:10" ht="12.75" customHeight="1">
      <c r="A11" s="6" t="s">
        <v>69</v>
      </c>
      <c r="B11" s="6"/>
      <c r="C11" s="6"/>
      <c r="D11" s="6"/>
      <c r="E11" s="6"/>
      <c r="F11" s="6"/>
      <c r="G11" s="6"/>
      <c r="H11" s="6"/>
      <c r="I11" s="6"/>
      <c r="J11" s="6"/>
    </row>
    <row r="12" spans="1:10" ht="12.75" customHeight="1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 ht="12.75" customHeight="1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 ht="12.75" customHeight="1">
      <c r="A14" s="98"/>
      <c r="B14" s="98"/>
      <c r="C14" s="98"/>
      <c r="D14" s="98"/>
      <c r="E14" s="98"/>
      <c r="F14" s="98"/>
      <c r="G14" s="98"/>
      <c r="H14" s="98"/>
      <c r="I14" s="98"/>
    </row>
    <row r="15" spans="1:10" ht="12.75" customHeight="1">
      <c r="A15" s="13" t="s">
        <v>70</v>
      </c>
      <c r="B15" s="13"/>
      <c r="C15" s="13"/>
      <c r="D15" s="13"/>
      <c r="E15" s="13"/>
      <c r="F15" s="13"/>
      <c r="G15" s="13"/>
      <c r="H15" s="13"/>
      <c r="I15" s="13"/>
    </row>
    <row r="16" spans="1:10" ht="12.75" customHeight="1">
      <c r="A16" s="13"/>
      <c r="B16" s="13"/>
      <c r="C16" s="13"/>
      <c r="D16" s="13"/>
      <c r="E16" s="13"/>
      <c r="F16" s="13"/>
      <c r="G16" s="13"/>
      <c r="H16" s="13"/>
      <c r="I16" s="13"/>
    </row>
    <row r="17" spans="1:10" ht="12.75" customHeight="1">
      <c r="A17" s="14"/>
      <c r="B17" s="14"/>
      <c r="C17" s="14"/>
      <c r="D17" s="14"/>
      <c r="E17" s="14"/>
      <c r="F17" s="14"/>
      <c r="G17" s="14"/>
      <c r="H17" s="14"/>
      <c r="I17" s="14"/>
    </row>
    <row r="18" spans="1:10" ht="12.75" customHeight="1">
      <c r="A18" s="11" t="s">
        <v>2</v>
      </c>
      <c r="G18" s="19"/>
      <c r="H18" s="19"/>
      <c r="I18" s="19"/>
    </row>
    <row r="19" spans="1:10" ht="12.75" customHeight="1">
      <c r="A19" s="19"/>
      <c r="B19" s="19"/>
      <c r="C19" s="19"/>
      <c r="D19" s="19"/>
      <c r="E19" s="19"/>
      <c r="F19" s="19"/>
      <c r="G19" s="19"/>
      <c r="H19" s="19"/>
      <c r="I19" s="19"/>
    </row>
    <row r="20" spans="1:10" ht="12.75" customHeight="1">
      <c r="A20" s="19"/>
      <c r="C20" s="15" t="s">
        <v>3</v>
      </c>
      <c r="D20" s="1">
        <v>0</v>
      </c>
      <c r="E20" s="19"/>
      <c r="F20" s="19"/>
      <c r="G20" s="19"/>
      <c r="H20" s="19"/>
      <c r="I20" s="19"/>
    </row>
    <row r="21" spans="1:10" ht="12.75" customHeight="1">
      <c r="A21" s="19"/>
      <c r="B21" s="19"/>
      <c r="C21" s="15" t="s">
        <v>4</v>
      </c>
      <c r="D21" s="2">
        <v>8760</v>
      </c>
      <c r="E21" s="19"/>
      <c r="F21" s="19"/>
      <c r="G21" s="19"/>
      <c r="H21" s="19"/>
      <c r="I21" s="19"/>
    </row>
    <row r="22" spans="1:10" ht="12.75" customHeight="1">
      <c r="A22" s="19"/>
      <c r="B22" s="19"/>
      <c r="C22" s="15" t="s">
        <v>5</v>
      </c>
      <c r="D22" s="21">
        <f>$D$20*$D$21</f>
        <v>0</v>
      </c>
      <c r="E22" s="19"/>
      <c r="F22" s="19"/>
      <c r="G22" s="19"/>
      <c r="H22" s="19"/>
      <c r="I22" s="19"/>
      <c r="J22" s="48"/>
    </row>
    <row r="23" spans="1:10" ht="12.75" customHeight="1">
      <c r="A23" s="19"/>
      <c r="B23" s="19"/>
      <c r="C23" s="19"/>
      <c r="D23" s="19"/>
      <c r="E23" s="19"/>
      <c r="F23" s="19"/>
      <c r="G23" s="19"/>
      <c r="H23" s="19"/>
      <c r="I23" s="19"/>
    </row>
    <row r="24" spans="1:10" ht="12.75" customHeight="1">
      <c r="C24" s="22"/>
      <c r="D24" s="23"/>
      <c r="E24" s="23"/>
      <c r="F24" s="24" t="s">
        <v>6</v>
      </c>
      <c r="G24" s="23"/>
      <c r="H24" s="23"/>
      <c r="I24" s="71"/>
    </row>
    <row r="25" spans="1:10" ht="12.75" customHeight="1">
      <c r="A25" s="26"/>
      <c r="B25" s="26"/>
      <c r="C25" s="99" t="s">
        <v>7</v>
      </c>
      <c r="D25" s="100" t="s">
        <v>8</v>
      </c>
      <c r="E25" s="100" t="s">
        <v>9</v>
      </c>
      <c r="F25" s="100" t="s">
        <v>10</v>
      </c>
      <c r="G25" s="100" t="s">
        <v>11</v>
      </c>
      <c r="H25" s="100" t="s">
        <v>12</v>
      </c>
      <c r="I25" s="101" t="s">
        <v>13</v>
      </c>
    </row>
    <row r="26" spans="1:10" ht="12.75" customHeight="1">
      <c r="A26" s="31" t="s">
        <v>14</v>
      </c>
      <c r="B26" s="32"/>
      <c r="C26" s="102">
        <v>7.2099999999999996E-4</v>
      </c>
      <c r="D26" s="102">
        <v>7.2099999999999996E-4</v>
      </c>
      <c r="E26" s="102">
        <v>7.2099999999999996E-4</v>
      </c>
      <c r="F26" s="103">
        <v>5.9100000000000005E-4</v>
      </c>
      <c r="G26" s="104">
        <v>1.0999999999999999E-2</v>
      </c>
      <c r="H26" s="105">
        <v>2.1590999999999999E-2</v>
      </c>
      <c r="I26" s="54">
        <v>6.96E-3</v>
      </c>
    </row>
    <row r="27" spans="1:10" ht="12.75" customHeight="1">
      <c r="A27" s="39" t="s">
        <v>15</v>
      </c>
      <c r="B27" s="106"/>
      <c r="C27" s="41">
        <f t="shared" ref="C27:I27" si="0">$D$22*C26/2000</f>
        <v>0</v>
      </c>
      <c r="D27" s="42">
        <f t="shared" si="0"/>
        <v>0</v>
      </c>
      <c r="E27" s="42">
        <f t="shared" si="0"/>
        <v>0</v>
      </c>
      <c r="F27" s="42">
        <f t="shared" si="0"/>
        <v>0</v>
      </c>
      <c r="G27" s="42">
        <f t="shared" si="0"/>
        <v>0</v>
      </c>
      <c r="H27" s="42">
        <f t="shared" si="0"/>
        <v>0</v>
      </c>
      <c r="I27" s="43">
        <f t="shared" si="0"/>
        <v>0</v>
      </c>
    </row>
    <row r="28" spans="1:10" ht="12.75" customHeight="1">
      <c r="A28" s="44" t="s">
        <v>16</v>
      </c>
      <c r="B28" s="44"/>
      <c r="C28" s="44"/>
      <c r="D28" s="44"/>
      <c r="E28" s="44"/>
      <c r="F28" s="44"/>
      <c r="G28" s="44"/>
      <c r="H28" s="44"/>
      <c r="I28" s="44"/>
    </row>
    <row r="29" spans="1:10" ht="12.75" customHeight="1">
      <c r="A29" s="45"/>
      <c r="B29" s="45"/>
      <c r="C29" s="45"/>
      <c r="D29" s="45"/>
      <c r="E29" s="45"/>
      <c r="F29" s="45"/>
      <c r="G29" s="45"/>
      <c r="H29" s="45"/>
      <c r="I29" s="45"/>
    </row>
    <row r="30" spans="1:10" ht="12.75" customHeight="1">
      <c r="A30" s="46" t="s">
        <v>17</v>
      </c>
      <c r="B30" s="47"/>
      <c r="C30" s="47"/>
      <c r="D30" s="47"/>
      <c r="E30" s="47"/>
      <c r="F30" s="47"/>
      <c r="G30" s="47"/>
      <c r="H30" s="47"/>
      <c r="I30" s="47"/>
    </row>
    <row r="31" spans="1:10" ht="12.75" customHeight="1">
      <c r="A31" s="47"/>
      <c r="B31" s="47"/>
      <c r="C31" s="47"/>
      <c r="D31" s="47"/>
      <c r="E31" s="47"/>
      <c r="F31" s="47"/>
      <c r="G31" s="47"/>
      <c r="H31" s="47"/>
      <c r="I31" s="47"/>
    </row>
    <row r="32" spans="1:10" ht="12.75" customHeight="1">
      <c r="A32" s="11" t="s">
        <v>18</v>
      </c>
      <c r="B32" s="47"/>
      <c r="C32" s="47"/>
      <c r="D32" s="47"/>
      <c r="E32" s="47"/>
      <c r="F32" s="47"/>
      <c r="G32" s="47"/>
      <c r="H32" s="47"/>
      <c r="I32" s="47"/>
    </row>
    <row r="33" spans="1:9" ht="12.75" customHeight="1">
      <c r="A33" s="46" t="s">
        <v>19</v>
      </c>
      <c r="B33" s="47"/>
      <c r="C33" s="47"/>
      <c r="D33" s="47"/>
      <c r="E33" s="47"/>
      <c r="F33" s="47"/>
      <c r="G33" s="47"/>
      <c r="H33" s="47"/>
      <c r="I33" s="47"/>
    </row>
    <row r="34" spans="1:9" ht="12.75" customHeight="1">
      <c r="A34" s="46" t="s">
        <v>20</v>
      </c>
      <c r="B34" s="47"/>
      <c r="C34" s="47"/>
      <c r="D34" s="47"/>
      <c r="E34" s="47"/>
      <c r="F34" s="47"/>
      <c r="G34" s="47"/>
      <c r="H34" s="47"/>
      <c r="I34" s="47"/>
    </row>
    <row r="35" spans="1:9" ht="12.75" customHeight="1">
      <c r="A35" s="46" t="s">
        <v>21</v>
      </c>
      <c r="B35" s="47"/>
      <c r="C35" s="47"/>
      <c r="D35" s="47"/>
      <c r="E35" s="47"/>
      <c r="F35" s="47"/>
      <c r="G35" s="47"/>
      <c r="H35" s="47"/>
      <c r="I35" s="47"/>
    </row>
    <row r="36" spans="1:9" ht="12.75" customHeight="1">
      <c r="B36" s="19"/>
      <c r="C36" s="48"/>
      <c r="D36" s="48"/>
      <c r="E36" s="48"/>
      <c r="F36" s="48"/>
      <c r="G36" s="48"/>
      <c r="H36" s="48"/>
      <c r="I36" s="48"/>
    </row>
    <row r="37" spans="1:9" ht="12.75" customHeight="1">
      <c r="A37" s="11" t="s">
        <v>22</v>
      </c>
      <c r="B37" s="19"/>
      <c r="C37" s="48"/>
      <c r="D37" s="48"/>
      <c r="E37" s="48"/>
      <c r="F37" s="48"/>
      <c r="G37" s="48"/>
      <c r="H37" s="48"/>
      <c r="I37" s="48"/>
    </row>
    <row r="38" spans="1:9" ht="12.75" customHeight="1">
      <c r="A38" s="11"/>
      <c r="B38" s="19"/>
      <c r="C38" s="48"/>
      <c r="D38" s="48"/>
      <c r="E38" s="48"/>
      <c r="F38" s="48"/>
      <c r="G38" s="48"/>
      <c r="H38" s="48"/>
      <c r="I38" s="48"/>
    </row>
    <row r="39" spans="1:9" ht="38.25">
      <c r="A39" s="11"/>
      <c r="B39" s="19"/>
      <c r="C39" s="49" t="s">
        <v>23</v>
      </c>
      <c r="D39" s="50" t="s">
        <v>24</v>
      </c>
      <c r="E39" s="50" t="s">
        <v>25</v>
      </c>
      <c r="F39" s="48"/>
      <c r="G39" s="48"/>
      <c r="H39" s="48"/>
      <c r="I39" s="48"/>
    </row>
    <row r="40" spans="1:9" ht="12.75" customHeight="1">
      <c r="A40" s="51" t="s">
        <v>26</v>
      </c>
      <c r="B40" s="52"/>
      <c r="C40" s="53">
        <v>1.157E-2</v>
      </c>
      <c r="D40" s="54">
        <f>C40*$H$26</f>
        <v>2.4980787E-4</v>
      </c>
      <c r="E40" s="42">
        <f>$D$22*D40/2000</f>
        <v>0</v>
      </c>
      <c r="F40" s="48"/>
      <c r="G40" s="48"/>
      <c r="H40" s="48"/>
      <c r="I40" s="48"/>
    </row>
    <row r="41" spans="1:9" ht="12.75" customHeight="1">
      <c r="A41" s="51" t="s">
        <v>27</v>
      </c>
      <c r="B41" s="52"/>
      <c r="C41" s="53">
        <v>3.1879999999999999E-2</v>
      </c>
      <c r="D41" s="54">
        <f t="shared" ref="D41:D55" si="1">C41*$H$26</f>
        <v>6.8832107999999999E-4</v>
      </c>
      <c r="E41" s="42">
        <f t="shared" ref="E41:E55" si="2">$D$22*D41/2000</f>
        <v>0</v>
      </c>
      <c r="F41" s="48"/>
      <c r="G41" s="48"/>
      <c r="H41" s="48"/>
      <c r="I41" s="48"/>
    </row>
    <row r="42" spans="1:9" ht="12.75" customHeight="1">
      <c r="A42" s="51" t="s">
        <v>28</v>
      </c>
      <c r="B42" s="52"/>
      <c r="C42" s="53">
        <v>4.5300000000000002E-3</v>
      </c>
      <c r="D42" s="54">
        <f t="shared" si="1"/>
        <v>9.7807229999999996E-5</v>
      </c>
      <c r="E42" s="42">
        <f t="shared" si="2"/>
        <v>0</v>
      </c>
      <c r="F42" s="48"/>
      <c r="G42" s="48"/>
      <c r="H42" s="48"/>
      <c r="I42" s="48"/>
    </row>
    <row r="43" spans="1:9" ht="12.75" customHeight="1">
      <c r="A43" s="51" t="s">
        <v>29</v>
      </c>
      <c r="B43" s="52"/>
      <c r="C43" s="53">
        <v>9.3999999999999997E-4</v>
      </c>
      <c r="D43" s="54">
        <f t="shared" si="1"/>
        <v>2.0295539999999998E-5</v>
      </c>
      <c r="E43" s="54">
        <f t="shared" si="2"/>
        <v>0</v>
      </c>
      <c r="F43" s="48"/>
      <c r="G43" s="48"/>
      <c r="H43" s="48"/>
      <c r="I43" s="48"/>
    </row>
    <row r="44" spans="1:9" ht="12.75" customHeight="1">
      <c r="A44" s="51" t="s">
        <v>30</v>
      </c>
      <c r="B44" s="52"/>
      <c r="C44" s="53">
        <v>3.4259999999999999E-2</v>
      </c>
      <c r="D44" s="54">
        <f t="shared" si="1"/>
        <v>7.3970765999999989E-4</v>
      </c>
      <c r="E44" s="42">
        <f t="shared" si="2"/>
        <v>0</v>
      </c>
      <c r="F44" s="48"/>
      <c r="G44" s="48"/>
      <c r="H44" s="48"/>
      <c r="I44" s="48"/>
    </row>
    <row r="45" spans="1:9" ht="12.75" customHeight="1">
      <c r="A45" s="51" t="s">
        <v>31</v>
      </c>
      <c r="B45" s="52"/>
      <c r="C45" s="53">
        <v>1.6830000000000001E-2</v>
      </c>
      <c r="D45" s="54">
        <f t="shared" si="1"/>
        <v>3.6337652999999999E-4</v>
      </c>
      <c r="E45" s="42">
        <f t="shared" si="2"/>
        <v>0</v>
      </c>
      <c r="F45" s="48"/>
      <c r="G45" s="48"/>
      <c r="H45" s="48"/>
      <c r="I45" s="48"/>
    </row>
    <row r="46" spans="1:9" ht="12.75" customHeight="1">
      <c r="A46" s="51" t="s">
        <v>32</v>
      </c>
      <c r="B46" s="52"/>
      <c r="C46" s="53">
        <v>9.2700000000000005E-3</v>
      </c>
      <c r="D46" s="54">
        <f t="shared" si="1"/>
        <v>2.0014857000000001E-4</v>
      </c>
      <c r="E46" s="42">
        <f t="shared" si="2"/>
        <v>0</v>
      </c>
      <c r="F46" s="48"/>
      <c r="G46" s="48"/>
      <c r="H46" s="48"/>
      <c r="I46" s="48"/>
    </row>
    <row r="47" spans="1:9" ht="12.75" customHeight="1">
      <c r="A47" s="51" t="s">
        <v>33</v>
      </c>
      <c r="B47" s="52"/>
      <c r="C47" s="53">
        <v>4.4069999999999998E-2</v>
      </c>
      <c r="D47" s="54">
        <f t="shared" si="1"/>
        <v>9.5151536999999993E-4</v>
      </c>
      <c r="E47" s="42">
        <f t="shared" si="2"/>
        <v>0</v>
      </c>
      <c r="F47" s="48"/>
      <c r="G47" s="48"/>
      <c r="H47" s="48"/>
      <c r="I47" s="48"/>
    </row>
    <row r="48" spans="1:9" ht="12.75" customHeight="1">
      <c r="A48" s="51" t="s">
        <v>34</v>
      </c>
      <c r="B48" s="52"/>
      <c r="C48" s="53">
        <v>1.25E-3</v>
      </c>
      <c r="D48" s="54">
        <f t="shared" si="1"/>
        <v>2.6988749999999998E-5</v>
      </c>
      <c r="E48" s="42">
        <f t="shared" si="2"/>
        <v>0</v>
      </c>
      <c r="F48" s="48"/>
      <c r="G48" s="48"/>
      <c r="H48" s="48"/>
      <c r="I48" s="48"/>
    </row>
    <row r="49" spans="1:9" ht="12.75" customHeight="1">
      <c r="A49" s="51" t="s">
        <v>35</v>
      </c>
      <c r="B49" s="52"/>
      <c r="C49" s="53">
        <v>1.405E-2</v>
      </c>
      <c r="D49" s="54">
        <f t="shared" si="1"/>
        <v>3.0335354999999999E-4</v>
      </c>
      <c r="E49" s="42">
        <f t="shared" si="2"/>
        <v>0</v>
      </c>
      <c r="F49" s="48"/>
      <c r="G49" s="48"/>
      <c r="H49" s="48"/>
      <c r="I49" s="48"/>
    </row>
    <row r="50" spans="1:9" ht="12.75" customHeight="1">
      <c r="A50" s="51" t="s">
        <v>36</v>
      </c>
      <c r="B50" s="52"/>
      <c r="C50" s="53">
        <v>1E-4</v>
      </c>
      <c r="D50" s="54">
        <f t="shared" si="1"/>
        <v>2.1591000000000002E-6</v>
      </c>
      <c r="E50" s="54">
        <f t="shared" si="2"/>
        <v>0</v>
      </c>
      <c r="F50" s="48"/>
      <c r="G50" s="48"/>
      <c r="H50" s="48"/>
      <c r="I50" s="48"/>
    </row>
    <row r="51" spans="1:9" ht="12.75" customHeight="1">
      <c r="A51" s="51" t="s">
        <v>37</v>
      </c>
      <c r="B51" s="52"/>
      <c r="C51" s="53">
        <v>3.3E-4</v>
      </c>
      <c r="D51" s="54">
        <f t="shared" si="1"/>
        <v>7.1250299999999999E-6</v>
      </c>
      <c r="E51" s="54">
        <f t="shared" si="2"/>
        <v>0</v>
      </c>
      <c r="F51" s="48"/>
      <c r="G51" s="48"/>
      <c r="H51" s="48"/>
      <c r="I51" s="48"/>
    </row>
    <row r="52" spans="1:9" ht="12.75" customHeight="1">
      <c r="A52" s="51" t="s">
        <v>38</v>
      </c>
      <c r="B52" s="52"/>
      <c r="C52" s="53">
        <v>2.7899999999999999E-3</v>
      </c>
      <c r="D52" s="54">
        <f t="shared" si="1"/>
        <v>6.0238889999999996E-5</v>
      </c>
      <c r="E52" s="42">
        <f t="shared" si="2"/>
        <v>0</v>
      </c>
      <c r="F52" s="48"/>
      <c r="G52" s="48"/>
      <c r="H52" s="48"/>
      <c r="I52" s="48"/>
    </row>
    <row r="53" spans="1:9" ht="12.75" customHeight="1">
      <c r="A53" s="51" t="s">
        <v>39</v>
      </c>
      <c r="B53" s="52"/>
      <c r="C53" s="53">
        <v>1.2199999999999999E-3</v>
      </c>
      <c r="D53" s="54">
        <f t="shared" si="1"/>
        <v>2.6341019999999999E-5</v>
      </c>
      <c r="E53" s="42">
        <f t="shared" si="2"/>
        <v>0</v>
      </c>
      <c r="F53" s="48"/>
      <c r="G53" s="48"/>
      <c r="H53" s="48"/>
      <c r="I53" s="48"/>
    </row>
    <row r="54" spans="1:9" ht="12.75" customHeight="1">
      <c r="A54" s="51" t="s">
        <v>40</v>
      </c>
      <c r="B54" s="52"/>
      <c r="C54" s="53">
        <v>8.4999999999999995E-4</v>
      </c>
      <c r="D54" s="54">
        <f t="shared" si="1"/>
        <v>1.8352349999999997E-5</v>
      </c>
      <c r="E54" s="54">
        <f t="shared" si="2"/>
        <v>0</v>
      </c>
      <c r="F54" s="48"/>
      <c r="G54" s="48"/>
      <c r="H54" s="48"/>
      <c r="I54" s="48"/>
    </row>
    <row r="55" spans="1:9" ht="12.75" customHeight="1">
      <c r="A55" s="51" t="s">
        <v>41</v>
      </c>
      <c r="B55" s="52"/>
      <c r="C55" s="53">
        <v>7.5420000000000001E-2</v>
      </c>
      <c r="D55" s="54">
        <f t="shared" si="1"/>
        <v>1.6283932199999999E-3</v>
      </c>
      <c r="E55" s="42">
        <f t="shared" si="2"/>
        <v>0</v>
      </c>
      <c r="F55" s="48"/>
      <c r="G55" s="48"/>
      <c r="H55" s="48"/>
      <c r="I55" s="48"/>
    </row>
    <row r="56" spans="1:9" ht="12.75" customHeight="1">
      <c r="A56" s="55"/>
      <c r="B56" s="32"/>
      <c r="C56" s="56"/>
      <c r="D56" s="57"/>
      <c r="E56" s="58"/>
      <c r="F56" s="48"/>
      <c r="G56" s="48"/>
      <c r="H56" s="48"/>
      <c r="I56" s="48"/>
    </row>
    <row r="57" spans="1:9" ht="12.75" customHeight="1">
      <c r="A57" s="59"/>
      <c r="B57" s="60"/>
      <c r="C57" s="60"/>
      <c r="D57" s="61" t="s">
        <v>42</v>
      </c>
      <c r="E57" s="62">
        <f>SUM(E40:E55)</f>
        <v>0</v>
      </c>
      <c r="F57" s="48"/>
      <c r="G57" s="48"/>
      <c r="H57" s="48"/>
      <c r="I57" s="48"/>
    </row>
    <row r="58" spans="1:9" ht="12.75" customHeight="1">
      <c r="A58" s="63" t="s">
        <v>43</v>
      </c>
      <c r="B58" s="19"/>
      <c r="C58" s="48"/>
      <c r="D58" s="48"/>
      <c r="E58" s="48"/>
      <c r="F58" s="48"/>
      <c r="G58" s="48"/>
      <c r="H58" s="48"/>
      <c r="I58" s="48"/>
    </row>
    <row r="59" spans="1:9" ht="12.75" customHeight="1">
      <c r="A59" s="11"/>
      <c r="B59" s="19"/>
      <c r="C59" s="48"/>
      <c r="D59" s="48"/>
      <c r="E59" s="48"/>
      <c r="F59" s="48"/>
      <c r="G59" s="48"/>
      <c r="H59" s="48"/>
      <c r="I59" s="48"/>
    </row>
    <row r="60" spans="1:9" ht="12.75" customHeight="1">
      <c r="A60" s="11" t="s">
        <v>18</v>
      </c>
      <c r="B60" s="19"/>
      <c r="C60" s="48"/>
      <c r="D60" s="48"/>
      <c r="E60" s="48"/>
      <c r="F60" s="48"/>
      <c r="G60" s="48"/>
      <c r="H60" s="48"/>
      <c r="I60" s="48"/>
    </row>
    <row r="61" spans="1:9" ht="12.75" customHeight="1">
      <c r="A61" s="45" t="s">
        <v>44</v>
      </c>
      <c r="B61" s="45"/>
      <c r="C61" s="45"/>
      <c r="D61" s="45"/>
      <c r="E61" s="45"/>
      <c r="F61" s="45"/>
      <c r="G61" s="45"/>
      <c r="H61" s="45"/>
      <c r="I61" s="45"/>
    </row>
    <row r="62" spans="1:9" ht="12.75" customHeight="1">
      <c r="A62" s="45"/>
      <c r="B62" s="45"/>
      <c r="C62" s="45"/>
      <c r="D62" s="45"/>
      <c r="E62" s="45"/>
      <c r="F62" s="45"/>
      <c r="G62" s="45"/>
      <c r="H62" s="45"/>
      <c r="I62" s="45"/>
    </row>
    <row r="63" spans="1:9" ht="12.75" customHeight="1">
      <c r="A63" s="64" t="s">
        <v>45</v>
      </c>
      <c r="B63" s="19"/>
      <c r="C63" s="48"/>
      <c r="D63" s="48"/>
      <c r="E63" s="48"/>
      <c r="F63" s="48"/>
      <c r="G63" s="48"/>
      <c r="H63" s="48"/>
      <c r="I63" s="48"/>
    </row>
    <row r="64" spans="1:9" ht="12.75" customHeight="1">
      <c r="A64" s="65" t="s">
        <v>46</v>
      </c>
      <c r="B64" s="19"/>
      <c r="C64" s="48"/>
      <c r="D64" s="48"/>
      <c r="E64" s="48"/>
      <c r="F64" s="48"/>
      <c r="G64" s="48"/>
      <c r="H64" s="48"/>
      <c r="I64" s="48"/>
    </row>
    <row r="65" spans="1:9" ht="12.75" customHeight="1">
      <c r="A65" s="46" t="s">
        <v>47</v>
      </c>
    </row>
    <row r="66" spans="1:9" ht="15">
      <c r="A66" s="19"/>
      <c r="B66" s="19"/>
      <c r="C66" s="48"/>
      <c r="D66" s="48"/>
      <c r="E66" s="66"/>
      <c r="F66" s="66"/>
      <c r="G66" s="67"/>
      <c r="H66" s="67"/>
      <c r="I66" s="68"/>
    </row>
    <row r="67" spans="1:9" ht="12.75" customHeight="1">
      <c r="A67" s="11" t="s">
        <v>48</v>
      </c>
      <c r="B67" s="19"/>
      <c r="C67" s="19"/>
      <c r="D67" s="70"/>
      <c r="E67" s="19"/>
      <c r="F67" s="19"/>
      <c r="G67" s="26"/>
      <c r="H67" s="26"/>
      <c r="I67" s="26"/>
    </row>
    <row r="68" spans="1:9" ht="12.75" customHeight="1">
      <c r="C68" s="22"/>
      <c r="D68" s="24" t="s">
        <v>6</v>
      </c>
      <c r="E68" s="71"/>
      <c r="F68" s="72"/>
      <c r="G68" s="73"/>
      <c r="H68" s="74"/>
      <c r="I68" s="74"/>
    </row>
    <row r="69" spans="1:9" ht="12.75" customHeight="1">
      <c r="C69" s="75"/>
      <c r="D69" s="76"/>
      <c r="E69" s="77"/>
      <c r="F69" s="78"/>
      <c r="G69" s="78"/>
      <c r="H69" s="78"/>
      <c r="I69" s="78"/>
    </row>
    <row r="70" spans="1:9" ht="12.75" customHeight="1">
      <c r="A70" s="26"/>
      <c r="B70" s="26"/>
      <c r="C70" s="79" t="s">
        <v>49</v>
      </c>
      <c r="D70" s="80" t="s">
        <v>50</v>
      </c>
      <c r="E70" s="80" t="s">
        <v>51</v>
      </c>
      <c r="F70" s="81"/>
      <c r="G70" s="78"/>
      <c r="H70" s="78"/>
      <c r="I70" s="78"/>
    </row>
    <row r="71" spans="1:9" ht="12.75" customHeight="1">
      <c r="A71" s="82" t="s">
        <v>14</v>
      </c>
      <c r="B71" s="83"/>
      <c r="C71" s="84">
        <v>1.08</v>
      </c>
      <c r="D71" s="84">
        <f>0.007*2.20462*3*10^-3</f>
        <v>4.6297019999999995E-5</v>
      </c>
      <c r="E71" s="84">
        <f>0.007*2.20462*6*10^-4</f>
        <v>9.2594039999999991E-6</v>
      </c>
      <c r="F71" s="85"/>
      <c r="G71" s="86"/>
      <c r="H71" s="86"/>
      <c r="I71" s="86"/>
    </row>
    <row r="72" spans="1:9" ht="12.75" customHeight="1">
      <c r="A72" s="82" t="s">
        <v>15</v>
      </c>
      <c r="B72" s="83"/>
      <c r="C72" s="87">
        <f>$D$22*C71/2000</f>
        <v>0</v>
      </c>
      <c r="D72" s="87">
        <f>$D$22*D71/2000</f>
        <v>0</v>
      </c>
      <c r="E72" s="87">
        <f>$D$22*E71/2000</f>
        <v>0</v>
      </c>
      <c r="F72" s="88"/>
      <c r="G72" s="89"/>
      <c r="H72" s="89"/>
      <c r="I72" s="89"/>
    </row>
    <row r="73" spans="1:9" ht="12.75" customHeight="1" thickBot="1">
      <c r="A73" s="26"/>
      <c r="B73" s="72"/>
      <c r="C73" s="89"/>
      <c r="D73" s="89"/>
      <c r="E73" s="89"/>
      <c r="F73" s="89"/>
      <c r="G73" s="89"/>
      <c r="H73" s="89"/>
      <c r="I73" s="89"/>
    </row>
    <row r="74" spans="1:9" ht="12.75" customHeight="1" thickBot="1">
      <c r="A74" s="90"/>
      <c r="B74" s="91"/>
      <c r="C74" s="91"/>
      <c r="D74" s="92" t="s">
        <v>52</v>
      </c>
      <c r="E74" s="93">
        <f>C72+D72+E72</f>
        <v>0</v>
      </c>
    </row>
    <row r="75" spans="1:9" ht="12.75" customHeight="1" thickBot="1">
      <c r="A75" s="90"/>
      <c r="B75" s="91"/>
      <c r="C75" s="91"/>
      <c r="D75" s="92" t="s">
        <v>53</v>
      </c>
      <c r="E75" s="94">
        <f>C72*1+D72*25+E72*298</f>
        <v>0</v>
      </c>
    </row>
    <row r="76" spans="1:9" ht="12.75" customHeight="1">
      <c r="A76" s="19"/>
      <c r="B76" s="19"/>
      <c r="C76" s="48"/>
      <c r="D76" s="48"/>
      <c r="E76" s="48"/>
      <c r="F76" s="48"/>
      <c r="G76" s="48"/>
      <c r="H76" s="48"/>
      <c r="I76" s="48"/>
    </row>
    <row r="77" spans="1:9" ht="12.75" customHeight="1">
      <c r="A77" s="11" t="s">
        <v>18</v>
      </c>
      <c r="B77" s="19"/>
      <c r="C77" s="19"/>
      <c r="D77" s="19"/>
      <c r="E77" s="19"/>
      <c r="F77" s="19"/>
      <c r="G77" s="19"/>
      <c r="H77" s="19"/>
    </row>
    <row r="78" spans="1:9" ht="12.75" customHeight="1">
      <c r="A78" s="46" t="s">
        <v>54</v>
      </c>
      <c r="B78" s="19"/>
      <c r="C78" s="19"/>
      <c r="D78" s="19"/>
      <c r="E78" s="19"/>
      <c r="F78" s="19"/>
      <c r="G78" s="19"/>
      <c r="H78" s="19"/>
    </row>
    <row r="79" spans="1:9" ht="12.75" customHeight="1">
      <c r="A79" s="46" t="s">
        <v>55</v>
      </c>
      <c r="B79" s="19"/>
      <c r="C79" s="19"/>
      <c r="D79" s="19"/>
      <c r="E79" s="19"/>
      <c r="F79" s="19"/>
      <c r="G79" s="19"/>
      <c r="H79" s="19"/>
    </row>
    <row r="80" spans="1:9" ht="12.75" customHeight="1">
      <c r="A80" s="95" t="s">
        <v>56</v>
      </c>
      <c r="B80" s="19"/>
      <c r="C80" s="19"/>
      <c r="D80" s="19"/>
      <c r="E80" s="19"/>
      <c r="F80" s="19"/>
      <c r="G80" s="19"/>
      <c r="H80" s="19"/>
    </row>
    <row r="81" spans="1:8" ht="12.75" customHeight="1">
      <c r="A81" s="46" t="s">
        <v>21</v>
      </c>
    </row>
    <row r="82" spans="1:8" ht="28.5" customHeight="1">
      <c r="A82" s="96" t="s">
        <v>57</v>
      </c>
      <c r="B82" s="96"/>
      <c r="C82" s="96"/>
      <c r="D82" s="96"/>
      <c r="E82" s="96"/>
      <c r="F82" s="96"/>
      <c r="G82" s="96"/>
      <c r="H82" s="96"/>
    </row>
    <row r="83" spans="1:8" ht="12.75" customHeight="1">
      <c r="A83" s="97"/>
    </row>
    <row r="84" spans="1:8" ht="12.75" customHeight="1">
      <c r="A84" s="97"/>
    </row>
    <row r="85" spans="1:8" ht="12.75" customHeight="1">
      <c r="A85" s="97"/>
    </row>
    <row r="86" spans="1:8" ht="12.75" customHeight="1">
      <c r="A86" s="97"/>
    </row>
    <row r="87" spans="1:8" ht="12.75" customHeight="1">
      <c r="A87" s="97"/>
    </row>
    <row r="88" spans="1:8" ht="12.75" customHeight="1">
      <c r="A88" s="97"/>
    </row>
    <row r="89" spans="1:8" ht="12.75" customHeight="1">
      <c r="A89" s="97"/>
    </row>
    <row r="90" spans="1:8" ht="12.75" customHeight="1">
      <c r="A90" s="97"/>
    </row>
    <row r="91" spans="1:8" ht="12.75" customHeight="1">
      <c r="A91" s="97"/>
    </row>
    <row r="92" spans="1:8" ht="12.75" customHeight="1">
      <c r="A92" s="97"/>
    </row>
    <row r="93" spans="1:8" ht="12.75" customHeight="1">
      <c r="A93" s="97"/>
    </row>
    <row r="94" spans="1:8" ht="12.75" customHeight="1">
      <c r="A94" s="97"/>
    </row>
    <row r="95" spans="1:8" ht="12.75" customHeight="1">
      <c r="A95" s="97"/>
    </row>
    <row r="96" spans="1:8" ht="12.75" customHeight="1">
      <c r="A96" s="97"/>
    </row>
    <row r="97" spans="1:1" ht="12.75" customHeight="1">
      <c r="A97" s="97"/>
    </row>
    <row r="98" spans="1:1" ht="12.75" customHeight="1">
      <c r="A98" s="97"/>
    </row>
  </sheetData>
  <sheetProtection algorithmName="SHA-512" hashValue="0z5SXDsRk+JxvlySGp+Oi8hfELLt/MzlzBBXMVNhq5W9S485P/SuVicSJrP64YN/RWP274qxDATPOexSIoOpVg==" saltValue="BqcfPTFrWFutxxZ0xzan0A==" spinCount="100000" sheet="1" objects="1" scenarios="1"/>
  <mergeCells count="8">
    <mergeCell ref="A4:J7"/>
    <mergeCell ref="A9:J9"/>
    <mergeCell ref="A11:J13"/>
    <mergeCell ref="A82:H82"/>
    <mergeCell ref="A14:I14"/>
    <mergeCell ref="A15:I16"/>
    <mergeCell ref="A28:I29"/>
    <mergeCell ref="A61:I62"/>
  </mergeCells>
  <hyperlinks>
    <hyperlink ref="A63" r:id="rId1" xr:uid="{00000000-0004-0000-0000-000000000000}"/>
  </hyperlinks>
  <pageMargins left="0.5" right="0.5" top="0.5" bottom="0.5" header="0.5" footer="0.5"/>
  <pageSetup scale="67" orientation="portrait" r:id="rId2"/>
  <headerFooter alignWithMargins="0"/>
  <rowBreaks count="1" manualBreakCount="1">
    <brk id="8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J95"/>
  <sheetViews>
    <sheetView view="pageBreakPreview" zoomScaleNormal="100" zoomScaleSheetLayoutView="100" workbookViewId="0"/>
  </sheetViews>
  <sheetFormatPr defaultColWidth="11.6640625" defaultRowHeight="12.75" customHeight="1"/>
  <cols>
    <col min="1" max="1" width="11.5546875" style="9" customWidth="1"/>
    <col min="2" max="2" width="11.21875" style="9" customWidth="1"/>
    <col min="3" max="3" width="7.77734375" style="9" customWidth="1"/>
    <col min="4" max="4" width="8.6640625" style="9" bestFit="1" customWidth="1"/>
    <col min="5" max="5" width="10.44140625" style="9" customWidth="1"/>
    <col min="6" max="9" width="9.109375" style="9" customWidth="1"/>
    <col min="10" max="10" width="9" style="9" customWidth="1"/>
    <col min="11" max="16384" width="11.6640625" style="9"/>
  </cols>
  <sheetData>
    <row r="1" spans="1:10" ht="12.75" customHeight="1">
      <c r="A1" s="8"/>
      <c r="B1" s="8"/>
      <c r="E1" s="10" t="s">
        <v>0</v>
      </c>
      <c r="H1" s="8"/>
    </row>
    <row r="2" spans="1:10" ht="12.75" customHeight="1">
      <c r="A2" s="8"/>
      <c r="B2" s="8"/>
      <c r="E2" s="10" t="s">
        <v>1</v>
      </c>
      <c r="H2" s="8"/>
    </row>
    <row r="3" spans="1:10" ht="12.75" customHeight="1">
      <c r="A3" s="8"/>
      <c r="B3" s="8"/>
      <c r="H3" s="8"/>
    </row>
    <row r="4" spans="1:10" ht="12.75" customHeight="1">
      <c r="A4" s="6" t="s">
        <v>67</v>
      </c>
      <c r="B4" s="6"/>
      <c r="C4" s="6"/>
      <c r="D4" s="6"/>
      <c r="E4" s="6"/>
      <c r="F4" s="6"/>
      <c r="G4" s="6"/>
      <c r="H4" s="6"/>
      <c r="I4" s="6"/>
      <c r="J4" s="6"/>
    </row>
    <row r="5" spans="1:10" ht="12.75" customHeight="1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2.7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 ht="12.75" customHeight="1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.75" customHeight="1">
      <c r="A8" s="3"/>
      <c r="B8" s="3"/>
      <c r="C8" s="4"/>
      <c r="D8" s="5"/>
      <c r="E8" s="3"/>
      <c r="F8" s="4"/>
      <c r="G8" s="4"/>
      <c r="H8" s="4"/>
      <c r="I8" s="3"/>
      <c r="J8" s="4"/>
    </row>
    <row r="9" spans="1:10" ht="12.75" customHeight="1">
      <c r="A9" s="7" t="s">
        <v>68</v>
      </c>
      <c r="B9" s="7"/>
      <c r="C9" s="7"/>
      <c r="D9" s="7"/>
      <c r="E9" s="7"/>
      <c r="F9" s="7"/>
      <c r="G9" s="7"/>
      <c r="H9" s="7"/>
      <c r="I9" s="7"/>
      <c r="J9" s="7"/>
    </row>
    <row r="10" spans="1:10" ht="12.75" customHeight="1">
      <c r="A10" s="3"/>
      <c r="B10" s="3"/>
      <c r="C10" s="4"/>
      <c r="D10" s="5"/>
      <c r="E10" s="3"/>
      <c r="F10" s="4"/>
      <c r="G10" s="4"/>
      <c r="H10" s="3"/>
      <c r="I10" s="3"/>
      <c r="J10" s="4"/>
    </row>
    <row r="11" spans="1:10" ht="12.75" customHeight="1">
      <c r="A11" s="6" t="s">
        <v>69</v>
      </c>
      <c r="B11" s="6"/>
      <c r="C11" s="6"/>
      <c r="D11" s="6"/>
      <c r="E11" s="6"/>
      <c r="F11" s="6"/>
      <c r="G11" s="6"/>
      <c r="H11" s="6"/>
      <c r="I11" s="6"/>
      <c r="J11" s="6"/>
    </row>
    <row r="12" spans="1:10" ht="12.75" customHeight="1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 ht="12.75" customHeight="1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 ht="12.75" customHeight="1">
      <c r="B14" s="11"/>
      <c r="D14" s="12"/>
      <c r="E14" s="8"/>
      <c r="F14" s="8"/>
    </row>
    <row r="15" spans="1:10" ht="12.75" customHeight="1">
      <c r="A15" s="13" t="s">
        <v>70</v>
      </c>
      <c r="B15" s="13"/>
      <c r="C15" s="13"/>
      <c r="D15" s="13"/>
      <c r="E15" s="13"/>
      <c r="F15" s="13"/>
      <c r="G15" s="13"/>
      <c r="H15" s="13"/>
      <c r="I15" s="13"/>
    </row>
    <row r="16" spans="1:10" ht="12.75" customHeight="1">
      <c r="A16" s="13"/>
      <c r="B16" s="13"/>
      <c r="C16" s="13"/>
      <c r="D16" s="13"/>
      <c r="E16" s="13"/>
      <c r="F16" s="13"/>
      <c r="G16" s="13"/>
      <c r="H16" s="13"/>
      <c r="I16" s="13"/>
    </row>
    <row r="17" spans="1:9" ht="12.75" customHeight="1">
      <c r="A17" s="14"/>
      <c r="B17" s="14"/>
      <c r="C17" s="14"/>
      <c r="D17" s="14"/>
      <c r="E17" s="14"/>
      <c r="F17" s="14"/>
      <c r="G17" s="14"/>
      <c r="H17" s="14"/>
      <c r="I17" s="14"/>
    </row>
    <row r="18" spans="1:9" ht="12.75" customHeight="1">
      <c r="A18" s="11" t="s">
        <v>58</v>
      </c>
    </row>
    <row r="20" spans="1:9" ht="12.75" customHeight="1">
      <c r="C20" s="15" t="s">
        <v>59</v>
      </c>
      <c r="D20" s="1">
        <v>0</v>
      </c>
      <c r="E20" s="16"/>
      <c r="F20" s="17"/>
      <c r="G20" s="18"/>
      <c r="H20" s="18"/>
    </row>
    <row r="21" spans="1:9" ht="12.75" customHeight="1">
      <c r="B21" s="19"/>
      <c r="C21" s="15" t="s">
        <v>4</v>
      </c>
      <c r="D21" s="2">
        <v>8760</v>
      </c>
      <c r="E21" s="20"/>
      <c r="F21" s="19"/>
      <c r="G21" s="19"/>
      <c r="H21" s="19"/>
    </row>
    <row r="22" spans="1:9" ht="12.75" customHeight="1">
      <c r="B22" s="19"/>
      <c r="C22" s="15" t="s">
        <v>60</v>
      </c>
      <c r="D22" s="21">
        <f>$D$20*$D$21</f>
        <v>0</v>
      </c>
      <c r="E22" s="19"/>
      <c r="F22" s="19"/>
      <c r="G22" s="19"/>
      <c r="H22" s="19"/>
    </row>
    <row r="23" spans="1:9" ht="12.75" customHeight="1">
      <c r="A23" s="19"/>
      <c r="B23" s="19"/>
      <c r="C23" s="19"/>
      <c r="D23" s="19"/>
      <c r="E23" s="19"/>
      <c r="F23" s="19"/>
      <c r="G23" s="19"/>
      <c r="H23" s="19"/>
      <c r="I23" s="19"/>
    </row>
    <row r="24" spans="1:9" ht="12.75" customHeight="1">
      <c r="C24" s="22"/>
      <c r="D24" s="23"/>
      <c r="E24" s="23"/>
      <c r="F24" s="24" t="s">
        <v>6</v>
      </c>
      <c r="G24" s="23"/>
      <c r="H24" s="23"/>
      <c r="I24" s="25"/>
    </row>
    <row r="25" spans="1:9" ht="12.75" customHeight="1">
      <c r="A25" s="26"/>
      <c r="B25" s="26"/>
      <c r="C25" s="27" t="s">
        <v>7</v>
      </c>
      <c r="D25" s="28" t="s">
        <v>8</v>
      </c>
      <c r="E25" s="28" t="s">
        <v>9</v>
      </c>
      <c r="F25" s="28" t="s">
        <v>10</v>
      </c>
      <c r="G25" s="28" t="s">
        <v>11</v>
      </c>
      <c r="H25" s="29" t="s">
        <v>12</v>
      </c>
      <c r="I25" s="30" t="s">
        <v>13</v>
      </c>
    </row>
    <row r="26" spans="1:9" ht="12.75" customHeight="1">
      <c r="A26" s="31" t="s">
        <v>61</v>
      </c>
      <c r="B26" s="32"/>
      <c r="C26" s="33">
        <v>0.1</v>
      </c>
      <c r="D26" s="34">
        <v>0.1</v>
      </c>
      <c r="E26" s="34">
        <v>0.1</v>
      </c>
      <c r="F26" s="35">
        <v>8.4000000000000005E-2</v>
      </c>
      <c r="G26" s="36">
        <v>1.63</v>
      </c>
      <c r="H26" s="37">
        <f>2.1+0.09+0.69+0.15</f>
        <v>3.03</v>
      </c>
      <c r="I26" s="38">
        <v>0.99</v>
      </c>
    </row>
    <row r="27" spans="1:9" ht="12.75" customHeight="1">
      <c r="A27" s="39" t="s">
        <v>15</v>
      </c>
      <c r="B27" s="40"/>
      <c r="C27" s="41">
        <f t="shared" ref="C27:I27" si="0">$D$22*C26/2000</f>
        <v>0</v>
      </c>
      <c r="D27" s="42">
        <f t="shared" si="0"/>
        <v>0</v>
      </c>
      <c r="E27" s="42">
        <f t="shared" si="0"/>
        <v>0</v>
      </c>
      <c r="F27" s="42">
        <f t="shared" si="0"/>
        <v>0</v>
      </c>
      <c r="G27" s="42">
        <f t="shared" si="0"/>
        <v>0</v>
      </c>
      <c r="H27" s="42">
        <f t="shared" si="0"/>
        <v>0</v>
      </c>
      <c r="I27" s="43">
        <f t="shared" si="0"/>
        <v>0</v>
      </c>
    </row>
    <row r="28" spans="1:9" ht="12.75" customHeight="1">
      <c r="A28" s="44" t="s">
        <v>16</v>
      </c>
      <c r="B28" s="44"/>
      <c r="C28" s="44"/>
      <c r="D28" s="44"/>
      <c r="E28" s="44"/>
      <c r="F28" s="44"/>
      <c r="G28" s="44"/>
      <c r="H28" s="44"/>
      <c r="I28" s="44"/>
    </row>
    <row r="29" spans="1:9" ht="12.75" customHeight="1">
      <c r="A29" s="45"/>
      <c r="B29" s="45"/>
      <c r="C29" s="45"/>
      <c r="D29" s="45"/>
      <c r="E29" s="45"/>
      <c r="F29" s="45"/>
      <c r="G29" s="45"/>
      <c r="H29" s="45"/>
      <c r="I29" s="45"/>
    </row>
    <row r="30" spans="1:9" ht="12.75" customHeight="1">
      <c r="A30" s="46" t="s">
        <v>17</v>
      </c>
      <c r="B30" s="47"/>
      <c r="C30" s="47"/>
      <c r="D30" s="47"/>
      <c r="E30" s="47"/>
      <c r="F30" s="47"/>
      <c r="G30" s="47"/>
      <c r="H30" s="47"/>
      <c r="I30" s="47"/>
    </row>
    <row r="31" spans="1:9" ht="12.75" customHeight="1">
      <c r="A31" s="19"/>
      <c r="B31" s="19"/>
      <c r="C31" s="19"/>
      <c r="D31" s="19"/>
      <c r="E31" s="19"/>
      <c r="F31" s="19"/>
      <c r="G31" s="19"/>
      <c r="H31" s="19"/>
      <c r="I31" s="19"/>
    </row>
    <row r="32" spans="1:9" ht="12.75" customHeight="1">
      <c r="A32" s="11" t="s">
        <v>18</v>
      </c>
      <c r="B32" s="19"/>
      <c r="C32" s="19"/>
      <c r="D32" s="19"/>
      <c r="E32" s="19"/>
      <c r="F32" s="19"/>
      <c r="G32" s="19"/>
      <c r="H32" s="19"/>
      <c r="I32" s="19"/>
    </row>
    <row r="33" spans="1:9" ht="12.75" customHeight="1">
      <c r="A33" s="46" t="s">
        <v>19</v>
      </c>
      <c r="B33" s="19"/>
      <c r="C33" s="19"/>
      <c r="D33" s="19"/>
      <c r="E33" s="19"/>
      <c r="F33" s="19"/>
      <c r="G33" s="19"/>
      <c r="H33" s="19"/>
      <c r="I33" s="19"/>
    </row>
    <row r="34" spans="1:9" ht="12.75" customHeight="1">
      <c r="A34" s="46" t="s">
        <v>62</v>
      </c>
      <c r="B34" s="19"/>
      <c r="C34" s="19"/>
      <c r="D34" s="19"/>
      <c r="E34" s="19"/>
      <c r="F34" s="19"/>
      <c r="G34" s="19"/>
      <c r="H34" s="19"/>
      <c r="I34" s="19"/>
    </row>
    <row r="35" spans="1:9" ht="12.75" customHeight="1">
      <c r="A35" s="46" t="s">
        <v>63</v>
      </c>
      <c r="B35" s="19"/>
      <c r="C35" s="19"/>
      <c r="D35" s="19"/>
      <c r="E35" s="19"/>
      <c r="F35" s="19"/>
      <c r="G35" s="19"/>
      <c r="H35" s="19"/>
      <c r="I35" s="19"/>
    </row>
    <row r="36" spans="1:9" ht="12.75" customHeight="1">
      <c r="A36" s="46"/>
      <c r="B36" s="19"/>
      <c r="C36" s="19"/>
      <c r="D36" s="19"/>
      <c r="E36" s="19"/>
      <c r="F36" s="19"/>
      <c r="G36" s="19"/>
      <c r="H36" s="19"/>
      <c r="I36" s="19"/>
    </row>
    <row r="37" spans="1:9" ht="12.75" customHeight="1">
      <c r="A37" s="11" t="s">
        <v>22</v>
      </c>
      <c r="B37" s="19"/>
      <c r="C37" s="48"/>
      <c r="D37" s="48"/>
      <c r="E37" s="48"/>
      <c r="F37" s="48"/>
      <c r="G37" s="48"/>
      <c r="H37" s="48"/>
      <c r="I37" s="48"/>
    </row>
    <row r="38" spans="1:9" ht="12.75" customHeight="1">
      <c r="A38" s="11"/>
      <c r="B38" s="19"/>
      <c r="C38" s="48"/>
      <c r="D38" s="48"/>
      <c r="E38" s="48"/>
      <c r="F38" s="48"/>
      <c r="G38" s="48"/>
      <c r="H38" s="48"/>
      <c r="I38" s="48"/>
    </row>
    <row r="39" spans="1:9" ht="38.25">
      <c r="A39" s="11"/>
      <c r="B39" s="19"/>
      <c r="C39" s="49" t="s">
        <v>23</v>
      </c>
      <c r="D39" s="50" t="s">
        <v>64</v>
      </c>
      <c r="E39" s="50" t="s">
        <v>25</v>
      </c>
      <c r="F39" s="48"/>
      <c r="G39" s="48"/>
      <c r="H39" s="48"/>
      <c r="I39" s="48"/>
    </row>
    <row r="40" spans="1:9" ht="12.75" customHeight="1">
      <c r="A40" s="51" t="s">
        <v>26</v>
      </c>
      <c r="B40" s="52"/>
      <c r="C40" s="53">
        <v>1.157E-2</v>
      </c>
      <c r="D40" s="54">
        <f>C40*$H$26</f>
        <v>3.5057100000000001E-2</v>
      </c>
      <c r="E40" s="42">
        <f>$D$22*D40/2000</f>
        <v>0</v>
      </c>
      <c r="F40" s="48"/>
      <c r="G40" s="48"/>
      <c r="H40" s="48"/>
      <c r="I40" s="48"/>
    </row>
    <row r="41" spans="1:9" ht="12.75" customHeight="1">
      <c r="A41" s="51" t="s">
        <v>27</v>
      </c>
      <c r="B41" s="52"/>
      <c r="C41" s="53">
        <v>3.1879999999999999E-2</v>
      </c>
      <c r="D41" s="54">
        <f t="shared" ref="D41:D55" si="1">C41*$H$26</f>
        <v>9.6596399999999985E-2</v>
      </c>
      <c r="E41" s="42">
        <f t="shared" ref="E41:E55" si="2">$D$22*D41/2000</f>
        <v>0</v>
      </c>
      <c r="F41" s="48"/>
      <c r="G41" s="48"/>
      <c r="H41" s="48"/>
      <c r="I41" s="48"/>
    </row>
    <row r="42" spans="1:9" ht="12.75" customHeight="1">
      <c r="A42" s="51" t="s">
        <v>28</v>
      </c>
      <c r="B42" s="52"/>
      <c r="C42" s="53">
        <v>4.5300000000000002E-3</v>
      </c>
      <c r="D42" s="54">
        <f t="shared" si="1"/>
        <v>1.3725899999999999E-2</v>
      </c>
      <c r="E42" s="42">
        <f t="shared" si="2"/>
        <v>0</v>
      </c>
      <c r="F42" s="48"/>
      <c r="G42" s="48"/>
      <c r="H42" s="48"/>
      <c r="I42" s="48"/>
    </row>
    <row r="43" spans="1:9" ht="12.75" customHeight="1">
      <c r="A43" s="51" t="s">
        <v>29</v>
      </c>
      <c r="B43" s="52"/>
      <c r="C43" s="53">
        <v>9.3999999999999997E-4</v>
      </c>
      <c r="D43" s="54">
        <f t="shared" si="1"/>
        <v>2.8481999999999995E-3</v>
      </c>
      <c r="E43" s="54">
        <f t="shared" si="2"/>
        <v>0</v>
      </c>
      <c r="F43" s="48"/>
      <c r="G43" s="48"/>
      <c r="H43" s="48"/>
      <c r="I43" s="48"/>
    </row>
    <row r="44" spans="1:9" ht="12.75" customHeight="1">
      <c r="A44" s="51" t="s">
        <v>30</v>
      </c>
      <c r="B44" s="52"/>
      <c r="C44" s="53">
        <v>3.4259999999999999E-2</v>
      </c>
      <c r="D44" s="54">
        <f t="shared" si="1"/>
        <v>0.10380779999999999</v>
      </c>
      <c r="E44" s="42">
        <f t="shared" si="2"/>
        <v>0</v>
      </c>
      <c r="F44" s="48"/>
      <c r="G44" s="48"/>
      <c r="H44" s="48"/>
      <c r="I44" s="48"/>
    </row>
    <row r="45" spans="1:9" ht="12.75" customHeight="1">
      <c r="A45" s="51" t="s">
        <v>31</v>
      </c>
      <c r="B45" s="52"/>
      <c r="C45" s="53">
        <v>1.6830000000000001E-2</v>
      </c>
      <c r="D45" s="54">
        <f t="shared" si="1"/>
        <v>5.0994900000000003E-2</v>
      </c>
      <c r="E45" s="42">
        <f t="shared" si="2"/>
        <v>0</v>
      </c>
      <c r="F45" s="48"/>
      <c r="G45" s="48"/>
      <c r="H45" s="48"/>
      <c r="I45" s="48"/>
    </row>
    <row r="46" spans="1:9" ht="12.75" customHeight="1">
      <c r="A46" s="51" t="s">
        <v>32</v>
      </c>
      <c r="B46" s="52"/>
      <c r="C46" s="53">
        <v>9.2700000000000005E-3</v>
      </c>
      <c r="D46" s="54">
        <f t="shared" si="1"/>
        <v>2.8088100000000001E-2</v>
      </c>
      <c r="E46" s="42">
        <f t="shared" si="2"/>
        <v>0</v>
      </c>
      <c r="F46" s="48"/>
      <c r="G46" s="48"/>
      <c r="H46" s="48"/>
      <c r="I46" s="48"/>
    </row>
    <row r="47" spans="1:9" ht="12.75" customHeight="1">
      <c r="A47" s="51" t="s">
        <v>33</v>
      </c>
      <c r="B47" s="52"/>
      <c r="C47" s="53">
        <v>4.4069999999999998E-2</v>
      </c>
      <c r="D47" s="54">
        <f t="shared" si="1"/>
        <v>0.13353209999999999</v>
      </c>
      <c r="E47" s="42">
        <f t="shared" si="2"/>
        <v>0</v>
      </c>
      <c r="F47" s="48"/>
      <c r="G47" s="48"/>
      <c r="H47" s="48"/>
      <c r="I47" s="48"/>
    </row>
    <row r="48" spans="1:9" ht="12.75" customHeight="1">
      <c r="A48" s="51" t="s">
        <v>34</v>
      </c>
      <c r="B48" s="52"/>
      <c r="C48" s="53">
        <v>1.25E-3</v>
      </c>
      <c r="D48" s="54">
        <f t="shared" si="1"/>
        <v>3.7874999999999996E-3</v>
      </c>
      <c r="E48" s="42">
        <f t="shared" si="2"/>
        <v>0</v>
      </c>
      <c r="F48" s="48"/>
      <c r="G48" s="48"/>
      <c r="H48" s="48"/>
      <c r="I48" s="48"/>
    </row>
    <row r="49" spans="1:9" ht="12.75" customHeight="1">
      <c r="A49" s="51" t="s">
        <v>35</v>
      </c>
      <c r="B49" s="52"/>
      <c r="C49" s="53">
        <v>1.405E-2</v>
      </c>
      <c r="D49" s="54">
        <f t="shared" si="1"/>
        <v>4.2571499999999998E-2</v>
      </c>
      <c r="E49" s="42">
        <f t="shared" si="2"/>
        <v>0</v>
      </c>
      <c r="F49" s="48"/>
      <c r="G49" s="48"/>
      <c r="H49" s="48"/>
      <c r="I49" s="48"/>
    </row>
    <row r="50" spans="1:9" ht="12.75" customHeight="1">
      <c r="A50" s="51" t="s">
        <v>36</v>
      </c>
      <c r="B50" s="52"/>
      <c r="C50" s="53">
        <v>1E-4</v>
      </c>
      <c r="D50" s="54">
        <f t="shared" si="1"/>
        <v>3.0299999999999999E-4</v>
      </c>
      <c r="E50" s="54">
        <f t="shared" si="2"/>
        <v>0</v>
      </c>
      <c r="F50" s="48"/>
      <c r="G50" s="48"/>
      <c r="H50" s="48"/>
      <c r="I50" s="48"/>
    </row>
    <row r="51" spans="1:9" ht="12.75" customHeight="1">
      <c r="A51" s="51" t="s">
        <v>37</v>
      </c>
      <c r="B51" s="52"/>
      <c r="C51" s="53">
        <v>3.3E-4</v>
      </c>
      <c r="D51" s="54">
        <f t="shared" si="1"/>
        <v>9.9989999999999996E-4</v>
      </c>
      <c r="E51" s="54">
        <f t="shared" si="2"/>
        <v>0</v>
      </c>
      <c r="F51" s="48"/>
      <c r="G51" s="48"/>
      <c r="H51" s="48"/>
      <c r="I51" s="48"/>
    </row>
    <row r="52" spans="1:9" ht="12.75" customHeight="1">
      <c r="A52" s="51" t="s">
        <v>38</v>
      </c>
      <c r="B52" s="52"/>
      <c r="C52" s="53">
        <v>2.7899999999999999E-3</v>
      </c>
      <c r="D52" s="54">
        <f t="shared" si="1"/>
        <v>8.4536999999999998E-3</v>
      </c>
      <c r="E52" s="42">
        <f t="shared" si="2"/>
        <v>0</v>
      </c>
      <c r="F52" s="48"/>
      <c r="G52" s="48"/>
      <c r="H52" s="48"/>
      <c r="I52" s="48"/>
    </row>
    <row r="53" spans="1:9" ht="12.75" customHeight="1">
      <c r="A53" s="51" t="s">
        <v>39</v>
      </c>
      <c r="B53" s="52"/>
      <c r="C53" s="53">
        <v>1.2199999999999999E-3</v>
      </c>
      <c r="D53" s="54">
        <f t="shared" si="1"/>
        <v>3.6965999999999995E-3</v>
      </c>
      <c r="E53" s="42">
        <f t="shared" si="2"/>
        <v>0</v>
      </c>
      <c r="F53" s="48"/>
      <c r="G53" s="48"/>
      <c r="H53" s="48"/>
      <c r="I53" s="48"/>
    </row>
    <row r="54" spans="1:9" ht="12.75" customHeight="1">
      <c r="A54" s="51" t="s">
        <v>40</v>
      </c>
      <c r="B54" s="52"/>
      <c r="C54" s="53">
        <v>8.4999999999999995E-4</v>
      </c>
      <c r="D54" s="54">
        <f t="shared" si="1"/>
        <v>2.5754999999999997E-3</v>
      </c>
      <c r="E54" s="54">
        <f t="shared" si="2"/>
        <v>0</v>
      </c>
      <c r="F54" s="48"/>
      <c r="G54" s="48"/>
      <c r="H54" s="48"/>
      <c r="I54" s="48"/>
    </row>
    <row r="55" spans="1:9" ht="12.75" customHeight="1">
      <c r="A55" s="51" t="s">
        <v>41</v>
      </c>
      <c r="B55" s="52"/>
      <c r="C55" s="53">
        <v>7.5420000000000001E-2</v>
      </c>
      <c r="D55" s="54">
        <f t="shared" si="1"/>
        <v>0.22852259999999999</v>
      </c>
      <c r="E55" s="42">
        <f t="shared" si="2"/>
        <v>0</v>
      </c>
      <c r="F55" s="48"/>
      <c r="G55" s="48"/>
      <c r="H55" s="48"/>
      <c r="I55" s="48"/>
    </row>
    <row r="56" spans="1:9" ht="12.75" customHeight="1">
      <c r="A56" s="55"/>
      <c r="B56" s="32"/>
      <c r="C56" s="56"/>
      <c r="D56" s="57"/>
      <c r="E56" s="58"/>
      <c r="F56" s="48"/>
      <c r="G56" s="48"/>
      <c r="H56" s="48"/>
      <c r="I56" s="48"/>
    </row>
    <row r="57" spans="1:9" ht="12.75" customHeight="1">
      <c r="A57" s="59"/>
      <c r="B57" s="60"/>
      <c r="C57" s="60"/>
      <c r="D57" s="61" t="s">
        <v>42</v>
      </c>
      <c r="E57" s="62">
        <f>SUM(E40:E55)</f>
        <v>0</v>
      </c>
      <c r="F57" s="48"/>
      <c r="G57" s="48"/>
      <c r="H57" s="48"/>
      <c r="I57" s="48"/>
    </row>
    <row r="58" spans="1:9" ht="12.75" customHeight="1">
      <c r="A58" s="63" t="s">
        <v>43</v>
      </c>
      <c r="B58" s="19"/>
      <c r="C58" s="48"/>
      <c r="D58" s="48"/>
      <c r="E58" s="48"/>
      <c r="F58" s="48"/>
      <c r="G58" s="48"/>
      <c r="H58" s="48"/>
      <c r="I58" s="48"/>
    </row>
    <row r="59" spans="1:9" ht="12.75" customHeight="1">
      <c r="A59" s="11"/>
      <c r="B59" s="19"/>
      <c r="C59" s="48"/>
      <c r="D59" s="48"/>
      <c r="E59" s="48"/>
      <c r="F59" s="48"/>
      <c r="G59" s="48"/>
      <c r="H59" s="48"/>
      <c r="I59" s="48"/>
    </row>
    <row r="60" spans="1:9" ht="12.75" customHeight="1">
      <c r="A60" s="11" t="s">
        <v>18</v>
      </c>
      <c r="B60" s="19"/>
      <c r="C60" s="48"/>
      <c r="D60" s="48"/>
      <c r="E60" s="48"/>
      <c r="F60" s="48"/>
      <c r="G60" s="48"/>
      <c r="H60" s="48"/>
      <c r="I60" s="48"/>
    </row>
    <row r="61" spans="1:9" ht="12.75" customHeight="1">
      <c r="A61" s="45" t="s">
        <v>44</v>
      </c>
      <c r="B61" s="45"/>
      <c r="C61" s="45"/>
      <c r="D61" s="45"/>
      <c r="E61" s="45"/>
      <c r="F61" s="45"/>
      <c r="G61" s="45"/>
      <c r="H61" s="45"/>
      <c r="I61" s="45"/>
    </row>
    <row r="62" spans="1:9" ht="12.75" customHeight="1">
      <c r="A62" s="45"/>
      <c r="B62" s="45"/>
      <c r="C62" s="45"/>
      <c r="D62" s="45"/>
      <c r="E62" s="45"/>
      <c r="F62" s="45"/>
      <c r="G62" s="45"/>
      <c r="H62" s="45"/>
      <c r="I62" s="45"/>
    </row>
    <row r="63" spans="1:9" ht="12.75" customHeight="1">
      <c r="A63" s="64" t="s">
        <v>45</v>
      </c>
      <c r="B63" s="19"/>
      <c r="C63" s="48"/>
      <c r="D63" s="48"/>
      <c r="E63" s="48"/>
      <c r="F63" s="48"/>
      <c r="G63" s="48"/>
      <c r="H63" s="48"/>
      <c r="I63" s="48"/>
    </row>
    <row r="64" spans="1:9" ht="12.75" customHeight="1">
      <c r="A64" s="65" t="s">
        <v>65</v>
      </c>
      <c r="B64" s="19"/>
      <c r="C64" s="48"/>
      <c r="D64" s="48"/>
      <c r="E64" s="48"/>
      <c r="F64" s="48"/>
      <c r="G64" s="48"/>
      <c r="H64" s="48"/>
      <c r="I64" s="48"/>
    </row>
    <row r="65" spans="1:10" ht="12.75" customHeight="1">
      <c r="A65" s="46" t="s">
        <v>66</v>
      </c>
    </row>
    <row r="66" spans="1:10" ht="12.75" customHeight="1">
      <c r="A66" s="46"/>
      <c r="B66" s="19"/>
      <c r="C66" s="48"/>
      <c r="D66" s="48"/>
      <c r="E66" s="66"/>
      <c r="F66" s="66"/>
      <c r="G66" s="67"/>
      <c r="H66" s="67"/>
      <c r="I66" s="68"/>
      <c r="J66" s="69"/>
    </row>
    <row r="67" spans="1:10" ht="12.75" customHeight="1">
      <c r="A67" s="11" t="s">
        <v>48</v>
      </c>
      <c r="B67" s="19"/>
      <c r="C67" s="19"/>
      <c r="D67" s="70"/>
      <c r="E67" s="19"/>
      <c r="F67" s="19"/>
      <c r="G67" s="26"/>
      <c r="H67" s="26"/>
      <c r="I67" s="26"/>
      <c r="J67" s="69"/>
    </row>
    <row r="68" spans="1:10" ht="12.75" customHeight="1">
      <c r="C68" s="22"/>
      <c r="D68" s="24" t="s">
        <v>6</v>
      </c>
      <c r="E68" s="71"/>
      <c r="F68" s="72"/>
      <c r="G68" s="73"/>
      <c r="H68" s="74"/>
      <c r="I68" s="74"/>
    </row>
    <row r="69" spans="1:10" ht="12.75" customHeight="1">
      <c r="C69" s="75"/>
      <c r="D69" s="76"/>
      <c r="E69" s="77"/>
      <c r="F69" s="78"/>
      <c r="G69" s="78"/>
      <c r="H69" s="78"/>
      <c r="I69" s="78"/>
    </row>
    <row r="70" spans="1:10" ht="12.75" customHeight="1">
      <c r="A70" s="26"/>
      <c r="B70" s="26"/>
      <c r="C70" s="79" t="s">
        <v>49</v>
      </c>
      <c r="D70" s="80" t="s">
        <v>50</v>
      </c>
      <c r="E70" s="80" t="s">
        <v>51</v>
      </c>
      <c r="F70" s="81"/>
      <c r="G70" s="78"/>
      <c r="H70" s="78"/>
      <c r="I70" s="78"/>
    </row>
    <row r="71" spans="1:10" ht="12.75" customHeight="1">
      <c r="A71" s="82" t="s">
        <v>61</v>
      </c>
      <c r="B71" s="83"/>
      <c r="C71" s="84">
        <v>154</v>
      </c>
      <c r="D71" s="84">
        <f>2.20462*3*10^-3</f>
        <v>6.6138599999999992E-3</v>
      </c>
      <c r="E71" s="84">
        <f>2.20462*6*10^-4</f>
        <v>1.3227719999999998E-3</v>
      </c>
      <c r="F71" s="85"/>
      <c r="G71" s="86"/>
      <c r="H71" s="86"/>
      <c r="I71" s="86"/>
    </row>
    <row r="72" spans="1:10" ht="12.75" customHeight="1">
      <c r="A72" s="82" t="s">
        <v>15</v>
      </c>
      <c r="B72" s="83"/>
      <c r="C72" s="87">
        <f>$D$22*C71/2000</f>
        <v>0</v>
      </c>
      <c r="D72" s="87">
        <f>$D$22*D71/2000</f>
        <v>0</v>
      </c>
      <c r="E72" s="87">
        <f>$D$22*E71/2000</f>
        <v>0</v>
      </c>
      <c r="F72" s="88"/>
      <c r="G72" s="89"/>
      <c r="H72" s="89"/>
      <c r="I72" s="89"/>
    </row>
    <row r="73" spans="1:10" ht="12.75" customHeight="1" thickBot="1">
      <c r="A73" s="26"/>
      <c r="B73" s="72"/>
      <c r="C73" s="89"/>
      <c r="D73" s="89"/>
      <c r="E73" s="89"/>
      <c r="F73" s="89"/>
      <c r="G73" s="89"/>
      <c r="H73" s="89"/>
      <c r="I73" s="89"/>
    </row>
    <row r="74" spans="1:10" ht="12.75" customHeight="1" thickBot="1">
      <c r="A74" s="90"/>
      <c r="B74" s="91"/>
      <c r="C74" s="91"/>
      <c r="D74" s="92" t="s">
        <v>52</v>
      </c>
      <c r="E74" s="93">
        <f>C72+D72+E72</f>
        <v>0</v>
      </c>
    </row>
    <row r="75" spans="1:10" ht="12.75" customHeight="1" thickBot="1">
      <c r="A75" s="90"/>
      <c r="B75" s="91"/>
      <c r="C75" s="91"/>
      <c r="D75" s="92" t="s">
        <v>53</v>
      </c>
      <c r="E75" s="94">
        <f>C72*1+D72*25+E72*298</f>
        <v>0</v>
      </c>
    </row>
    <row r="76" spans="1:10" ht="12.75" customHeight="1">
      <c r="A76" s="19"/>
      <c r="B76" s="19"/>
      <c r="C76" s="48"/>
      <c r="D76" s="48"/>
      <c r="E76" s="48"/>
      <c r="F76" s="48"/>
      <c r="G76" s="48"/>
      <c r="H76" s="48"/>
      <c r="I76" s="48"/>
    </row>
    <row r="77" spans="1:10" ht="12.75" customHeight="1">
      <c r="A77" s="11" t="s">
        <v>18</v>
      </c>
      <c r="B77" s="19"/>
      <c r="C77" s="19"/>
      <c r="D77" s="19"/>
      <c r="E77" s="19"/>
      <c r="F77" s="19"/>
      <c r="G77" s="19"/>
      <c r="H77" s="19"/>
    </row>
    <row r="78" spans="1:10" ht="12.75" customHeight="1">
      <c r="A78" s="46" t="s">
        <v>54</v>
      </c>
      <c r="B78" s="19"/>
      <c r="C78" s="19"/>
      <c r="D78" s="19"/>
      <c r="E78" s="19"/>
      <c r="F78" s="19"/>
      <c r="G78" s="19"/>
      <c r="H78" s="19"/>
    </row>
    <row r="79" spans="1:10" ht="12.75" customHeight="1">
      <c r="A79" s="46" t="s">
        <v>55</v>
      </c>
      <c r="B79" s="19"/>
      <c r="C79" s="19"/>
      <c r="D79" s="19"/>
      <c r="E79" s="19"/>
      <c r="F79" s="19"/>
      <c r="G79" s="19"/>
      <c r="H79" s="19"/>
    </row>
    <row r="80" spans="1:10" ht="12.75" customHeight="1">
      <c r="A80" s="95" t="s">
        <v>56</v>
      </c>
      <c r="B80" s="19"/>
      <c r="C80" s="19"/>
      <c r="D80" s="19"/>
      <c r="E80" s="19"/>
      <c r="F80" s="19"/>
      <c r="G80" s="19"/>
      <c r="H80" s="19"/>
    </row>
    <row r="81" spans="1:8" ht="12.75" customHeight="1">
      <c r="A81" s="46" t="s">
        <v>63</v>
      </c>
      <c r="B81" s="19"/>
      <c r="C81" s="19"/>
      <c r="D81" s="19"/>
      <c r="E81" s="19"/>
      <c r="F81" s="19"/>
      <c r="G81" s="19"/>
      <c r="H81" s="19"/>
    </row>
    <row r="82" spans="1:8" ht="32.25" customHeight="1">
      <c r="A82" s="96" t="s">
        <v>57</v>
      </c>
      <c r="B82" s="96"/>
      <c r="C82" s="96"/>
      <c r="D82" s="96"/>
      <c r="E82" s="96"/>
      <c r="F82" s="96"/>
      <c r="G82" s="96"/>
      <c r="H82" s="96"/>
    </row>
    <row r="83" spans="1:8" ht="12.75" customHeight="1">
      <c r="A83" s="97"/>
    </row>
    <row r="84" spans="1:8" ht="12.75" customHeight="1">
      <c r="A84" s="97"/>
    </row>
    <row r="85" spans="1:8" ht="12.75" customHeight="1">
      <c r="A85" s="97"/>
    </row>
    <row r="86" spans="1:8" ht="12.75" customHeight="1">
      <c r="A86" s="97"/>
    </row>
    <row r="87" spans="1:8" ht="12.75" customHeight="1">
      <c r="A87" s="97"/>
    </row>
    <row r="88" spans="1:8" ht="12.75" customHeight="1">
      <c r="A88" s="97"/>
    </row>
    <row r="89" spans="1:8" ht="12.75" customHeight="1">
      <c r="A89" s="97"/>
    </row>
    <row r="90" spans="1:8" ht="12.75" customHeight="1">
      <c r="A90" s="97"/>
    </row>
    <row r="91" spans="1:8" ht="12.75" customHeight="1">
      <c r="A91" s="97"/>
    </row>
    <row r="92" spans="1:8" ht="12.75" customHeight="1">
      <c r="A92" s="97"/>
    </row>
    <row r="93" spans="1:8" ht="12.75" customHeight="1">
      <c r="A93" s="97"/>
    </row>
    <row r="94" spans="1:8" ht="12.75" customHeight="1">
      <c r="A94" s="97"/>
    </row>
    <row r="95" spans="1:8" ht="12.75" customHeight="1">
      <c r="A95" s="97"/>
    </row>
  </sheetData>
  <sheetProtection algorithmName="SHA-512" hashValue="AQ3r/JfHke5h+flf9Egn1o/iJEp8I7dLJCJtUpigu4kSv6RJ7GaYouNTh8Bt9jVDW647PyCM/ybzNrydQObHSA==" saltValue="F72Wgcq4lIZv20MTwTM46w==" spinCount="100000" sheet="1" objects="1" scenarios="1"/>
  <mergeCells count="7">
    <mergeCell ref="A82:H82"/>
    <mergeCell ref="A28:I29"/>
    <mergeCell ref="A61:I62"/>
    <mergeCell ref="A4:J7"/>
    <mergeCell ref="A9:J9"/>
    <mergeCell ref="A11:J13"/>
    <mergeCell ref="A15:I16"/>
  </mergeCells>
  <phoneticPr fontId="0" type="noConversion"/>
  <hyperlinks>
    <hyperlink ref="A63" r:id="rId1" xr:uid="{00000000-0004-0000-0100-000000000000}"/>
  </hyperlinks>
  <pageMargins left="0.5" right="0.5" top="0.5" bottom="0.5" header="0.5" footer="0.5"/>
  <pageSetup scale="67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RoutingRuleDescription xmlns="http://schemas.microsoft.com/sharepoint/v3">Gasoline Engine</RoutingRuleDescription>
    <Confidentiality_x0020_Status xmlns="157d2481-7646-4106-b82b-066a865f8875">Can be shared with public as necessary</Confidentiality_x0020_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28308D3A2DC448C73EE180961450F" ma:contentTypeVersion="6" ma:contentTypeDescription="Create a new document." ma:contentTypeScope="" ma:versionID="c0ca020b52890a0216d9b6b6ba0f0602">
  <xsd:schema xmlns:xsd="http://www.w3.org/2001/XMLSchema" xmlns:xs="http://www.w3.org/2001/XMLSchema" xmlns:p="http://schemas.microsoft.com/office/2006/metadata/properties" xmlns:ns1="http://schemas.microsoft.com/sharepoint/v3" xmlns:ns2="157d2481-7646-4106-b82b-066a865f8875" targetNamespace="http://schemas.microsoft.com/office/2006/metadata/properties" ma:root="true" ma:fieldsID="73245034564760b5d3d5b6e85716306d" ns1:_="" ns2:_="">
    <xsd:import namespace="http://schemas.microsoft.com/sharepoint/v3"/>
    <xsd:import namespace="157d2481-7646-4106-b82b-066a865f8875"/>
    <xsd:element name="properties">
      <xsd:complexType>
        <xsd:sequence>
          <xsd:element name="documentManagement">
            <xsd:complexType>
              <xsd:all>
                <xsd:element ref="ns1:RoutingRuleDescription"/>
                <xsd:element ref="ns2:Confidentiality_x0020_Status" minOccurs="0"/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" ma:displayName="Description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d2481-7646-4106-b82b-066a865f8875" elementFormDefault="qualified">
    <xsd:import namespace="http://schemas.microsoft.com/office/2006/documentManagement/types"/>
    <xsd:import namespace="http://schemas.microsoft.com/office/infopath/2007/PartnerControls"/>
    <xsd:element name="Confidentiality_x0020_Status" ma:index="2" nillable="true" ma:displayName="Confidentiality Status" ma:description="Specify the confidentiality status of the document." ma:format="Dropdown" ma:internalName="Confidentiality_x0020_Status">
      <xsd:simpleType>
        <xsd:restriction base="dms:Choice">
          <xsd:enumeration value="Internal Deliberative - Not for sharing outside CTAP"/>
          <xsd:enumeration value="Can be shared with public as necessary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116D75-E3D8-4958-8833-B7181272E335}">
  <ds:schemaRefs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157d2481-7646-4106-b82b-066a865f8875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9060671-0C76-4F5B-BA66-D204B8CE01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33F9C1-A5D3-4665-A6CF-72D82926E2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Gasoline - hp</vt:lpstr>
      <vt:lpstr>Gasoline - MMBtu</vt:lpstr>
      <vt:lpstr>'Gasoline - hp'!Print_Area</vt:lpstr>
      <vt:lpstr>'Gasoline - MMBtu'!Print_Area</vt:lpstr>
      <vt:lpstr>Print_Area</vt:lpstr>
    </vt:vector>
  </TitlesOfParts>
  <Manager/>
  <Company>IDEM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Gasline Engine</dc:title>
  <dc:subject/>
  <dc:creator/>
  <cp:keywords/>
  <dc:description/>
  <cp:lastModifiedBy>Bell, Nathan</cp:lastModifiedBy>
  <cp:revision/>
  <dcterms:created xsi:type="dcterms:W3CDTF">2002-01-21T16:51:05Z</dcterms:created>
  <dcterms:modified xsi:type="dcterms:W3CDTF">2022-03-10T21:35:34Z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0x0101003B628308D3A2DC448C73EE180961450F</vt:lpwstr>
  </property>
  <property fmtid="{D5CDD505-2E9C-101B-9397-08002B2CF9AE}" pid="3" name="Order">
    <vt:r8>9200</vt:r8>
  </property>
  <property fmtid="{D5CDD505-2E9C-101B-9397-08002B2CF9AE}" pid="4" name="Author">
    <vt:lpwstr>3;#;UserInfo</vt:lpwstr>
  </property>
  <property fmtid="{D5CDD505-2E9C-101B-9397-08002B2CF9AE}" pid="5" name="_ShortcutWebId">
    <vt:lpwstr/>
  </property>
  <property fmtid="{D5CDD505-2E9C-101B-9397-08002B2CF9AE}" pid="6" name="_ShortcutUniqueId">
    <vt:lpwstr/>
  </property>
  <property fmtid="{D5CDD505-2E9C-101B-9397-08002B2CF9AE}" pid="7" name="_ShortcutSiteId">
    <vt:lpwstr/>
  </property>
  <property fmtid="{D5CDD505-2E9C-101B-9397-08002B2CF9AE}" pid="8" name="Created">
    <vt:filetime>2014-01-11T02:23:24Z</vt:filetime>
  </property>
  <property fmtid="{D5CDD505-2E9C-101B-9397-08002B2CF9AE}" pid="9" name="Modified">
    <vt:filetime>2014-10-03T00:45:16Z</vt:filetime>
  </property>
  <property fmtid="{D5CDD505-2E9C-101B-9397-08002B2CF9AE}" pid="10" name="Editor">
    <vt:lpwstr>3;#;UserInfo</vt:lpwstr>
  </property>
  <property fmtid="{D5CDD505-2E9C-101B-9397-08002B2CF9AE}" pid="11" name="_ShortcutUrl">
    <vt:lpwstr/>
  </property>
  <property fmtid="{D5CDD505-2E9C-101B-9397-08002B2CF9AE}" pid="12" name="AssignedTo">
    <vt:lpwstr>22;#WOLKINS, JED</vt:lpwstr>
  </property>
  <property fmtid="{D5CDD505-2E9C-101B-9397-08002B2CF9AE}" pid="13" name="Training">
    <vt:bool>false</vt:bool>
  </property>
  <property fmtid="{D5CDD505-2E9C-101B-9397-08002B2CF9AE}" pid="14" name="Doc_type">
    <vt:lpwstr>Calculation</vt:lpwstr>
  </property>
  <property fmtid="{D5CDD505-2E9C-101B-9397-08002B2CF9AE}" pid="15" name="RoutingRuleDescription">
    <vt:lpwstr>Diesel Engines equal to or &lt; 4.2 MMBtu/hr, 600 hp</vt:lpwstr>
  </property>
</Properties>
</file>