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A60FEF16-F030-4CEB-8634-3DCD8C89C667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Weldin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E28" i="3"/>
  <c r="E27" i="3"/>
  <c r="D20" i="3"/>
  <c r="D19" i="3"/>
  <c r="D18" i="3"/>
  <c r="D17" i="3"/>
  <c r="D16" i="3"/>
  <c r="M29" i="3" l="1"/>
  <c r="L29" i="3"/>
  <c r="K29" i="3"/>
  <c r="J29" i="3"/>
  <c r="M28" i="3"/>
  <c r="L28" i="3"/>
  <c r="K28" i="3"/>
  <c r="J28" i="3"/>
  <c r="M27" i="3"/>
  <c r="L27" i="3"/>
  <c r="K27" i="3"/>
  <c r="J27" i="3"/>
  <c r="J17" i="3"/>
  <c r="L17" i="3"/>
  <c r="K16" i="3"/>
  <c r="L16" i="3"/>
  <c r="M16" i="3"/>
  <c r="K17" i="3"/>
  <c r="M17" i="3"/>
  <c r="K18" i="3"/>
  <c r="L18" i="3"/>
  <c r="M18" i="3"/>
  <c r="K19" i="3"/>
  <c r="L19" i="3"/>
  <c r="M19" i="3"/>
  <c r="K20" i="3"/>
  <c r="L20" i="3"/>
  <c r="M20" i="3"/>
  <c r="J16" i="3"/>
  <c r="J18" i="3"/>
  <c r="J19" i="3"/>
  <c r="J20" i="3"/>
  <c r="N18" i="3" l="1"/>
  <c r="N20" i="3"/>
  <c r="J33" i="3"/>
  <c r="J34" i="3" s="1"/>
  <c r="N19" i="3"/>
  <c r="N17" i="3"/>
  <c r="N16" i="3"/>
  <c r="K33" i="3"/>
  <c r="K34" i="3" s="1"/>
  <c r="M33" i="3"/>
  <c r="M34" i="3" s="1"/>
  <c r="N27" i="3"/>
  <c r="N28" i="3"/>
  <c r="N29" i="3"/>
  <c r="L33" i="3"/>
  <c r="L35" i="3" s="1"/>
  <c r="J35" i="3" l="1"/>
  <c r="K35" i="3"/>
  <c r="L34" i="3"/>
  <c r="M35" i="3"/>
  <c r="N33" i="3"/>
  <c r="N35" i="3" l="1"/>
  <c r="N34" i="3"/>
</calcChain>
</file>

<file path=xl/sharedStrings.xml><?xml version="1.0" encoding="utf-8"?>
<sst xmlns="http://schemas.openxmlformats.org/spreadsheetml/2006/main" count="76" uniqueCount="54">
  <si>
    <t>Welding and Thermal Cutting</t>
  </si>
  <si>
    <t>Number  of</t>
  </si>
  <si>
    <t>Stations</t>
  </si>
  <si>
    <t>consumption per</t>
  </si>
  <si>
    <t>(lbs/hr)</t>
  </si>
  <si>
    <t>station (lbs/hr)</t>
  </si>
  <si>
    <t>Mn</t>
  </si>
  <si>
    <t>Ni</t>
  </si>
  <si>
    <t>Cr</t>
  </si>
  <si>
    <t>Submerged Arc</t>
  </si>
  <si>
    <t>Metal Inert Gas (MIG)(carbon steel)</t>
  </si>
  <si>
    <t>Stick (E7018 electrode)</t>
  </si>
  <si>
    <t>Tungsten Inert Gas (TIG)(carbon steel)</t>
  </si>
  <si>
    <t>Oxyacetylene(carbon steel)</t>
  </si>
  <si>
    <t>Number of</t>
  </si>
  <si>
    <t>Thickness</t>
  </si>
  <si>
    <t>Cutting Rate</t>
  </si>
  <si>
    <t>Oxyacetylene</t>
  </si>
  <si>
    <t>Oxymethane</t>
  </si>
  <si>
    <t>Plasma**</t>
  </si>
  <si>
    <t>*Emission Factors are default values for carbon steel unless a specific electrode type is noted in the Process column.</t>
  </si>
  <si>
    <t xml:space="preserve">   Using AWS average values: (0.25 g/min)/(3.6 m/min) x (0.0022 lb/g)/(39.37 in./m) x (1,000 in.) = 0.0039 lb/1,000 in. cut, 8 mm thick</t>
  </si>
  <si>
    <t>Methodology:</t>
  </si>
  <si>
    <t xml:space="preserve">**Emission Factor for plasma cutting from American Welding Society (AWS).  Trials reported for wet cutting of 8 mm thick mild steel with 3.5 m/min cutting speed (at 0.2 g/min emitted). </t>
  </si>
  <si>
    <t xml:space="preserve">   Therefore, the emission factor for plasma cutting is for 8 mm thick rather than 1 inch, and the maximum metal thickness is not used in calculting the emissions.</t>
  </si>
  <si>
    <t>Potential to Emit</t>
  </si>
  <si>
    <t>Process</t>
  </si>
  <si>
    <t>Maximum electrode</t>
  </si>
  <si>
    <t>Emission Factors*</t>
  </si>
  <si>
    <t>HAPs</t>
  </si>
  <si>
    <t>(lb pollutant/lb electrode)</t>
  </si>
  <si>
    <t>Welding</t>
  </si>
  <si>
    <t>station (lbs/day)</t>
  </si>
  <si>
    <t xml:space="preserve">PM/PM10/PM2.5 </t>
  </si>
  <si>
    <t xml:space="preserve">Maximum Metal </t>
  </si>
  <si>
    <t>Maximum Metal</t>
  </si>
  <si>
    <t>Emission Factors</t>
  </si>
  <si>
    <t>Flame Cutting</t>
  </si>
  <si>
    <t>Cut (inches)</t>
  </si>
  <si>
    <t>(inches/minute)</t>
  </si>
  <si>
    <t>(inches/hour)</t>
  </si>
  <si>
    <t>(lb pollutant/1,000 inches cut, 1 inch thick)**</t>
  </si>
  <si>
    <t>Totals</t>
  </si>
  <si>
    <t>Potential to Emit (lbs/hr)</t>
  </si>
  <si>
    <t>Potential to Emit (lbs/day)</t>
  </si>
  <si>
    <t>Potential to Emit (tons/year)</t>
  </si>
  <si>
    <t>Plasma cutting:  Potential to Emit (lbs/hr) = (Number of stations) x (Maximum Metal Cutting Rate, inches/minute) x (60 minutes/hr) x (Emission Factor, lb pollutant/1,000 inches cut, 8 mm thick)</t>
  </si>
  <si>
    <t>Cutting:  Potential to Emit (lbs/hr) = (Number of stations) x (Maximum Metal Thickness, inches) x (Maximum Metal Cutting Rate, inches/minute) x (60 minutes/hour) x (Emission Factor, lb pollutant/1,000 inches cut, 1" thick)</t>
  </si>
  <si>
    <t>Welding:  Potential to Emit (lbs/hr) = (Number of stations) x (Maximum electode consumption per station, lbs/hr) x (Emission Factor, lb pollutant/lb of electrode used)</t>
  </si>
  <si>
    <t>Potential to Emit (lbs/day) = Potential to Emit (lbs/hr) x (24 hours/day)</t>
  </si>
  <si>
    <t>Potential to Emit (tons/year) = Potential to Emit (lbs/hr) x (8,760 hours/year) x (1 ton/2,000 lbs)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</si>
  <si>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</si>
  <si>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</si>
  <si>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>This calculation is for illustrative purposes only.  The emission factors and other data/methodologies used in these calculations are from American Welding Society historical information.  The emission factors, data, methodologies, and assumptions used in these calculations may not be representative/appropriate for a given emission unit/activity.  For additional information, please refer to American Welding Society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</si>
</sst>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_)"/>
    <numFmt numFmtId="165" formatCode="0.00_)"/>
    <numFmt numFmtId="166" formatCode="0.0_)"/>
    <numFmt numFmtId="167" formatCode="0_)"/>
    <numFmt numFmtId="168" formatCode="0.0E+00"/>
  </numFmts>
  <fonts count="5">
    <font>
      <sz val="12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5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164" fontId="2" fillId="0" borderId="24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65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164" fontId="2" fillId="0" borderId="17" xfId="0" applyNumberFormat="1" applyFont="1" applyFill="1" applyBorder="1" applyAlignment="1" applyProtection="1">
      <alignment horizontal="center" vertical="center"/>
      <protection locked="0"/>
    </xf>
    <xf numFmtId="164" fontId="2" fillId="0" borderId="14" xfId="0" applyNumberFormat="1" applyFont="1" applyFill="1" applyBorder="1" applyAlignment="1" applyProtection="1">
      <alignment horizontal="center" vertical="center"/>
      <protection locked="0"/>
    </xf>
    <xf numFmtId="167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164" fontId="2" fillId="0" borderId="41" xfId="0" applyNumberFormat="1" applyFont="1" applyFill="1" applyBorder="1" applyAlignment="1" applyProtection="1">
      <alignment horizontal="center" vertical="center"/>
      <protection locked="0"/>
    </xf>
    <xf numFmtId="168" fontId="2" fillId="0" borderId="14" xfId="0" applyNumberFormat="1" applyFont="1" applyFill="1" applyBorder="1" applyAlignment="1" applyProtection="1">
      <alignment horizontal="center" vertical="center"/>
      <protection locked="0"/>
    </xf>
    <xf numFmtId="168" fontId="2" fillId="0" borderId="4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4" fontId="2" fillId="0" borderId="4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/>
      <protection locked="0"/>
    </xf>
    <xf numFmtId="164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164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66" xfId="0" applyFont="1" applyFill="1" applyBorder="1" applyAlignment="1" applyProtection="1">
      <alignment horizontal="center" vertical="center"/>
      <protection locked="0"/>
    </xf>
    <xf numFmtId="164" fontId="2" fillId="0" borderId="16" xfId="0" applyNumberFormat="1" applyFont="1" applyFill="1" applyBorder="1" applyAlignment="1" applyProtection="1">
      <alignment horizontal="center" vertical="center"/>
      <protection locked="0"/>
    </xf>
    <xf numFmtId="168" fontId="2" fillId="0" borderId="36" xfId="0" applyNumberFormat="1" applyFont="1" applyFill="1" applyBorder="1" applyAlignment="1" applyProtection="1">
      <alignment horizontal="center" vertical="center"/>
      <protection locked="0"/>
    </xf>
    <xf numFmtId="164" fontId="2" fillId="0" borderId="13" xfId="0" applyNumberFormat="1" applyFont="1" applyFill="1" applyBorder="1" applyAlignment="1" applyProtection="1">
      <alignment horizontal="center" vertical="center"/>
      <protection locked="0"/>
    </xf>
    <xf numFmtId="165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165" fontId="2" fillId="0" borderId="18" xfId="0" applyNumberFormat="1" applyFont="1" applyFill="1" applyBorder="1" applyAlignment="1" applyProtection="1">
      <alignment horizontal="center" vertical="center"/>
      <protection locked="0"/>
    </xf>
    <xf numFmtId="164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165" fontId="2" fillId="0" borderId="34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 vertical="center"/>
      <protection locked="0"/>
    </xf>
    <xf numFmtId="165" fontId="2" fillId="0" borderId="35" xfId="0" applyNumberFormat="1" applyFont="1" applyFill="1" applyBorder="1" applyAlignment="1" applyProtection="1">
      <alignment horizontal="center" vertical="center"/>
      <protection locked="0"/>
    </xf>
    <xf numFmtId="165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67" xfId="0" applyFont="1" applyFill="1" applyBorder="1" applyAlignment="1" applyProtection="1">
      <alignment vertical="center"/>
      <protection locked="0"/>
    </xf>
    <xf numFmtId="0" fontId="2" fillId="0" borderId="71" xfId="0" applyFont="1" applyFill="1" applyBorder="1" applyAlignment="1" applyProtection="1">
      <alignment horizontal="center" vertical="center"/>
      <protection locked="0"/>
    </xf>
    <xf numFmtId="0" fontId="2" fillId="0" borderId="72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166" fontId="2" fillId="0" borderId="7" xfId="0" applyNumberFormat="1" applyFont="1" applyFill="1" applyBorder="1" applyAlignment="1" applyProtection="1">
      <alignment horizontal="center" vertical="center"/>
      <protection locked="0"/>
    </xf>
    <xf numFmtId="165" fontId="2" fillId="0" borderId="68" xfId="0" applyNumberFormat="1" applyFont="1" applyFill="1" applyBorder="1" applyAlignment="1" applyProtection="1">
      <alignment horizontal="center" vertical="center"/>
      <protection locked="0"/>
    </xf>
    <xf numFmtId="168" fontId="2" fillId="0" borderId="69" xfId="0" applyNumberFormat="1" applyFont="1" applyFill="1" applyBorder="1" applyAlignment="1" applyProtection="1">
      <alignment horizontal="center" vertical="center"/>
      <protection locked="0"/>
    </xf>
    <xf numFmtId="168" fontId="2" fillId="0" borderId="70" xfId="0" applyNumberFormat="1" applyFont="1" applyFill="1" applyBorder="1" applyAlignment="1" applyProtection="1">
      <alignment horizontal="center" vertical="center"/>
      <protection locked="0"/>
    </xf>
    <xf numFmtId="168" fontId="2" fillId="0" borderId="32" xfId="0" applyNumberFormat="1" applyFont="1" applyFill="1" applyBorder="1" applyAlignment="1" applyProtection="1">
      <alignment horizontal="center" vertical="center"/>
      <protection locked="0"/>
    </xf>
    <xf numFmtId="166" fontId="2" fillId="0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60" xfId="0" applyNumberFormat="1" applyFont="1" applyFill="1" applyBorder="1" applyAlignment="1" applyProtection="1">
      <alignment horizontal="center" vertical="center"/>
      <protection locked="0"/>
    </xf>
    <xf numFmtId="164" fontId="2" fillId="0" borderId="59" xfId="0" applyNumberFormat="1" applyFont="1" applyFill="1" applyBorder="1" applyAlignment="1" applyProtection="1">
      <alignment horizontal="center" vertical="center"/>
      <protection locked="0"/>
    </xf>
    <xf numFmtId="168" fontId="2" fillId="0" borderId="59" xfId="0" applyNumberFormat="1" applyFont="1" applyFill="1" applyBorder="1" applyAlignment="1" applyProtection="1">
      <alignment horizontal="center" vertical="center"/>
      <protection locked="0"/>
    </xf>
    <xf numFmtId="164" fontId="2" fillId="0" borderId="61" xfId="0" applyNumberFormat="1" applyFont="1" applyFill="1" applyBorder="1" applyAlignment="1" applyProtection="1">
      <alignment horizontal="center" vertical="center"/>
      <protection locked="0"/>
    </xf>
    <xf numFmtId="164" fontId="2" fillId="0" borderId="35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166" fontId="1" fillId="0" borderId="26" xfId="0" applyNumberFormat="1" applyFont="1" applyFill="1" applyBorder="1" applyAlignment="1" applyProtection="1">
      <alignment horizontal="center" vertical="center"/>
      <protection locked="0"/>
    </xf>
    <xf numFmtId="165" fontId="1" fillId="0" borderId="62" xfId="0" applyNumberFormat="1" applyFont="1" applyFill="1" applyBorder="1" applyAlignment="1" applyProtection="1">
      <alignment horizontal="center" vertical="center"/>
      <protection locked="0"/>
    </xf>
    <xf numFmtId="168" fontId="2" fillId="0" borderId="63" xfId="0" applyNumberFormat="1" applyFont="1" applyFill="1" applyBorder="1" applyAlignment="1" applyProtection="1">
      <alignment horizontal="center" vertical="center"/>
      <protection locked="0"/>
    </xf>
    <xf numFmtId="168" fontId="2" fillId="0" borderId="64" xfId="0" applyNumberFormat="1" applyFont="1" applyFill="1" applyBorder="1" applyAlignment="1" applyProtection="1">
      <alignment horizontal="center" vertical="center"/>
      <protection locked="0"/>
    </xf>
    <xf numFmtId="168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 applyProtection="1">
      <alignment horizontal="right" vertical="center"/>
      <protection locked="0"/>
    </xf>
    <xf numFmtId="166" fontId="1" fillId="0" borderId="22" xfId="0" applyNumberFormat="1" applyFont="1" applyFill="1" applyBorder="1" applyAlignment="1" applyProtection="1">
      <alignment horizontal="right" vertical="center"/>
      <protection locked="0"/>
    </xf>
    <xf numFmtId="166" fontId="1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zoomScaleNormal="100" zoomScaleSheetLayoutView="100" workbookViewId="0"/>
  </sheetViews>
  <sheetFormatPr defaultColWidth="9.6640625" defaultRowHeight="12.75"/>
  <cols>
    <col min="1" max="1" width="28.21875" style="13" customWidth="1"/>
    <col min="2" max="2" width="8.88671875" style="13" customWidth="1"/>
    <col min="3" max="4" width="13.88671875" style="13" customWidth="1"/>
    <col min="5" max="5" width="13.109375" style="13" customWidth="1"/>
    <col min="6" max="6" width="13.77734375" style="13" customWidth="1"/>
    <col min="7" max="9" width="7.21875" style="13" customWidth="1"/>
    <col min="10" max="10" width="13.109375" style="13" customWidth="1"/>
    <col min="11" max="13" width="8.6640625" style="13" customWidth="1"/>
    <col min="14" max="14" width="9.6640625" style="13"/>
    <col min="15" max="15" width="18.6640625" style="13" customWidth="1"/>
    <col min="16" max="16" width="19.6640625" style="13" customWidth="1"/>
    <col min="17" max="16384" width="9.6640625" style="13"/>
  </cols>
  <sheetData>
    <row r="1" spans="1:14">
      <c r="A1" s="10"/>
      <c r="B1" s="10"/>
      <c r="C1" s="10"/>
      <c r="D1" s="10"/>
      <c r="E1" s="11"/>
      <c r="F1" s="12" t="s">
        <v>0</v>
      </c>
      <c r="H1" s="11"/>
      <c r="I1" s="11"/>
      <c r="J1" s="10"/>
      <c r="K1" s="10"/>
      <c r="L1" s="10"/>
      <c r="M1" s="14"/>
      <c r="N1" s="14"/>
    </row>
    <row r="2" spans="1:14">
      <c r="A2" s="10"/>
      <c r="B2" s="10"/>
      <c r="C2" s="10"/>
      <c r="D2" s="10"/>
      <c r="E2" s="10"/>
      <c r="F2" s="10"/>
      <c r="H2" s="15"/>
      <c r="I2" s="15"/>
      <c r="J2" s="10"/>
      <c r="K2" s="10"/>
      <c r="L2" s="10"/>
      <c r="M2" s="10"/>
      <c r="N2" s="10"/>
    </row>
    <row r="3" spans="1:14" ht="12.75" customHeight="1">
      <c r="A3" s="9" t="s">
        <v>53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>
      <c r="A5" s="4"/>
      <c r="B5" s="4"/>
      <c r="C5" s="5"/>
      <c r="D5" s="3"/>
      <c r="E5" s="4"/>
      <c r="F5" s="5"/>
      <c r="G5" s="5"/>
      <c r="H5" s="5"/>
      <c r="I5" s="4"/>
      <c r="J5" s="5"/>
      <c r="K5" s="1"/>
      <c r="L5" s="1"/>
      <c r="M5" s="1"/>
      <c r="N5" s="1"/>
    </row>
    <row r="6" spans="1:14">
      <c r="A6" s="4" t="s">
        <v>51</v>
      </c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2"/>
    </row>
    <row r="7" spans="1:14">
      <c r="A7" s="4"/>
      <c r="B7" s="4"/>
      <c r="C7" s="5"/>
      <c r="D7" s="3"/>
      <c r="E7" s="4"/>
      <c r="F7" s="5"/>
      <c r="G7" s="5"/>
      <c r="H7" s="4"/>
      <c r="I7" s="4"/>
      <c r="J7" s="5"/>
      <c r="K7" s="1"/>
      <c r="L7" s="1"/>
      <c r="M7" s="1"/>
      <c r="N7" s="1"/>
    </row>
    <row r="8" spans="1:14" ht="12.75" customHeight="1">
      <c r="A8" s="9" t="s">
        <v>52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0"/>
      <c r="L10" s="10"/>
      <c r="M10" s="10"/>
      <c r="N10" s="10"/>
    </row>
    <row r="11" spans="1:14" ht="13.5" thickBo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7" t="s">
        <v>26</v>
      </c>
      <c r="B12" s="18" t="s">
        <v>1</v>
      </c>
      <c r="C12" s="19" t="s">
        <v>27</v>
      </c>
      <c r="D12" s="19" t="s">
        <v>27</v>
      </c>
      <c r="E12" s="20"/>
      <c r="F12" s="21" t="s">
        <v>28</v>
      </c>
      <c r="G12" s="22"/>
      <c r="H12" s="22"/>
      <c r="I12" s="23"/>
      <c r="J12" s="24" t="s">
        <v>25</v>
      </c>
      <c r="K12" s="22"/>
      <c r="L12" s="22"/>
      <c r="M12" s="23"/>
      <c r="N12" s="25" t="s">
        <v>29</v>
      </c>
    </row>
    <row r="13" spans="1:14">
      <c r="A13" s="26"/>
      <c r="B13" s="27" t="s">
        <v>2</v>
      </c>
      <c r="C13" s="28" t="s">
        <v>3</v>
      </c>
      <c r="D13" s="28" t="s">
        <v>3</v>
      </c>
      <c r="E13" s="29"/>
      <c r="F13" s="30" t="s">
        <v>30</v>
      </c>
      <c r="G13" s="31"/>
      <c r="H13" s="31"/>
      <c r="I13" s="32"/>
      <c r="J13" s="33" t="s">
        <v>4</v>
      </c>
      <c r="K13" s="31"/>
      <c r="L13" s="31"/>
      <c r="M13" s="32"/>
      <c r="N13" s="34" t="s">
        <v>4</v>
      </c>
    </row>
    <row r="14" spans="1:14" ht="13.5" thickBot="1">
      <c r="A14" s="26" t="s">
        <v>31</v>
      </c>
      <c r="B14" s="27"/>
      <c r="C14" s="28" t="s">
        <v>5</v>
      </c>
      <c r="D14" s="28" t="s">
        <v>32</v>
      </c>
      <c r="E14" s="29"/>
      <c r="F14" s="35" t="s">
        <v>33</v>
      </c>
      <c r="G14" s="36" t="s">
        <v>6</v>
      </c>
      <c r="H14" s="36" t="s">
        <v>7</v>
      </c>
      <c r="I14" s="34" t="s">
        <v>8</v>
      </c>
      <c r="J14" s="35" t="s">
        <v>33</v>
      </c>
      <c r="K14" s="36" t="s">
        <v>6</v>
      </c>
      <c r="L14" s="36" t="s">
        <v>7</v>
      </c>
      <c r="M14" s="34" t="s">
        <v>8</v>
      </c>
      <c r="N14" s="37"/>
    </row>
    <row r="15" spans="1:14">
      <c r="A15" s="38"/>
      <c r="B15" s="39"/>
      <c r="C15" s="39"/>
      <c r="D15" s="40"/>
      <c r="E15" s="41"/>
      <c r="F15" s="42"/>
      <c r="G15" s="39"/>
      <c r="H15" s="39"/>
      <c r="I15" s="25"/>
      <c r="J15" s="43"/>
      <c r="K15" s="44"/>
      <c r="L15" s="44"/>
      <c r="M15" s="42"/>
      <c r="N15" s="45"/>
    </row>
    <row r="16" spans="1:14">
      <c r="A16" s="46" t="s">
        <v>9</v>
      </c>
      <c r="B16" s="6">
        <v>1</v>
      </c>
      <c r="C16" s="7"/>
      <c r="D16" s="47">
        <f>C16*24</f>
        <v>0</v>
      </c>
      <c r="E16" s="48"/>
      <c r="F16" s="49">
        <v>3.6000000000000004E-2</v>
      </c>
      <c r="G16" s="50">
        <v>1.1000000000000001E-2</v>
      </c>
      <c r="H16" s="50"/>
      <c r="I16" s="51"/>
      <c r="J16" s="52">
        <f>B16*C16*F16</f>
        <v>0</v>
      </c>
      <c r="K16" s="53">
        <f>B16*C16*G16</f>
        <v>0</v>
      </c>
      <c r="L16" s="54">
        <f>B16*C16*H16</f>
        <v>0</v>
      </c>
      <c r="M16" s="55">
        <f>B16*C16*I16</f>
        <v>0</v>
      </c>
      <c r="N16" s="56">
        <f>K16+L16+M16</f>
        <v>0</v>
      </c>
    </row>
    <row r="17" spans="1:14">
      <c r="A17" s="46" t="s">
        <v>10</v>
      </c>
      <c r="B17" s="6">
        <v>1</v>
      </c>
      <c r="C17" s="7"/>
      <c r="D17" s="47">
        <f t="shared" ref="D17:D20" si="0">C17*24</f>
        <v>0</v>
      </c>
      <c r="E17" s="48"/>
      <c r="F17" s="49">
        <v>5.4999999999999997E-3</v>
      </c>
      <c r="G17" s="50">
        <v>5.0000000000000001E-4</v>
      </c>
      <c r="H17" s="50"/>
      <c r="I17" s="51"/>
      <c r="J17" s="52">
        <f>B17*C17*F17</f>
        <v>0</v>
      </c>
      <c r="K17" s="57">
        <f>B17*C17*G17</f>
        <v>0</v>
      </c>
      <c r="L17" s="54">
        <f>B17*C17*H17</f>
        <v>0</v>
      </c>
      <c r="M17" s="55">
        <f>B17*C17*I17</f>
        <v>0</v>
      </c>
      <c r="N17" s="58">
        <f>K17+L17+M17</f>
        <v>0</v>
      </c>
    </row>
    <row r="18" spans="1:14">
      <c r="A18" s="46" t="s">
        <v>11</v>
      </c>
      <c r="B18" s="6">
        <v>1</v>
      </c>
      <c r="C18" s="7"/>
      <c r="D18" s="47">
        <f t="shared" si="0"/>
        <v>0</v>
      </c>
      <c r="E18" s="48"/>
      <c r="F18" s="49">
        <v>2.1100000000000001E-2</v>
      </c>
      <c r="G18" s="50">
        <v>9.0000000000000008E-4</v>
      </c>
      <c r="H18" s="50"/>
      <c r="I18" s="51"/>
      <c r="J18" s="52">
        <f>B18*C18*F18</f>
        <v>0</v>
      </c>
      <c r="K18" s="57">
        <f>B18*C18*G18</f>
        <v>0</v>
      </c>
      <c r="L18" s="54">
        <f>B18*C18*H18</f>
        <v>0</v>
      </c>
      <c r="M18" s="55">
        <f>B18*C18*I18</f>
        <v>0</v>
      </c>
      <c r="N18" s="58">
        <f>K18+L18+M18</f>
        <v>0</v>
      </c>
    </row>
    <row r="19" spans="1:14">
      <c r="A19" s="46" t="s">
        <v>12</v>
      </c>
      <c r="B19" s="6">
        <v>1</v>
      </c>
      <c r="C19" s="7"/>
      <c r="D19" s="47">
        <f t="shared" si="0"/>
        <v>0</v>
      </c>
      <c r="E19" s="48"/>
      <c r="F19" s="49">
        <v>5.5000000000000005E-3</v>
      </c>
      <c r="G19" s="50">
        <v>5.0000000000000001E-4</v>
      </c>
      <c r="H19" s="50"/>
      <c r="I19" s="51"/>
      <c r="J19" s="52">
        <f>B19*C19*F19</f>
        <v>0</v>
      </c>
      <c r="K19" s="57">
        <f>B19*C19*G19</f>
        <v>0</v>
      </c>
      <c r="L19" s="54">
        <f>B19*C19*H19</f>
        <v>0</v>
      </c>
      <c r="M19" s="55">
        <f>B19*C19*I19</f>
        <v>0</v>
      </c>
      <c r="N19" s="58">
        <f>K19+L19+M19</f>
        <v>0</v>
      </c>
    </row>
    <row r="20" spans="1:14">
      <c r="A20" s="46" t="s">
        <v>13</v>
      </c>
      <c r="B20" s="6">
        <v>1</v>
      </c>
      <c r="C20" s="7"/>
      <c r="D20" s="47">
        <f t="shared" si="0"/>
        <v>0</v>
      </c>
      <c r="E20" s="48"/>
      <c r="F20" s="49">
        <v>5.5000000000000005E-3</v>
      </c>
      <c r="G20" s="50">
        <v>5.0000000000000001E-4</v>
      </c>
      <c r="H20" s="50"/>
      <c r="I20" s="51"/>
      <c r="J20" s="52">
        <f>B20*C20*F20</f>
        <v>0</v>
      </c>
      <c r="K20" s="57">
        <f>B20*C20*G20</f>
        <v>0</v>
      </c>
      <c r="L20" s="54">
        <f>B20*C20*H20</f>
        <v>0</v>
      </c>
      <c r="M20" s="55">
        <f>B20*C20*I20</f>
        <v>0</v>
      </c>
      <c r="N20" s="58">
        <f>K20+L20+M20</f>
        <v>0</v>
      </c>
    </row>
    <row r="21" spans="1:14">
      <c r="A21" s="46"/>
      <c r="B21" s="49"/>
      <c r="C21" s="50"/>
      <c r="D21" s="48"/>
      <c r="E21" s="48"/>
      <c r="F21" s="49"/>
      <c r="G21" s="50"/>
      <c r="H21" s="50"/>
      <c r="I21" s="51"/>
      <c r="J21" s="52"/>
      <c r="K21" s="53"/>
      <c r="L21" s="53"/>
      <c r="M21" s="55"/>
      <c r="N21" s="56"/>
    </row>
    <row r="22" spans="1:14" ht="13.5" thickBot="1">
      <c r="A22" s="26"/>
      <c r="B22" s="59"/>
      <c r="C22" s="60"/>
      <c r="D22" s="61"/>
      <c r="E22" s="61"/>
      <c r="F22" s="59"/>
      <c r="G22" s="60"/>
      <c r="H22" s="60"/>
      <c r="I22" s="62"/>
      <c r="J22" s="59"/>
      <c r="K22" s="60"/>
      <c r="L22" s="60"/>
      <c r="M22" s="63"/>
      <c r="N22" s="64"/>
    </row>
    <row r="23" spans="1:14">
      <c r="A23" s="65"/>
      <c r="B23" s="66" t="s">
        <v>14</v>
      </c>
      <c r="C23" s="67" t="s">
        <v>34</v>
      </c>
      <c r="D23" s="19" t="s">
        <v>35</v>
      </c>
      <c r="E23" s="20" t="s">
        <v>35</v>
      </c>
      <c r="F23" s="68" t="s">
        <v>36</v>
      </c>
      <c r="G23" s="69"/>
      <c r="H23" s="69"/>
      <c r="I23" s="70"/>
      <c r="J23" s="68" t="s">
        <v>25</v>
      </c>
      <c r="K23" s="69"/>
      <c r="L23" s="69"/>
      <c r="M23" s="71"/>
      <c r="N23" s="72" t="s">
        <v>29</v>
      </c>
    </row>
    <row r="24" spans="1:14">
      <c r="A24" s="26"/>
      <c r="B24" s="73" t="s">
        <v>2</v>
      </c>
      <c r="C24" s="61" t="s">
        <v>15</v>
      </c>
      <c r="D24" s="28" t="s">
        <v>16</v>
      </c>
      <c r="E24" s="29" t="s">
        <v>16</v>
      </c>
      <c r="F24" s="30" t="s">
        <v>41</v>
      </c>
      <c r="G24" s="31"/>
      <c r="H24" s="31"/>
      <c r="I24" s="74"/>
      <c r="J24" s="30" t="s">
        <v>4</v>
      </c>
      <c r="K24" s="31"/>
      <c r="L24" s="31"/>
      <c r="M24" s="32"/>
      <c r="N24" s="75" t="s">
        <v>4</v>
      </c>
    </row>
    <row r="25" spans="1:14" ht="13.5" thickBot="1">
      <c r="A25" s="76" t="s">
        <v>37</v>
      </c>
      <c r="B25" s="77"/>
      <c r="C25" s="78" t="s">
        <v>38</v>
      </c>
      <c r="D25" s="79" t="s">
        <v>39</v>
      </c>
      <c r="E25" s="80" t="s">
        <v>40</v>
      </c>
      <c r="F25" s="81" t="s">
        <v>33</v>
      </c>
      <c r="G25" s="82" t="s">
        <v>6</v>
      </c>
      <c r="H25" s="82" t="s">
        <v>7</v>
      </c>
      <c r="I25" s="83" t="s">
        <v>8</v>
      </c>
      <c r="J25" s="81" t="s">
        <v>33</v>
      </c>
      <c r="K25" s="82" t="s">
        <v>6</v>
      </c>
      <c r="L25" s="82" t="s">
        <v>7</v>
      </c>
      <c r="M25" s="84" t="s">
        <v>8</v>
      </c>
      <c r="N25" s="85"/>
    </row>
    <row r="26" spans="1:14">
      <c r="A26" s="26"/>
      <c r="B26" s="59"/>
      <c r="C26" s="60"/>
      <c r="D26" s="61"/>
      <c r="E26" s="61"/>
      <c r="F26" s="59"/>
      <c r="G26" s="60"/>
      <c r="H26" s="60"/>
      <c r="I26" s="15"/>
      <c r="J26" s="86"/>
      <c r="K26" s="60"/>
      <c r="L26" s="60"/>
      <c r="M26" s="87"/>
      <c r="N26" s="88"/>
    </row>
    <row r="27" spans="1:14">
      <c r="A27" s="46" t="s">
        <v>17</v>
      </c>
      <c r="B27" s="6">
        <v>1</v>
      </c>
      <c r="C27" s="7"/>
      <c r="D27" s="8"/>
      <c r="E27" s="89">
        <f>D27*60</f>
        <v>0</v>
      </c>
      <c r="F27" s="49">
        <v>0.16220000000000001</v>
      </c>
      <c r="G27" s="50">
        <v>5.0000000000000001E-4</v>
      </c>
      <c r="H27" s="50">
        <v>1E-4</v>
      </c>
      <c r="I27" s="55">
        <v>3.0000000000000003E-4</v>
      </c>
      <c r="J27" s="90">
        <f t="shared" ref="J27:M29" si="1">$B27*$C27*$D27*60*F27/1000</f>
        <v>0</v>
      </c>
      <c r="K27" s="57">
        <f t="shared" si="1"/>
        <v>0</v>
      </c>
      <c r="L27" s="57">
        <f t="shared" si="1"/>
        <v>0</v>
      </c>
      <c r="M27" s="91">
        <f t="shared" si="1"/>
        <v>0</v>
      </c>
      <c r="N27" s="92">
        <f>K27+L27+M27</f>
        <v>0</v>
      </c>
    </row>
    <row r="28" spans="1:14">
      <c r="A28" s="46" t="s">
        <v>18</v>
      </c>
      <c r="B28" s="6">
        <v>1</v>
      </c>
      <c r="C28" s="7"/>
      <c r="D28" s="8"/>
      <c r="E28" s="89">
        <f t="shared" ref="E28:E29" si="2">D28*60</f>
        <v>0</v>
      </c>
      <c r="F28" s="49">
        <v>8.1500000000000003E-2</v>
      </c>
      <c r="G28" s="50">
        <v>2.0000000000000001E-4</v>
      </c>
      <c r="H28" s="50"/>
      <c r="I28" s="55">
        <v>2.0000000000000001E-4</v>
      </c>
      <c r="J28" s="90">
        <f t="shared" si="1"/>
        <v>0</v>
      </c>
      <c r="K28" s="57">
        <f t="shared" si="1"/>
        <v>0</v>
      </c>
      <c r="L28" s="93">
        <f t="shared" si="1"/>
        <v>0</v>
      </c>
      <c r="M28" s="91">
        <f t="shared" si="1"/>
        <v>0</v>
      </c>
      <c r="N28" s="92">
        <f>K28+L28+M28</f>
        <v>0</v>
      </c>
    </row>
    <row r="29" spans="1:14">
      <c r="A29" s="94" t="s">
        <v>19</v>
      </c>
      <c r="B29" s="6">
        <v>1</v>
      </c>
      <c r="C29" s="7"/>
      <c r="D29" s="8"/>
      <c r="E29" s="89">
        <f t="shared" si="2"/>
        <v>0</v>
      </c>
      <c r="F29" s="49">
        <v>3.9000000000000003E-3</v>
      </c>
      <c r="G29" s="50"/>
      <c r="H29" s="50"/>
      <c r="I29" s="55"/>
      <c r="J29" s="90">
        <f t="shared" si="1"/>
        <v>0</v>
      </c>
      <c r="K29" s="93">
        <f t="shared" si="1"/>
        <v>0</v>
      </c>
      <c r="L29" s="93">
        <f t="shared" si="1"/>
        <v>0</v>
      </c>
      <c r="M29" s="95">
        <f t="shared" si="1"/>
        <v>0</v>
      </c>
      <c r="N29" s="92">
        <f>K29+L29+M29</f>
        <v>0</v>
      </c>
    </row>
    <row r="30" spans="1:14">
      <c r="A30" s="94"/>
      <c r="B30" s="49"/>
      <c r="C30" s="50"/>
      <c r="D30" s="48"/>
      <c r="E30" s="48"/>
      <c r="F30" s="49"/>
      <c r="G30" s="50"/>
      <c r="H30" s="50"/>
      <c r="I30" s="55"/>
      <c r="J30" s="90"/>
      <c r="K30" s="53"/>
      <c r="L30" s="53"/>
      <c r="M30" s="96"/>
      <c r="N30" s="92"/>
    </row>
    <row r="31" spans="1:14" ht="13.5" thickBot="1">
      <c r="A31" s="97"/>
      <c r="B31" s="59"/>
      <c r="C31" s="60"/>
      <c r="D31" s="61"/>
      <c r="E31" s="61"/>
      <c r="F31" s="59"/>
      <c r="G31" s="60"/>
      <c r="H31" s="60"/>
      <c r="I31" s="15"/>
      <c r="J31" s="98"/>
      <c r="K31" s="99"/>
      <c r="L31" s="99"/>
      <c r="M31" s="100"/>
      <c r="N31" s="101"/>
    </row>
    <row r="32" spans="1:14" ht="13.5" thickBot="1">
      <c r="A32" s="102" t="s">
        <v>42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</row>
    <row r="33" spans="1:14">
      <c r="A33" s="105" t="s">
        <v>43</v>
      </c>
      <c r="B33" s="106"/>
      <c r="C33" s="35"/>
      <c r="D33" s="35"/>
      <c r="E33" s="35"/>
      <c r="F33" s="106"/>
      <c r="G33" s="107"/>
      <c r="H33" s="107"/>
      <c r="I33" s="107"/>
      <c r="J33" s="108">
        <f>SUM(J16:J29)</f>
        <v>0</v>
      </c>
      <c r="K33" s="109">
        <f>SUM(K16:K29)</f>
        <v>0</v>
      </c>
      <c r="L33" s="109">
        <f>SUM(L16:L29)</f>
        <v>0</v>
      </c>
      <c r="M33" s="110">
        <f>SUM(M16:M29)</f>
        <v>0</v>
      </c>
      <c r="N33" s="111">
        <f>SUM(N16:N29)</f>
        <v>0</v>
      </c>
    </row>
    <row r="34" spans="1:14">
      <c r="A34" s="46" t="s">
        <v>44</v>
      </c>
      <c r="B34" s="49"/>
      <c r="C34" s="55"/>
      <c r="D34" s="55"/>
      <c r="E34" s="55"/>
      <c r="F34" s="49"/>
      <c r="G34" s="112"/>
      <c r="H34" s="112"/>
      <c r="I34" s="112"/>
      <c r="J34" s="113">
        <f>J33*24</f>
        <v>0</v>
      </c>
      <c r="K34" s="114">
        <f>K33*24</f>
        <v>0</v>
      </c>
      <c r="L34" s="115">
        <f>L33*24</f>
        <v>0</v>
      </c>
      <c r="M34" s="116">
        <f>M33*24</f>
        <v>0</v>
      </c>
      <c r="N34" s="117">
        <f>N33*24</f>
        <v>0</v>
      </c>
    </row>
    <row r="35" spans="1:14" ht="13.5" thickBot="1">
      <c r="A35" s="118" t="s">
        <v>45</v>
      </c>
      <c r="B35" s="119"/>
      <c r="C35" s="120"/>
      <c r="D35" s="120"/>
      <c r="E35" s="120"/>
      <c r="F35" s="119"/>
      <c r="G35" s="121"/>
      <c r="H35" s="121"/>
      <c r="I35" s="121"/>
      <c r="J35" s="122">
        <f>J33*8760/2000</f>
        <v>0</v>
      </c>
      <c r="K35" s="123">
        <f>K33*8760/2000</f>
        <v>0</v>
      </c>
      <c r="L35" s="123">
        <f>L33*8760/2000</f>
        <v>0</v>
      </c>
      <c r="M35" s="124">
        <f>M33*8760/2000</f>
        <v>0</v>
      </c>
      <c r="N35" s="125">
        <f>N33*8760/2000</f>
        <v>0</v>
      </c>
    </row>
    <row r="36" spans="1:14">
      <c r="B36" s="126"/>
      <c r="C36" s="127"/>
      <c r="D36" s="127"/>
      <c r="E36" s="127"/>
      <c r="F36" s="127"/>
      <c r="G36" s="128"/>
      <c r="H36" s="128"/>
      <c r="I36" s="128"/>
      <c r="J36" s="129"/>
      <c r="K36" s="129"/>
      <c r="L36" s="129"/>
      <c r="M36" s="129"/>
      <c r="N36" s="129"/>
    </row>
    <row r="37" spans="1:14">
      <c r="A37" s="130" t="s">
        <v>22</v>
      </c>
    </row>
    <row r="38" spans="1:14">
      <c r="A38" s="13" t="s">
        <v>20</v>
      </c>
    </row>
    <row r="39" spans="1:14" ht="12.75" customHeight="1">
      <c r="A39" s="13" t="s">
        <v>23</v>
      </c>
    </row>
    <row r="40" spans="1:14">
      <c r="A40" s="131" t="s">
        <v>24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</row>
    <row r="41" spans="1:14">
      <c r="A41" s="13" t="s">
        <v>21</v>
      </c>
    </row>
    <row r="42" spans="1:14">
      <c r="A42" s="133" t="s">
        <v>46</v>
      </c>
    </row>
    <row r="43" spans="1:14">
      <c r="A43" s="131" t="s">
        <v>47</v>
      </c>
    </row>
    <row r="44" spans="1:14">
      <c r="A44" s="131" t="s">
        <v>48</v>
      </c>
    </row>
    <row r="45" spans="1:14">
      <c r="A45" s="131" t="s">
        <v>49</v>
      </c>
    </row>
    <row r="46" spans="1:14">
      <c r="A46" s="131" t="s">
        <v>50</v>
      </c>
    </row>
  </sheetData>
  <sheetProtection algorithmName="SHA-512" hashValue="SH/ozi8GEJBGuqeg2NMqdaUbEhCaElJHWrSJwieqP5hh9wQbnDuWFgcfiQLP2TqCiUW0aRR/mA4zfOW2mEv+rQ==" saltValue="7WgPw3BHc6DkXkvDtS3wkQ==" spinCount="100000" sheet="1" objects="1" scenarios="1"/>
  <mergeCells count="10">
    <mergeCell ref="A3:N4"/>
    <mergeCell ref="A8:N9"/>
    <mergeCell ref="F12:I12"/>
    <mergeCell ref="J12:M12"/>
    <mergeCell ref="F24:I24"/>
    <mergeCell ref="J24:M24"/>
    <mergeCell ref="F13:I13"/>
    <mergeCell ref="J13:M13"/>
    <mergeCell ref="F23:I23"/>
    <mergeCell ref="J23:M23"/>
  </mergeCells>
  <phoneticPr fontId="0" type="noConversion"/>
  <pageMargins left="1" right="1" top="1" bottom="1" header="0.5" footer="0.5"/>
  <pageSetup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Welding and Thermal Cutting</RoutingRuleDescription>
    <Confidentiality_x0020_Status xmlns="157d2481-7646-4106-b82b-066a865f8875">Can be shared with public as necessary</Confidentiality_x0020_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D1316-85CD-41BA-B390-56F909F68525}"/>
</file>

<file path=customXml/itemProps2.xml><?xml version="1.0" encoding="utf-8"?>
<ds:datastoreItem xmlns:ds="http://schemas.openxmlformats.org/officeDocument/2006/customXml" ds:itemID="{0C1D1A1F-A3F3-4F1D-9704-C51BA459B755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157d2481-7646-4106-b82b-066a865f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56FEBDC-3A17-46EE-9CBA-9BF63BFFDB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Welding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Bell, Nathan</cp:lastModifiedBy>
  <cp:lastPrinted>2003-08-20T16:40:47Z</cp:lastPrinted>
  <dcterms:created xsi:type="dcterms:W3CDTF">2002-01-21T15:11:21Z</dcterms:created>
  <dcterms:modified xsi:type="dcterms:W3CDTF">2022-03-10T21:45:16Z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</Properties>
</file>