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defaultThemeVersion="124226"/>
  <xr:revisionPtr revIDLastSave="0" documentId="13_ncr:1_{A5E381CE-DB99-4135-AFD9-9D0BB859ED12}" xr6:coauthVersionLast="47" xr6:coauthVersionMax="47" xr10:uidLastSave="{00000000-0000-0000-0000-000000000000}"/>
  <bookViews>
    <workbookView xWindow="-120" yWindow="-120" windowWidth="29040" windowHeight="15720" tabRatio="736" activeTab="1" xr2:uid="{00000000-000D-0000-FFFF-FFFF00000000}"/>
  </bookViews>
  <sheets>
    <sheet name="Instructions" sheetId="6" r:id="rId1"/>
    <sheet name="Plan Overview" sheetId="2" r:id="rId2"/>
    <sheet name="IN Rate Filing History" sheetId="20" r:id="rId3"/>
    <sheet name="Aggregate" sheetId="21" r:id="rId4"/>
    <sheet name="StartExp" sheetId="42" r:id="rId5"/>
    <sheet name="Exp 1" sheetId="56" r:id="rId6"/>
    <sheet name="Blank Exp" sheetId="64" r:id="rId7"/>
    <sheet name="EndExp" sheetId="41" r:id="rId8"/>
  </sheets>
  <definedNames>
    <definedName name="_xlnm._FilterDatabase" localSheetId="2" hidden="1">'IN Rate Filing History'!$A$7:$P$13</definedName>
    <definedName name="Discount_Rate">'Plan Overview'!$A$14</definedName>
    <definedName name="First_Year">'Plan Overview'!$A$18</definedName>
    <definedName name="IN_Future_EP">Aggregate!$B$10</definedName>
    <definedName name="IN_Future_IC">Aggregate!$C$10</definedName>
    <definedName name="IN_Past_EP">Aggregate!$B$9</definedName>
    <definedName name="IN_Past_IC">Aggregate!$C$9</definedName>
    <definedName name="Last_Full_Year">'Plan Overview'!$A$16</definedName>
    <definedName name="Last_Proj_Year">'Plan Overview'!$A$17</definedName>
    <definedName name="NW_Future_EP">Aggregate!$J$10</definedName>
    <definedName name="NW_Future_IC">Aggregate!$K$10</definedName>
    <definedName name="NW_Past_EP">Aggregate!$J$9</definedName>
    <definedName name="NW_Past_IC">Aggregate!$K$9</definedName>
    <definedName name="PV_Year">'Plan Overview'!$A$15</definedName>
    <definedName name="Z_EF6DE15E_5725_4075_8086_3D2EA337A6EF_.wvu.Cols" localSheetId="3" hidden="1">Aggregate!#REF!,Aggregate!#REF!,Aggregate!#REF!</definedName>
    <definedName name="Z_EF6DE15E_5725_4075_8086_3D2EA337A6EF_.wvu.Cols" localSheetId="6" hidden="1">'Blank Exp'!#REF!,'Blank Exp'!#REF!,'Blank Exp'!#REF!</definedName>
    <definedName name="Z_EF6DE15E_5725_4075_8086_3D2EA337A6EF_.wvu.Cols" localSheetId="5" hidden="1">'Exp 1'!#REF!,'Exp 1'!#REF!,'Exp 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H29" i="2"/>
  <c r="K29" i="2" s="1"/>
  <c r="L29" i="2" s="1"/>
  <c r="H30" i="2"/>
  <c r="H31" i="2"/>
  <c r="K31" i="2" s="1"/>
  <c r="L31" i="2" s="1"/>
  <c r="H32" i="2"/>
  <c r="K32" i="2" s="1"/>
  <c r="L32" i="2" s="1"/>
  <c r="K30" i="2"/>
  <c r="L30" i="2" s="1"/>
  <c r="W165" i="64" l="1"/>
  <c r="V165" i="64"/>
  <c r="T165" i="64"/>
  <c r="N165" i="64"/>
  <c r="J165" i="64"/>
  <c r="D165" i="64"/>
  <c r="W164" i="64"/>
  <c r="V164" i="64"/>
  <c r="T164" i="64"/>
  <c r="N164" i="64"/>
  <c r="J164" i="64"/>
  <c r="D164" i="64"/>
  <c r="W163" i="64"/>
  <c r="V163" i="64"/>
  <c r="T163" i="64"/>
  <c r="N163" i="64"/>
  <c r="J163" i="64"/>
  <c r="D163" i="64"/>
  <c r="W162" i="64"/>
  <c r="V162" i="64"/>
  <c r="T162" i="64"/>
  <c r="N162" i="64"/>
  <c r="J162" i="64"/>
  <c r="D162" i="64"/>
  <c r="W161" i="64"/>
  <c r="V161" i="64"/>
  <c r="T161" i="64"/>
  <c r="N161" i="64"/>
  <c r="J161" i="64"/>
  <c r="D161" i="64"/>
  <c r="W160" i="64"/>
  <c r="V160" i="64"/>
  <c r="T160" i="64"/>
  <c r="N160" i="64"/>
  <c r="J160" i="64"/>
  <c r="D160" i="64"/>
  <c r="W159" i="64"/>
  <c r="V159" i="64"/>
  <c r="T159" i="64"/>
  <c r="N159" i="64"/>
  <c r="J159" i="64"/>
  <c r="D159" i="64"/>
  <c r="W158" i="64"/>
  <c r="V158" i="64"/>
  <c r="T158" i="64"/>
  <c r="N158" i="64"/>
  <c r="J158" i="64"/>
  <c r="D158" i="64"/>
  <c r="W157" i="64"/>
  <c r="V157" i="64"/>
  <c r="T157" i="64"/>
  <c r="N157" i="64"/>
  <c r="J157" i="64"/>
  <c r="D157" i="64"/>
  <c r="W156" i="64"/>
  <c r="V156" i="64"/>
  <c r="T156" i="64"/>
  <c r="N156" i="64"/>
  <c r="J156" i="64"/>
  <c r="D156" i="64"/>
  <c r="W155" i="64"/>
  <c r="V155" i="64"/>
  <c r="T155" i="64"/>
  <c r="N155" i="64"/>
  <c r="J155" i="64"/>
  <c r="D155" i="64"/>
  <c r="W154" i="64"/>
  <c r="V154" i="64"/>
  <c r="T154" i="64"/>
  <c r="N154" i="64"/>
  <c r="J154" i="64"/>
  <c r="D154" i="64"/>
  <c r="W153" i="64"/>
  <c r="V153" i="64"/>
  <c r="T153" i="64"/>
  <c r="N153" i="64"/>
  <c r="J153" i="64"/>
  <c r="D153" i="64"/>
  <c r="W152" i="64"/>
  <c r="V152" i="64"/>
  <c r="T152" i="64"/>
  <c r="N152" i="64"/>
  <c r="J152" i="64"/>
  <c r="D152" i="64"/>
  <c r="W151" i="64"/>
  <c r="V151" i="64"/>
  <c r="T151" i="64"/>
  <c r="N151" i="64"/>
  <c r="J151" i="64"/>
  <c r="D151" i="64"/>
  <c r="W150" i="64"/>
  <c r="V150" i="64"/>
  <c r="T150" i="64"/>
  <c r="N150" i="64"/>
  <c r="J150" i="64"/>
  <c r="D150" i="64"/>
  <c r="W149" i="64"/>
  <c r="V149" i="64"/>
  <c r="T149" i="64"/>
  <c r="N149" i="64"/>
  <c r="J149" i="64"/>
  <c r="D149" i="64"/>
  <c r="W148" i="64"/>
  <c r="V148" i="64"/>
  <c r="T148" i="64"/>
  <c r="N148" i="64"/>
  <c r="J148" i="64"/>
  <c r="D148" i="64"/>
  <c r="W147" i="64"/>
  <c r="V147" i="64"/>
  <c r="T147" i="64"/>
  <c r="N147" i="64"/>
  <c r="J147" i="64"/>
  <c r="D147" i="64"/>
  <c r="W146" i="64"/>
  <c r="V146" i="64"/>
  <c r="T146" i="64"/>
  <c r="N146" i="64"/>
  <c r="J146" i="64"/>
  <c r="D146" i="64"/>
  <c r="W145" i="64"/>
  <c r="V145" i="64"/>
  <c r="T145" i="64"/>
  <c r="N145" i="64"/>
  <c r="J145" i="64"/>
  <c r="D145" i="64"/>
  <c r="W144" i="64"/>
  <c r="V144" i="64"/>
  <c r="T144" i="64"/>
  <c r="N144" i="64"/>
  <c r="J144" i="64"/>
  <c r="D144" i="64"/>
  <c r="W143" i="64"/>
  <c r="V143" i="64"/>
  <c r="T143" i="64"/>
  <c r="N143" i="64"/>
  <c r="J143" i="64"/>
  <c r="D143" i="64"/>
  <c r="W142" i="64"/>
  <c r="V142" i="64"/>
  <c r="T142" i="64"/>
  <c r="N142" i="64"/>
  <c r="J142" i="64"/>
  <c r="D142" i="64"/>
  <c r="W141" i="64"/>
  <c r="V141" i="64"/>
  <c r="T141" i="64"/>
  <c r="N141" i="64"/>
  <c r="J141" i="64"/>
  <c r="D141" i="64"/>
  <c r="W140" i="64"/>
  <c r="V140" i="64"/>
  <c r="T140" i="64"/>
  <c r="N140" i="64"/>
  <c r="J140" i="64"/>
  <c r="D140" i="64"/>
  <c r="W139" i="64"/>
  <c r="V139" i="64"/>
  <c r="T139" i="64"/>
  <c r="N139" i="64"/>
  <c r="J139" i="64"/>
  <c r="D139" i="64"/>
  <c r="W138" i="64"/>
  <c r="V138" i="64"/>
  <c r="T138" i="64"/>
  <c r="N138" i="64"/>
  <c r="J138" i="64"/>
  <c r="D138" i="64"/>
  <c r="W137" i="64"/>
  <c r="V137" i="64"/>
  <c r="T137" i="64"/>
  <c r="N137" i="64"/>
  <c r="J137" i="64"/>
  <c r="D137" i="64"/>
  <c r="W136" i="64"/>
  <c r="V136" i="64"/>
  <c r="T136" i="64"/>
  <c r="N136" i="64"/>
  <c r="J136" i="64"/>
  <c r="D136" i="64"/>
  <c r="W135" i="64"/>
  <c r="V135" i="64"/>
  <c r="T135" i="64"/>
  <c r="N135" i="64"/>
  <c r="J135" i="64"/>
  <c r="D135" i="64"/>
  <c r="W134" i="64"/>
  <c r="V134" i="64"/>
  <c r="T134" i="64"/>
  <c r="N134" i="64"/>
  <c r="J134" i="64"/>
  <c r="D134" i="64"/>
  <c r="W133" i="64"/>
  <c r="V133" i="64"/>
  <c r="T133" i="64"/>
  <c r="N133" i="64"/>
  <c r="J133" i="64"/>
  <c r="D133" i="64"/>
  <c r="W132" i="64"/>
  <c r="V132" i="64"/>
  <c r="T132" i="64"/>
  <c r="N132" i="64"/>
  <c r="J132" i="64"/>
  <c r="D132" i="64"/>
  <c r="W131" i="64"/>
  <c r="V131" i="64"/>
  <c r="T131" i="64"/>
  <c r="N131" i="64"/>
  <c r="J131" i="64"/>
  <c r="D131" i="64"/>
  <c r="W130" i="64"/>
  <c r="V130" i="64"/>
  <c r="T130" i="64"/>
  <c r="N130" i="64"/>
  <c r="J130" i="64"/>
  <c r="D130" i="64"/>
  <c r="W129" i="64"/>
  <c r="V129" i="64"/>
  <c r="T129" i="64"/>
  <c r="N129" i="64"/>
  <c r="J129" i="64"/>
  <c r="D129" i="64"/>
  <c r="W128" i="64"/>
  <c r="V128" i="64"/>
  <c r="T128" i="64"/>
  <c r="N128" i="64"/>
  <c r="J128" i="64"/>
  <c r="D128" i="64"/>
  <c r="W127" i="64"/>
  <c r="V127" i="64"/>
  <c r="T127" i="64"/>
  <c r="N127" i="64"/>
  <c r="J127" i="64"/>
  <c r="D127" i="64"/>
  <c r="W126" i="64"/>
  <c r="V126" i="64"/>
  <c r="T126" i="64"/>
  <c r="N126" i="64"/>
  <c r="J126" i="64"/>
  <c r="D126" i="64"/>
  <c r="W125" i="64"/>
  <c r="V125" i="64"/>
  <c r="T125" i="64"/>
  <c r="N125" i="64"/>
  <c r="J125" i="64"/>
  <c r="D125" i="64"/>
  <c r="W124" i="64"/>
  <c r="V124" i="64"/>
  <c r="T124" i="64"/>
  <c r="N124" i="64"/>
  <c r="J124" i="64"/>
  <c r="D124" i="64"/>
  <c r="W123" i="64"/>
  <c r="V123" i="64"/>
  <c r="T123" i="64"/>
  <c r="N123" i="64"/>
  <c r="J123" i="64"/>
  <c r="D123" i="64"/>
  <c r="W122" i="64"/>
  <c r="V122" i="64"/>
  <c r="T122" i="64"/>
  <c r="N122" i="64"/>
  <c r="J122" i="64"/>
  <c r="D122" i="64"/>
  <c r="W121" i="64"/>
  <c r="V121" i="64"/>
  <c r="T121" i="64"/>
  <c r="N121" i="64"/>
  <c r="J121" i="64"/>
  <c r="D121" i="64"/>
  <c r="W120" i="64"/>
  <c r="V120" i="64"/>
  <c r="T120" i="64"/>
  <c r="N120" i="64"/>
  <c r="J120" i="64"/>
  <c r="D120" i="64"/>
  <c r="W119" i="64"/>
  <c r="V119" i="64"/>
  <c r="T119" i="64"/>
  <c r="N119" i="64"/>
  <c r="J119" i="64"/>
  <c r="D119" i="64"/>
  <c r="W118" i="64"/>
  <c r="V118" i="64"/>
  <c r="T118" i="64"/>
  <c r="N118" i="64"/>
  <c r="J118" i="64"/>
  <c r="D118" i="64"/>
  <c r="W117" i="64"/>
  <c r="V117" i="64"/>
  <c r="T117" i="64"/>
  <c r="N117" i="64"/>
  <c r="J117" i="64"/>
  <c r="D117" i="64"/>
  <c r="W116" i="64"/>
  <c r="V116" i="64"/>
  <c r="T116" i="64"/>
  <c r="N116" i="64"/>
  <c r="J116" i="64"/>
  <c r="D116" i="64"/>
  <c r="W115" i="64"/>
  <c r="V115" i="64"/>
  <c r="T115" i="64"/>
  <c r="N115" i="64"/>
  <c r="J115" i="64"/>
  <c r="D115" i="64"/>
  <c r="W114" i="64"/>
  <c r="V114" i="64"/>
  <c r="T114" i="64"/>
  <c r="N114" i="64"/>
  <c r="J114" i="64"/>
  <c r="D114" i="64"/>
  <c r="W113" i="64"/>
  <c r="V113" i="64"/>
  <c r="T113" i="64"/>
  <c r="N113" i="64"/>
  <c r="J113" i="64"/>
  <c r="D113" i="64"/>
  <c r="W112" i="64"/>
  <c r="V112" i="64"/>
  <c r="T112" i="64"/>
  <c r="N112" i="64"/>
  <c r="J112" i="64"/>
  <c r="D112" i="64"/>
  <c r="W111" i="64"/>
  <c r="V111" i="64"/>
  <c r="T111" i="64"/>
  <c r="N111" i="64"/>
  <c r="J111" i="64"/>
  <c r="D111" i="64"/>
  <c r="W110" i="64"/>
  <c r="V110" i="64"/>
  <c r="T110" i="64"/>
  <c r="N110" i="64"/>
  <c r="J110" i="64"/>
  <c r="D110" i="64"/>
  <c r="W109" i="64"/>
  <c r="V109" i="64"/>
  <c r="T109" i="64"/>
  <c r="N109" i="64"/>
  <c r="J109" i="64"/>
  <c r="D109" i="64"/>
  <c r="W108" i="64"/>
  <c r="V108" i="64"/>
  <c r="T108" i="64"/>
  <c r="N108" i="64"/>
  <c r="J108" i="64"/>
  <c r="D108" i="64"/>
  <c r="W107" i="64"/>
  <c r="V107" i="64"/>
  <c r="T107" i="64"/>
  <c r="N107" i="64"/>
  <c r="J107" i="64"/>
  <c r="D107" i="64"/>
  <c r="W106" i="64"/>
  <c r="V106" i="64"/>
  <c r="T106" i="64"/>
  <c r="N106" i="64"/>
  <c r="J106" i="64"/>
  <c r="D106" i="64"/>
  <c r="W105" i="64"/>
  <c r="V105" i="64"/>
  <c r="T105" i="64"/>
  <c r="N105" i="64"/>
  <c r="J105" i="64"/>
  <c r="D105" i="64"/>
  <c r="W104" i="64"/>
  <c r="V104" i="64"/>
  <c r="T104" i="64"/>
  <c r="N104" i="64"/>
  <c r="J104" i="64"/>
  <c r="D104" i="64"/>
  <c r="W103" i="64"/>
  <c r="V103" i="64"/>
  <c r="T103" i="64"/>
  <c r="N103" i="64"/>
  <c r="J103" i="64"/>
  <c r="D103" i="64"/>
  <c r="W102" i="64"/>
  <c r="V102" i="64"/>
  <c r="T102" i="64"/>
  <c r="N102" i="64"/>
  <c r="J102" i="64"/>
  <c r="D102" i="64"/>
  <c r="W101" i="64"/>
  <c r="V101" i="64"/>
  <c r="T101" i="64"/>
  <c r="N101" i="64"/>
  <c r="J101" i="64"/>
  <c r="D101" i="64"/>
  <c r="W100" i="64"/>
  <c r="V100" i="64"/>
  <c r="T100" i="64"/>
  <c r="N100" i="64"/>
  <c r="J100" i="64"/>
  <c r="D100" i="64"/>
  <c r="W99" i="64"/>
  <c r="V99" i="64"/>
  <c r="T99" i="64"/>
  <c r="N99" i="64"/>
  <c r="J99" i="64"/>
  <c r="D99" i="64"/>
  <c r="W98" i="64"/>
  <c r="V98" i="64"/>
  <c r="T98" i="64"/>
  <c r="N98" i="64"/>
  <c r="J98" i="64"/>
  <c r="D98" i="64"/>
  <c r="W97" i="64"/>
  <c r="V97" i="64"/>
  <c r="T97" i="64"/>
  <c r="N97" i="64"/>
  <c r="J97" i="64"/>
  <c r="D97" i="64"/>
  <c r="W96" i="64"/>
  <c r="V96" i="64"/>
  <c r="T96" i="64"/>
  <c r="N96" i="64"/>
  <c r="J96" i="64"/>
  <c r="D96" i="64"/>
  <c r="W95" i="64"/>
  <c r="V95" i="64"/>
  <c r="T95" i="64"/>
  <c r="N95" i="64"/>
  <c r="J95" i="64"/>
  <c r="D95" i="64"/>
  <c r="W94" i="64"/>
  <c r="V94" i="64"/>
  <c r="T94" i="64"/>
  <c r="N94" i="64"/>
  <c r="J94" i="64"/>
  <c r="D94" i="64"/>
  <c r="W93" i="64"/>
  <c r="V93" i="64"/>
  <c r="T93" i="64"/>
  <c r="N93" i="64"/>
  <c r="J93" i="64"/>
  <c r="D93" i="64"/>
  <c r="W92" i="64"/>
  <c r="V92" i="64"/>
  <c r="T92" i="64"/>
  <c r="N92" i="64"/>
  <c r="J92" i="64"/>
  <c r="D92" i="64"/>
  <c r="W91" i="64"/>
  <c r="V91" i="64"/>
  <c r="T91" i="64"/>
  <c r="N91" i="64"/>
  <c r="J91" i="64"/>
  <c r="D91" i="64"/>
  <c r="W90" i="64"/>
  <c r="V90" i="64"/>
  <c r="T90" i="64"/>
  <c r="N90" i="64"/>
  <c r="J90" i="64"/>
  <c r="D90" i="64"/>
  <c r="W89" i="64"/>
  <c r="V89" i="64"/>
  <c r="T89" i="64"/>
  <c r="N89" i="64"/>
  <c r="J89" i="64"/>
  <c r="D89" i="64"/>
  <c r="W88" i="64"/>
  <c r="V88" i="64"/>
  <c r="T88" i="64"/>
  <c r="N88" i="64"/>
  <c r="J88" i="64"/>
  <c r="D88" i="64"/>
  <c r="W87" i="64"/>
  <c r="V87" i="64"/>
  <c r="T87" i="64"/>
  <c r="N87" i="64"/>
  <c r="J87" i="64"/>
  <c r="D87" i="64"/>
  <c r="W86" i="64"/>
  <c r="V86" i="64"/>
  <c r="T86" i="64"/>
  <c r="N86" i="64"/>
  <c r="J86" i="64"/>
  <c r="D86" i="64"/>
  <c r="W85" i="64"/>
  <c r="V85" i="64"/>
  <c r="T85" i="64"/>
  <c r="N85" i="64"/>
  <c r="J85" i="64"/>
  <c r="D85" i="64"/>
  <c r="W84" i="64"/>
  <c r="V84" i="64"/>
  <c r="T84" i="64"/>
  <c r="N84" i="64"/>
  <c r="J84" i="64"/>
  <c r="D84" i="64"/>
  <c r="W83" i="64"/>
  <c r="V83" i="64"/>
  <c r="T83" i="64"/>
  <c r="N83" i="64"/>
  <c r="J83" i="64"/>
  <c r="D83" i="64"/>
  <c r="W82" i="64"/>
  <c r="V82" i="64"/>
  <c r="T82" i="64"/>
  <c r="N82" i="64"/>
  <c r="J82" i="64"/>
  <c r="D82" i="64"/>
  <c r="W81" i="64"/>
  <c r="V81" i="64"/>
  <c r="T81" i="64"/>
  <c r="N81" i="64"/>
  <c r="J81" i="64"/>
  <c r="D81" i="64"/>
  <c r="W80" i="64"/>
  <c r="V80" i="64"/>
  <c r="T80" i="64"/>
  <c r="N80" i="64"/>
  <c r="J80" i="64"/>
  <c r="D80" i="64"/>
  <c r="W79" i="64"/>
  <c r="V79" i="64"/>
  <c r="T79" i="64"/>
  <c r="N79" i="64"/>
  <c r="J79" i="64"/>
  <c r="D79" i="64"/>
  <c r="W78" i="64"/>
  <c r="V78" i="64"/>
  <c r="T78" i="64"/>
  <c r="N78" i="64"/>
  <c r="J78" i="64"/>
  <c r="D78" i="64"/>
  <c r="W77" i="64"/>
  <c r="V77" i="64"/>
  <c r="T77" i="64"/>
  <c r="N77" i="64"/>
  <c r="J77" i="64"/>
  <c r="D77" i="64"/>
  <c r="W76" i="64"/>
  <c r="V76" i="64"/>
  <c r="T76" i="64"/>
  <c r="N76" i="64"/>
  <c r="J76" i="64"/>
  <c r="D76" i="64"/>
  <c r="W75" i="64"/>
  <c r="V75" i="64"/>
  <c r="T75" i="64"/>
  <c r="N75" i="64"/>
  <c r="J75" i="64"/>
  <c r="D75" i="64"/>
  <c r="W74" i="64"/>
  <c r="V74" i="64"/>
  <c r="T74" i="64"/>
  <c r="N74" i="64"/>
  <c r="J74" i="64"/>
  <c r="D74" i="64"/>
  <c r="W73" i="64"/>
  <c r="V73" i="64"/>
  <c r="T73" i="64"/>
  <c r="N73" i="64"/>
  <c r="J73" i="64"/>
  <c r="D73" i="64"/>
  <c r="W72" i="64"/>
  <c r="V72" i="64"/>
  <c r="T72" i="64"/>
  <c r="N72" i="64"/>
  <c r="J72" i="64"/>
  <c r="D72" i="64"/>
  <c r="W71" i="64"/>
  <c r="V71" i="64"/>
  <c r="T71" i="64"/>
  <c r="N71" i="64"/>
  <c r="J71" i="64"/>
  <c r="D71" i="64"/>
  <c r="W70" i="64"/>
  <c r="V70" i="64"/>
  <c r="T70" i="64"/>
  <c r="N70" i="64"/>
  <c r="J70" i="64"/>
  <c r="D70" i="64"/>
  <c r="W69" i="64"/>
  <c r="V69" i="64"/>
  <c r="T69" i="64"/>
  <c r="N69" i="64"/>
  <c r="J69" i="64"/>
  <c r="D69" i="64"/>
  <c r="W68" i="64"/>
  <c r="V68" i="64"/>
  <c r="T68" i="64"/>
  <c r="N68" i="64"/>
  <c r="J68" i="64"/>
  <c r="D68" i="64"/>
  <c r="W67" i="64"/>
  <c r="V67" i="64"/>
  <c r="T67" i="64"/>
  <c r="N67" i="64"/>
  <c r="J67" i="64"/>
  <c r="D67" i="64"/>
  <c r="W66" i="64"/>
  <c r="V66" i="64"/>
  <c r="T66" i="64"/>
  <c r="N66" i="64"/>
  <c r="J66" i="64"/>
  <c r="D66" i="64"/>
  <c r="W65" i="64"/>
  <c r="V65" i="64"/>
  <c r="T65" i="64"/>
  <c r="N65" i="64"/>
  <c r="J65" i="64"/>
  <c r="D65" i="64"/>
  <c r="W64" i="64"/>
  <c r="V64" i="64"/>
  <c r="T64" i="64"/>
  <c r="N64" i="64"/>
  <c r="J64" i="64"/>
  <c r="D64" i="64"/>
  <c r="W63" i="64"/>
  <c r="V63" i="64"/>
  <c r="T63" i="64"/>
  <c r="N63" i="64"/>
  <c r="J63" i="64"/>
  <c r="D63" i="64"/>
  <c r="W62" i="64"/>
  <c r="V62" i="64"/>
  <c r="T62" i="64"/>
  <c r="N62" i="64"/>
  <c r="J62" i="64"/>
  <c r="D62" i="64"/>
  <c r="W61" i="64"/>
  <c r="V61" i="64"/>
  <c r="T61" i="64"/>
  <c r="N61" i="64"/>
  <c r="J61" i="64"/>
  <c r="D61" i="64"/>
  <c r="W60" i="64"/>
  <c r="V60" i="64"/>
  <c r="T60" i="64"/>
  <c r="N60" i="64"/>
  <c r="J60" i="64"/>
  <c r="D60" i="64"/>
  <c r="W59" i="64"/>
  <c r="V59" i="64"/>
  <c r="T59" i="64"/>
  <c r="N59" i="64"/>
  <c r="J59" i="64"/>
  <c r="D59" i="64"/>
  <c r="W58" i="64"/>
  <c r="V58" i="64"/>
  <c r="T58" i="64"/>
  <c r="N58" i="64"/>
  <c r="J58" i="64"/>
  <c r="D58" i="64"/>
  <c r="W57" i="64"/>
  <c r="V57" i="64"/>
  <c r="T57" i="64"/>
  <c r="N57" i="64"/>
  <c r="J57" i="64"/>
  <c r="D57" i="64"/>
  <c r="W56" i="64"/>
  <c r="V56" i="64"/>
  <c r="T56" i="64"/>
  <c r="N56" i="64"/>
  <c r="J56" i="64"/>
  <c r="D56" i="64"/>
  <c r="W55" i="64"/>
  <c r="V55" i="64"/>
  <c r="T55" i="64"/>
  <c r="N55" i="64"/>
  <c r="J55" i="64"/>
  <c r="D55" i="64"/>
  <c r="W54" i="64"/>
  <c r="V54" i="64"/>
  <c r="T54" i="64"/>
  <c r="N54" i="64"/>
  <c r="J54" i="64"/>
  <c r="D54" i="64"/>
  <c r="W53" i="64"/>
  <c r="V53" i="64"/>
  <c r="T53" i="64"/>
  <c r="N53" i="64"/>
  <c r="J53" i="64"/>
  <c r="D53" i="64"/>
  <c r="W52" i="64"/>
  <c r="V52" i="64"/>
  <c r="T52" i="64"/>
  <c r="N52" i="64"/>
  <c r="J52" i="64"/>
  <c r="D52" i="64"/>
  <c r="W51" i="64"/>
  <c r="V51" i="64"/>
  <c r="T51" i="64"/>
  <c r="N51" i="64"/>
  <c r="J51" i="64"/>
  <c r="D51" i="64"/>
  <c r="W50" i="64"/>
  <c r="V50" i="64"/>
  <c r="T50" i="64"/>
  <c r="N50" i="64"/>
  <c r="J50" i="64"/>
  <c r="D50" i="64"/>
  <c r="W49" i="64"/>
  <c r="V49" i="64"/>
  <c r="T49" i="64"/>
  <c r="N49" i="64"/>
  <c r="J49" i="64"/>
  <c r="D49" i="64"/>
  <c r="W48" i="64"/>
  <c r="V48" i="64"/>
  <c r="T48" i="64"/>
  <c r="N48" i="64"/>
  <c r="J48" i="64"/>
  <c r="D48" i="64"/>
  <c r="W47" i="64"/>
  <c r="V47" i="64"/>
  <c r="T47" i="64"/>
  <c r="N47" i="64"/>
  <c r="J47" i="64"/>
  <c r="D47" i="64"/>
  <c r="W46" i="64"/>
  <c r="V46" i="64"/>
  <c r="T46" i="64"/>
  <c r="N46" i="64"/>
  <c r="J46" i="64"/>
  <c r="D46" i="64"/>
  <c r="W45" i="64"/>
  <c r="V45" i="64"/>
  <c r="T45" i="64"/>
  <c r="N45" i="64"/>
  <c r="J45" i="64"/>
  <c r="D45" i="64"/>
  <c r="W44" i="64"/>
  <c r="V44" i="64"/>
  <c r="T44" i="64"/>
  <c r="N44" i="64"/>
  <c r="J44" i="64"/>
  <c r="D44" i="64"/>
  <c r="W43" i="64"/>
  <c r="V43" i="64"/>
  <c r="T43" i="64"/>
  <c r="N43" i="64"/>
  <c r="J43" i="64"/>
  <c r="D43" i="64"/>
  <c r="W42" i="64"/>
  <c r="V42" i="64"/>
  <c r="T42" i="64"/>
  <c r="N42" i="64"/>
  <c r="J42" i="64"/>
  <c r="D42" i="64"/>
  <c r="W41" i="64"/>
  <c r="V41" i="64"/>
  <c r="T41" i="64"/>
  <c r="N41" i="64"/>
  <c r="J41" i="64"/>
  <c r="D41" i="64"/>
  <c r="W40" i="64"/>
  <c r="V40" i="64"/>
  <c r="T40" i="64"/>
  <c r="N40" i="64"/>
  <c r="J40" i="64"/>
  <c r="D40" i="64"/>
  <c r="W39" i="64"/>
  <c r="V39" i="64"/>
  <c r="T39" i="64"/>
  <c r="N39" i="64"/>
  <c r="J39" i="64"/>
  <c r="D39" i="64"/>
  <c r="W38" i="64"/>
  <c r="V38" i="64"/>
  <c r="T38" i="64"/>
  <c r="N38" i="64"/>
  <c r="J38" i="64"/>
  <c r="D38" i="64"/>
  <c r="W37" i="64"/>
  <c r="V37" i="64"/>
  <c r="T37" i="64"/>
  <c r="N37" i="64"/>
  <c r="J37" i="64"/>
  <c r="D37" i="64"/>
  <c r="W36" i="64"/>
  <c r="V36" i="64"/>
  <c r="T36" i="64"/>
  <c r="N36" i="64"/>
  <c r="J36" i="64"/>
  <c r="D36" i="64"/>
  <c r="W35" i="64"/>
  <c r="V35" i="64"/>
  <c r="T35" i="64"/>
  <c r="N35" i="64"/>
  <c r="J35" i="64"/>
  <c r="D35" i="64"/>
  <c r="W34" i="64"/>
  <c r="V34" i="64"/>
  <c r="T34" i="64"/>
  <c r="N34" i="64"/>
  <c r="J34" i="64"/>
  <c r="D34" i="64"/>
  <c r="W33" i="64"/>
  <c r="V33" i="64"/>
  <c r="T33" i="64"/>
  <c r="N33" i="64"/>
  <c r="J33" i="64"/>
  <c r="D33" i="64"/>
  <c r="W32" i="64"/>
  <c r="V32" i="64"/>
  <c r="T32" i="64"/>
  <c r="N32" i="64"/>
  <c r="J32" i="64"/>
  <c r="D32" i="64"/>
  <c r="W31" i="64"/>
  <c r="V31" i="64"/>
  <c r="T31" i="64"/>
  <c r="N31" i="64"/>
  <c r="J31" i="64"/>
  <c r="D31" i="64"/>
  <c r="W30" i="64"/>
  <c r="V30" i="64"/>
  <c r="T30" i="64"/>
  <c r="N30" i="64"/>
  <c r="J30" i="64"/>
  <c r="D30" i="64"/>
  <c r="W29" i="64"/>
  <c r="V29" i="64"/>
  <c r="T29" i="64"/>
  <c r="N29" i="64"/>
  <c r="J29" i="64"/>
  <c r="D29" i="64"/>
  <c r="W28" i="64"/>
  <c r="V28" i="64"/>
  <c r="T28" i="64"/>
  <c r="N28" i="64"/>
  <c r="J28" i="64"/>
  <c r="D28" i="64"/>
  <c r="W27" i="64"/>
  <c r="V27" i="64"/>
  <c r="T27" i="64"/>
  <c r="N27" i="64"/>
  <c r="J27" i="64"/>
  <c r="D27" i="64"/>
  <c r="W26" i="64"/>
  <c r="V26" i="64"/>
  <c r="T26" i="64"/>
  <c r="N26" i="64"/>
  <c r="J26" i="64"/>
  <c r="D26" i="64"/>
  <c r="W25" i="64"/>
  <c r="V25" i="64"/>
  <c r="T25" i="64"/>
  <c r="N25" i="64"/>
  <c r="J25" i="64"/>
  <c r="D25" i="64"/>
  <c r="W24" i="64"/>
  <c r="V24" i="64"/>
  <c r="T24" i="64"/>
  <c r="N24" i="64"/>
  <c r="J24" i="64"/>
  <c r="D24" i="64"/>
  <c r="W23" i="64"/>
  <c r="V23" i="64"/>
  <c r="T23" i="64"/>
  <c r="N23" i="64"/>
  <c r="J23" i="64"/>
  <c r="D23" i="64"/>
  <c r="W22" i="64"/>
  <c r="V22" i="64"/>
  <c r="T22" i="64"/>
  <c r="N22" i="64"/>
  <c r="J22" i="64"/>
  <c r="D22" i="64"/>
  <c r="W21" i="64"/>
  <c r="V21" i="64"/>
  <c r="T21" i="64"/>
  <c r="N21" i="64"/>
  <c r="J21" i="64"/>
  <c r="D21" i="64"/>
  <c r="W20" i="64"/>
  <c r="V20" i="64"/>
  <c r="T20" i="64"/>
  <c r="N20" i="64"/>
  <c r="J20" i="64"/>
  <c r="D20" i="64"/>
  <c r="W19" i="64"/>
  <c r="V19" i="64"/>
  <c r="T19" i="64"/>
  <c r="N19" i="64"/>
  <c r="J19" i="64"/>
  <c r="D19" i="64"/>
  <c r="W18" i="64"/>
  <c r="V18" i="64"/>
  <c r="T18" i="64"/>
  <c r="N18" i="64"/>
  <c r="J18" i="64"/>
  <c r="D18" i="64"/>
  <c r="W17" i="64"/>
  <c r="V17" i="64"/>
  <c r="T17" i="64"/>
  <c r="N17" i="64"/>
  <c r="J17" i="64"/>
  <c r="D17" i="64"/>
  <c r="W16" i="64"/>
  <c r="V16" i="64"/>
  <c r="T16" i="64"/>
  <c r="N16" i="64"/>
  <c r="J16" i="64"/>
  <c r="D16" i="64"/>
  <c r="L9" i="64"/>
  <c r="B9" i="64"/>
  <c r="Y8" i="64"/>
  <c r="X8" i="64"/>
  <c r="L7" i="64"/>
  <c r="O19" i="2" l="1"/>
  <c r="N19" i="2"/>
  <c r="M19" i="2"/>
  <c r="D16" i="56" l="1"/>
  <c r="E13" i="20"/>
  <c r="G13" i="20" s="1"/>
  <c r="H13" i="20" s="1"/>
  <c r="N13" i="20" s="1"/>
  <c r="O6" i="20"/>
  <c r="J19" i="2"/>
  <c r="I19" i="2"/>
  <c r="F6" i="20" s="1"/>
  <c r="G19" i="2"/>
  <c r="D6" i="20" s="1"/>
  <c r="C19" i="2" l="1"/>
  <c r="A18" i="2"/>
  <c r="A16" i="64" s="1"/>
  <c r="Y16" i="64" l="1"/>
  <c r="A17" i="64"/>
  <c r="X16" i="64"/>
  <c r="X17" i="64" l="1"/>
  <c r="A18" i="64"/>
  <c r="Y17" i="64"/>
  <c r="A19" i="64" l="1"/>
  <c r="Y18" i="64"/>
  <c r="X18" i="64"/>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J45" i="56"/>
  <c r="J46" i="56"/>
  <c r="J47" i="56"/>
  <c r="J48" i="56"/>
  <c r="J49" i="56"/>
  <c r="J50" i="56"/>
  <c r="J51" i="56"/>
  <c r="J52" i="56"/>
  <c r="J53" i="56"/>
  <c r="J54" i="56"/>
  <c r="J55" i="56"/>
  <c r="J56" i="56"/>
  <c r="J57" i="56"/>
  <c r="J58" i="56"/>
  <c r="J59" i="56"/>
  <c r="J60" i="56"/>
  <c r="J61" i="56"/>
  <c r="J62" i="56"/>
  <c r="J63" i="56"/>
  <c r="J64" i="56"/>
  <c r="J65" i="56"/>
  <c r="J66" i="56"/>
  <c r="J67" i="56"/>
  <c r="J68" i="56"/>
  <c r="J69" i="56"/>
  <c r="J70" i="56"/>
  <c r="J71" i="56"/>
  <c r="J72" i="56"/>
  <c r="J73" i="56"/>
  <c r="J74" i="56"/>
  <c r="J75" i="56"/>
  <c r="J76" i="56"/>
  <c r="J77" i="56"/>
  <c r="J78" i="56"/>
  <c r="J79" i="56"/>
  <c r="J80" i="56"/>
  <c r="J81" i="56"/>
  <c r="J82" i="56"/>
  <c r="J83" i="56"/>
  <c r="J84" i="56"/>
  <c r="J85" i="56"/>
  <c r="J86" i="56"/>
  <c r="J87" i="56"/>
  <c r="J88" i="56"/>
  <c r="J89" i="56"/>
  <c r="J90" i="56"/>
  <c r="J91" i="56"/>
  <c r="J92" i="56"/>
  <c r="J93" i="56"/>
  <c r="J94" i="56"/>
  <c r="J95" i="56"/>
  <c r="J96" i="56"/>
  <c r="J97" i="56"/>
  <c r="J98" i="56"/>
  <c r="J99" i="56"/>
  <c r="J100" i="56"/>
  <c r="J101" i="56"/>
  <c r="J102" i="56"/>
  <c r="J103" i="56"/>
  <c r="J104" i="56"/>
  <c r="J105" i="56"/>
  <c r="J106" i="56"/>
  <c r="J107" i="56"/>
  <c r="J108" i="56"/>
  <c r="J109" i="56"/>
  <c r="J110" i="56"/>
  <c r="J111" i="56"/>
  <c r="J112" i="56"/>
  <c r="J113" i="56"/>
  <c r="J114" i="56"/>
  <c r="J115" i="56"/>
  <c r="J116" i="56"/>
  <c r="J117" i="56"/>
  <c r="J118" i="56"/>
  <c r="J119" i="56"/>
  <c r="J120" i="56"/>
  <c r="J121" i="56"/>
  <c r="J122" i="56"/>
  <c r="J123" i="56"/>
  <c r="J124" i="56"/>
  <c r="J125" i="56"/>
  <c r="J126" i="56"/>
  <c r="J127" i="56"/>
  <c r="J128" i="56"/>
  <c r="J129" i="56"/>
  <c r="J130" i="56"/>
  <c r="J131" i="56"/>
  <c r="J132" i="56"/>
  <c r="J133" i="56"/>
  <c r="J134" i="56"/>
  <c r="J135" i="56"/>
  <c r="J136" i="56"/>
  <c r="J137" i="56"/>
  <c r="J138" i="56"/>
  <c r="J139" i="56"/>
  <c r="J140" i="56"/>
  <c r="J141" i="56"/>
  <c r="J142" i="56"/>
  <c r="J143" i="56"/>
  <c r="J144" i="56"/>
  <c r="J145" i="56"/>
  <c r="J146" i="56"/>
  <c r="J147" i="56"/>
  <c r="J148" i="56"/>
  <c r="J149" i="56"/>
  <c r="J150" i="56"/>
  <c r="J151" i="56"/>
  <c r="J152" i="56"/>
  <c r="J153" i="56"/>
  <c r="J154" i="56"/>
  <c r="J155" i="56"/>
  <c r="J156" i="56"/>
  <c r="J157" i="56"/>
  <c r="J158" i="56"/>
  <c r="J159" i="56"/>
  <c r="J160" i="56"/>
  <c r="J161" i="56"/>
  <c r="J162" i="56"/>
  <c r="J163" i="56"/>
  <c r="J164" i="56"/>
  <c r="J165" i="56"/>
  <c r="N45" i="56"/>
  <c r="N46" i="56"/>
  <c r="N47" i="56"/>
  <c r="N48" i="56"/>
  <c r="N49" i="56"/>
  <c r="N50" i="56"/>
  <c r="N51" i="56"/>
  <c r="N52" i="56"/>
  <c r="N53" i="56"/>
  <c r="N54" i="56"/>
  <c r="N55" i="56"/>
  <c r="N56" i="56"/>
  <c r="N57" i="56"/>
  <c r="N58" i="56"/>
  <c r="N59" i="56"/>
  <c r="N60" i="56"/>
  <c r="N61" i="56"/>
  <c r="N62" i="56"/>
  <c r="N63" i="56"/>
  <c r="N64" i="56"/>
  <c r="N65" i="56"/>
  <c r="N66" i="56"/>
  <c r="N67" i="56"/>
  <c r="N68" i="56"/>
  <c r="N69" i="56"/>
  <c r="N70" i="56"/>
  <c r="N71" i="56"/>
  <c r="N72" i="56"/>
  <c r="N73" i="56"/>
  <c r="N74" i="56"/>
  <c r="N75" i="56"/>
  <c r="N76" i="56"/>
  <c r="N77" i="56"/>
  <c r="N78" i="56"/>
  <c r="N79" i="56"/>
  <c r="N80" i="56"/>
  <c r="N81" i="56"/>
  <c r="N82" i="56"/>
  <c r="N83" i="56"/>
  <c r="N84" i="56"/>
  <c r="N85" i="56"/>
  <c r="N86" i="56"/>
  <c r="N87" i="56"/>
  <c r="N88" i="56"/>
  <c r="N89" i="56"/>
  <c r="N90" i="56"/>
  <c r="N91" i="56"/>
  <c r="N92" i="56"/>
  <c r="N93" i="56"/>
  <c r="N94" i="56"/>
  <c r="N95" i="56"/>
  <c r="N96" i="56"/>
  <c r="N97" i="56"/>
  <c r="N98" i="56"/>
  <c r="N99" i="56"/>
  <c r="N100" i="56"/>
  <c r="N101" i="56"/>
  <c r="N102" i="56"/>
  <c r="N103" i="56"/>
  <c r="N104" i="56"/>
  <c r="N105" i="56"/>
  <c r="N106" i="56"/>
  <c r="N107" i="56"/>
  <c r="N108" i="56"/>
  <c r="N109" i="56"/>
  <c r="N110" i="56"/>
  <c r="N111" i="56"/>
  <c r="N112" i="56"/>
  <c r="N113" i="56"/>
  <c r="N114" i="56"/>
  <c r="N115" i="56"/>
  <c r="N116" i="56"/>
  <c r="N117" i="56"/>
  <c r="N118" i="56"/>
  <c r="N119" i="56"/>
  <c r="N120" i="56"/>
  <c r="N121" i="56"/>
  <c r="N122" i="56"/>
  <c r="N123" i="56"/>
  <c r="N124" i="56"/>
  <c r="N125" i="56"/>
  <c r="N126" i="56"/>
  <c r="N127" i="56"/>
  <c r="N128" i="56"/>
  <c r="N129" i="56"/>
  <c r="N130" i="56"/>
  <c r="N131" i="56"/>
  <c r="N132" i="56"/>
  <c r="N133" i="56"/>
  <c r="N134" i="56"/>
  <c r="N135" i="56"/>
  <c r="N136" i="56"/>
  <c r="N137" i="56"/>
  <c r="N138" i="56"/>
  <c r="N139" i="56"/>
  <c r="N140" i="56"/>
  <c r="N141" i="56"/>
  <c r="N142" i="56"/>
  <c r="N143" i="56"/>
  <c r="N144" i="56"/>
  <c r="N145" i="56"/>
  <c r="N146" i="56"/>
  <c r="N147" i="56"/>
  <c r="N148" i="56"/>
  <c r="N149" i="56"/>
  <c r="N150" i="56"/>
  <c r="N151" i="56"/>
  <c r="N152" i="56"/>
  <c r="N153" i="56"/>
  <c r="N154" i="56"/>
  <c r="N155" i="56"/>
  <c r="N156" i="56"/>
  <c r="N157" i="56"/>
  <c r="N158" i="56"/>
  <c r="N159" i="56"/>
  <c r="N160" i="56"/>
  <c r="N161" i="56"/>
  <c r="N162" i="56"/>
  <c r="N163" i="56"/>
  <c r="N164" i="56"/>
  <c r="N165"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142" i="56"/>
  <c r="T143" i="56"/>
  <c r="T144" i="56"/>
  <c r="T145" i="56"/>
  <c r="T146" i="56"/>
  <c r="T147" i="56"/>
  <c r="T148" i="56"/>
  <c r="T149" i="56"/>
  <c r="T150" i="56"/>
  <c r="T151" i="56"/>
  <c r="T152" i="56"/>
  <c r="T153" i="56"/>
  <c r="T154" i="56"/>
  <c r="T155" i="56"/>
  <c r="T156" i="56"/>
  <c r="T157" i="56"/>
  <c r="T158" i="56"/>
  <c r="T159" i="56"/>
  <c r="T160" i="56"/>
  <c r="T161" i="56"/>
  <c r="T162" i="56"/>
  <c r="T163" i="56"/>
  <c r="T164" i="56"/>
  <c r="T165" i="56"/>
  <c r="V45" i="56"/>
  <c r="V46" i="56"/>
  <c r="V47" i="56"/>
  <c r="V48" i="56"/>
  <c r="V49" i="56"/>
  <c r="V50" i="56"/>
  <c r="V51" i="56"/>
  <c r="V52" i="56"/>
  <c r="V53" i="56"/>
  <c r="V54" i="56"/>
  <c r="V55" i="56"/>
  <c r="V56" i="56"/>
  <c r="V57" i="56"/>
  <c r="V58" i="56"/>
  <c r="V59" i="56"/>
  <c r="V60" i="56"/>
  <c r="V61" i="56"/>
  <c r="V62" i="56"/>
  <c r="V63" i="56"/>
  <c r="V64" i="56"/>
  <c r="V65" i="56"/>
  <c r="V66" i="56"/>
  <c r="V67" i="56"/>
  <c r="V68" i="56"/>
  <c r="V69" i="56"/>
  <c r="V70" i="56"/>
  <c r="V71" i="56"/>
  <c r="V72" i="56"/>
  <c r="V73" i="56"/>
  <c r="V74" i="56"/>
  <c r="V75" i="56"/>
  <c r="V76" i="56"/>
  <c r="V77" i="56"/>
  <c r="V78" i="56"/>
  <c r="V79" i="56"/>
  <c r="V80" i="56"/>
  <c r="V81" i="56"/>
  <c r="V82" i="56"/>
  <c r="V83" i="56"/>
  <c r="V84" i="56"/>
  <c r="V85" i="56"/>
  <c r="V86" i="56"/>
  <c r="V87" i="56"/>
  <c r="V88" i="56"/>
  <c r="V89" i="56"/>
  <c r="V90" i="56"/>
  <c r="V91" i="56"/>
  <c r="V92" i="56"/>
  <c r="V93" i="56"/>
  <c r="V94" i="56"/>
  <c r="V95" i="56"/>
  <c r="V96" i="56"/>
  <c r="V97" i="56"/>
  <c r="V98" i="56"/>
  <c r="V99" i="56"/>
  <c r="V100" i="56"/>
  <c r="V101" i="56"/>
  <c r="V102" i="56"/>
  <c r="V103" i="56"/>
  <c r="V104" i="56"/>
  <c r="V105" i="56"/>
  <c r="V106" i="56"/>
  <c r="V107" i="56"/>
  <c r="V108" i="56"/>
  <c r="V109" i="56"/>
  <c r="V110" i="56"/>
  <c r="V111" i="56"/>
  <c r="V112" i="56"/>
  <c r="V113" i="56"/>
  <c r="V114" i="56"/>
  <c r="V115" i="56"/>
  <c r="V116" i="56"/>
  <c r="V117" i="56"/>
  <c r="V118" i="56"/>
  <c r="V119" i="56"/>
  <c r="V120" i="56"/>
  <c r="V121" i="56"/>
  <c r="V122" i="56"/>
  <c r="V123" i="56"/>
  <c r="V124" i="56"/>
  <c r="V125" i="56"/>
  <c r="V126" i="56"/>
  <c r="V127" i="56"/>
  <c r="V128" i="56"/>
  <c r="V129" i="56"/>
  <c r="V130" i="56"/>
  <c r="V131" i="56"/>
  <c r="V132" i="56"/>
  <c r="V133" i="56"/>
  <c r="V134" i="56"/>
  <c r="V135" i="56"/>
  <c r="V136" i="56"/>
  <c r="V137" i="56"/>
  <c r="V138" i="56"/>
  <c r="V139" i="56"/>
  <c r="V140" i="56"/>
  <c r="V141" i="56"/>
  <c r="V142" i="56"/>
  <c r="V143" i="56"/>
  <c r="V144" i="56"/>
  <c r="V145" i="56"/>
  <c r="V146" i="56"/>
  <c r="V147" i="56"/>
  <c r="V148" i="56"/>
  <c r="V149" i="56"/>
  <c r="V150" i="56"/>
  <c r="V151" i="56"/>
  <c r="V152" i="56"/>
  <c r="V153" i="56"/>
  <c r="V154" i="56"/>
  <c r="V155" i="56"/>
  <c r="V156" i="56"/>
  <c r="V157" i="56"/>
  <c r="V158" i="56"/>
  <c r="V159" i="56"/>
  <c r="V160" i="56"/>
  <c r="V161" i="56"/>
  <c r="V162" i="56"/>
  <c r="V163" i="56"/>
  <c r="V164" i="56"/>
  <c r="V165" i="56"/>
  <c r="W45" i="56"/>
  <c r="W46" i="56"/>
  <c r="W47" i="56"/>
  <c r="W48" i="56"/>
  <c r="W49" i="56"/>
  <c r="W50" i="56"/>
  <c r="W51" i="56"/>
  <c r="W52" i="56"/>
  <c r="W53" i="56"/>
  <c r="W54" i="56"/>
  <c r="W55" i="56"/>
  <c r="W56" i="56"/>
  <c r="W57" i="56"/>
  <c r="W58" i="56"/>
  <c r="W59" i="56"/>
  <c r="W60" i="56"/>
  <c r="W61" i="56"/>
  <c r="W62" i="56"/>
  <c r="W63" i="56"/>
  <c r="W64" i="56"/>
  <c r="W65" i="56"/>
  <c r="W66" i="56"/>
  <c r="W67" i="56"/>
  <c r="W68" i="56"/>
  <c r="W69" i="56"/>
  <c r="W70" i="56"/>
  <c r="W71" i="56"/>
  <c r="W72" i="56"/>
  <c r="W73" i="56"/>
  <c r="W74" i="56"/>
  <c r="W75" i="56"/>
  <c r="W76" i="56"/>
  <c r="W77" i="56"/>
  <c r="W78" i="56"/>
  <c r="W79" i="56"/>
  <c r="W80" i="56"/>
  <c r="W81" i="56"/>
  <c r="W82" i="56"/>
  <c r="W83" i="56"/>
  <c r="W84" i="56"/>
  <c r="W85" i="56"/>
  <c r="W86" i="56"/>
  <c r="W87" i="56"/>
  <c r="W88" i="56"/>
  <c r="W89" i="56"/>
  <c r="W90" i="56"/>
  <c r="W91" i="56"/>
  <c r="W92" i="56"/>
  <c r="W93" i="56"/>
  <c r="W94" i="56"/>
  <c r="W95" i="56"/>
  <c r="W96" i="56"/>
  <c r="W97" i="56"/>
  <c r="W98" i="56"/>
  <c r="W99" i="56"/>
  <c r="W100" i="56"/>
  <c r="W101" i="56"/>
  <c r="W102" i="56"/>
  <c r="W103" i="56"/>
  <c r="W104" i="56"/>
  <c r="W105" i="56"/>
  <c r="W106" i="56"/>
  <c r="W107" i="56"/>
  <c r="W108" i="56"/>
  <c r="W109" i="56"/>
  <c r="W110" i="56"/>
  <c r="W111" i="56"/>
  <c r="W112" i="56"/>
  <c r="W113" i="56"/>
  <c r="W114" i="56"/>
  <c r="W115" i="56"/>
  <c r="W116" i="56"/>
  <c r="W117" i="56"/>
  <c r="W118" i="56"/>
  <c r="W119" i="56"/>
  <c r="W120" i="56"/>
  <c r="W121" i="56"/>
  <c r="W122" i="56"/>
  <c r="W123" i="56"/>
  <c r="W124" i="56"/>
  <c r="W125" i="56"/>
  <c r="W126" i="56"/>
  <c r="W127" i="56"/>
  <c r="W128" i="56"/>
  <c r="W129" i="56"/>
  <c r="W130" i="56"/>
  <c r="W131" i="56"/>
  <c r="W132" i="56"/>
  <c r="W133" i="56"/>
  <c r="W134" i="56"/>
  <c r="W135" i="56"/>
  <c r="W136" i="56"/>
  <c r="W137" i="56"/>
  <c r="W138" i="56"/>
  <c r="W139" i="56"/>
  <c r="W140" i="56"/>
  <c r="W141" i="56"/>
  <c r="W142" i="56"/>
  <c r="W143" i="56"/>
  <c r="W144" i="56"/>
  <c r="W145" i="56"/>
  <c r="W146" i="56"/>
  <c r="W147" i="56"/>
  <c r="W148" i="56"/>
  <c r="W149" i="56"/>
  <c r="W150" i="56"/>
  <c r="W151" i="56"/>
  <c r="W152" i="56"/>
  <c r="W153" i="56"/>
  <c r="W154" i="56"/>
  <c r="W155" i="56"/>
  <c r="W156" i="56"/>
  <c r="W157" i="56"/>
  <c r="W158" i="56"/>
  <c r="W159" i="56"/>
  <c r="W160" i="56"/>
  <c r="W161" i="56"/>
  <c r="W162" i="56"/>
  <c r="W163" i="56"/>
  <c r="W164" i="56"/>
  <c r="W165" i="56"/>
  <c r="A20" i="64" l="1"/>
  <c r="Y19" i="64"/>
  <c r="X19" i="64"/>
  <c r="H26" i="2"/>
  <c r="K26" i="2" s="1"/>
  <c r="L26" i="2" s="1"/>
  <c r="H27" i="2"/>
  <c r="K27" i="2" s="1"/>
  <c r="L27" i="2" s="1"/>
  <c r="H28" i="2"/>
  <c r="K28" i="2" s="1"/>
  <c r="L28" i="2" s="1"/>
  <c r="A21" i="64" l="1"/>
  <c r="X20" i="64"/>
  <c r="Y20" i="64"/>
  <c r="A22" i="64" l="1"/>
  <c r="X21" i="64"/>
  <c r="Y21" i="64"/>
  <c r="A23" i="64" l="1"/>
  <c r="Y22" i="64"/>
  <c r="X22" i="64"/>
  <c r="I45" i="21"/>
  <c r="I46" i="21"/>
  <c r="I47" i="21"/>
  <c r="I48" i="21"/>
  <c r="I49" i="21"/>
  <c r="I50" i="21"/>
  <c r="I51" i="21"/>
  <c r="I52" i="21"/>
  <c r="I53" i="21"/>
  <c r="I54" i="21"/>
  <c r="I55" i="21"/>
  <c r="I56" i="21"/>
  <c r="I57" i="21"/>
  <c r="I58" i="21"/>
  <c r="I59" i="21"/>
  <c r="I60" i="21"/>
  <c r="I61" i="21"/>
  <c r="I62" i="21"/>
  <c r="I63" i="21"/>
  <c r="I64" i="21"/>
  <c r="I65" i="21"/>
  <c r="I66" i="21"/>
  <c r="I67" i="21"/>
  <c r="I68" i="21"/>
  <c r="I69" i="21"/>
  <c r="I70" i="21"/>
  <c r="I71" i="21"/>
  <c r="I72" i="21"/>
  <c r="I73" i="21"/>
  <c r="I74" i="21"/>
  <c r="I75" i="21"/>
  <c r="I76" i="21"/>
  <c r="I77" i="21"/>
  <c r="I78" i="21"/>
  <c r="I79" i="21"/>
  <c r="I80" i="21"/>
  <c r="I81" i="21"/>
  <c r="I82" i="21"/>
  <c r="I83" i="21"/>
  <c r="I84" i="21"/>
  <c r="I85" i="21"/>
  <c r="I86" i="21"/>
  <c r="I87" i="21"/>
  <c r="I88" i="21"/>
  <c r="I89" i="21"/>
  <c r="I90" i="21"/>
  <c r="I91" i="21"/>
  <c r="I92" i="21"/>
  <c r="I93" i="21"/>
  <c r="I94" i="21"/>
  <c r="I95" i="21"/>
  <c r="I96" i="21"/>
  <c r="I97" i="21"/>
  <c r="I98" i="21"/>
  <c r="I99" i="21"/>
  <c r="I100" i="21"/>
  <c r="I101" i="21"/>
  <c r="I102" i="21"/>
  <c r="I103" i="21"/>
  <c r="I104" i="21"/>
  <c r="I105" i="21"/>
  <c r="I106" i="21"/>
  <c r="I107" i="21"/>
  <c r="I108" i="21"/>
  <c r="I109" i="21"/>
  <c r="I110" i="21"/>
  <c r="I111" i="21"/>
  <c r="I112" i="21"/>
  <c r="I113" i="21"/>
  <c r="I114" i="21"/>
  <c r="I115" i="21"/>
  <c r="I116" i="21"/>
  <c r="I117" i="21"/>
  <c r="I118" i="21"/>
  <c r="I119" i="21"/>
  <c r="I120" i="21"/>
  <c r="I121" i="21"/>
  <c r="I122" i="21"/>
  <c r="I123" i="21"/>
  <c r="I124" i="21"/>
  <c r="I125" i="21"/>
  <c r="I126" i="21"/>
  <c r="I127" i="21"/>
  <c r="I128" i="21"/>
  <c r="I129" i="21"/>
  <c r="I130" i="21"/>
  <c r="I131" i="21"/>
  <c r="Q45" i="21"/>
  <c r="Q46" i="21"/>
  <c r="Q47" i="21"/>
  <c r="Q48" i="21"/>
  <c r="Q49" i="21"/>
  <c r="Q50" i="21"/>
  <c r="Q51" i="21"/>
  <c r="Q52" i="21"/>
  <c r="Q53" i="21"/>
  <c r="Q54" i="21"/>
  <c r="Q55" i="21"/>
  <c r="Q56" i="21"/>
  <c r="Q57" i="21"/>
  <c r="Q58" i="21"/>
  <c r="Q59" i="21"/>
  <c r="Q60" i="21"/>
  <c r="Q61" i="21"/>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2" i="21"/>
  <c r="Q113" i="21"/>
  <c r="Q114" i="21"/>
  <c r="Q115" i="21"/>
  <c r="Q116" i="21"/>
  <c r="Q117" i="21"/>
  <c r="Q118" i="21"/>
  <c r="Q119" i="21"/>
  <c r="Q120" i="21"/>
  <c r="Q121" i="21"/>
  <c r="Q122" i="21"/>
  <c r="Q123" i="21"/>
  <c r="Q124" i="21"/>
  <c r="Q125" i="21"/>
  <c r="Q126" i="21"/>
  <c r="Q127" i="21"/>
  <c r="Q128" i="21"/>
  <c r="Q129" i="21"/>
  <c r="Q130" i="21"/>
  <c r="Q131" i="21"/>
  <c r="Y23" i="64" l="1"/>
  <c r="X23" i="64"/>
  <c r="A24" i="64"/>
  <c r="M17" i="21"/>
  <c r="M18" i="21"/>
  <c r="M19" i="21"/>
  <c r="M20" i="21"/>
  <c r="M21" i="21"/>
  <c r="M22" i="21"/>
  <c r="M23" i="21"/>
  <c r="M24" i="21"/>
  <c r="M25" i="21"/>
  <c r="M26" i="21"/>
  <c r="M27" i="21"/>
  <c r="M28" i="21"/>
  <c r="M29" i="21"/>
  <c r="M30" i="21"/>
  <c r="M31" i="21"/>
  <c r="M32" i="21"/>
  <c r="M33" i="21"/>
  <c r="M34" i="21"/>
  <c r="M35" i="21"/>
  <c r="M36" i="21"/>
  <c r="M37" i="21"/>
  <c r="M38" i="21"/>
  <c r="M39" i="21"/>
  <c r="M40" i="21"/>
  <c r="M41" i="21"/>
  <c r="M42" i="21"/>
  <c r="M43" i="21"/>
  <c r="M44" i="21"/>
  <c r="M45" i="21"/>
  <c r="M46" i="21"/>
  <c r="M47" i="21"/>
  <c r="M48" i="21"/>
  <c r="M49" i="21"/>
  <c r="M50" i="21"/>
  <c r="M51" i="21"/>
  <c r="M52" i="21"/>
  <c r="M53" i="21"/>
  <c r="M54" i="21"/>
  <c r="M55" i="21"/>
  <c r="M56" i="21"/>
  <c r="M57" i="21"/>
  <c r="M58" i="21"/>
  <c r="M59" i="21"/>
  <c r="M60" i="21"/>
  <c r="M61" i="21"/>
  <c r="M62" i="21"/>
  <c r="M63" i="21"/>
  <c r="M64" i="21"/>
  <c r="M65" i="21"/>
  <c r="M66" i="21"/>
  <c r="M67" i="21"/>
  <c r="M68" i="21"/>
  <c r="M69" i="21"/>
  <c r="M70" i="21"/>
  <c r="M71" i="21"/>
  <c r="M72" i="21"/>
  <c r="M73" i="21"/>
  <c r="M74" i="21"/>
  <c r="M75" i="21"/>
  <c r="M76" i="21"/>
  <c r="M77" i="21"/>
  <c r="M78" i="21"/>
  <c r="M79" i="21"/>
  <c r="M80" i="21"/>
  <c r="M81" i="21"/>
  <c r="M82" i="21"/>
  <c r="M83" i="21"/>
  <c r="M84" i="21"/>
  <c r="M85" i="21"/>
  <c r="M86" i="21"/>
  <c r="M87" i="21"/>
  <c r="M88" i="21"/>
  <c r="M89" i="21"/>
  <c r="M90" i="21"/>
  <c r="M91" i="21"/>
  <c r="M92" i="21"/>
  <c r="M93" i="21"/>
  <c r="M94" i="21"/>
  <c r="M95" i="21"/>
  <c r="M96" i="21"/>
  <c r="M97" i="21"/>
  <c r="M98" i="21"/>
  <c r="M99" i="21"/>
  <c r="M100" i="21"/>
  <c r="M101" i="21"/>
  <c r="M102" i="21"/>
  <c r="M103" i="21"/>
  <c r="M104" i="21"/>
  <c r="M105" i="21"/>
  <c r="M106" i="21"/>
  <c r="M107" i="21"/>
  <c r="M108" i="21"/>
  <c r="M109" i="21"/>
  <c r="M110" i="21"/>
  <c r="M111" i="21"/>
  <c r="M112" i="21"/>
  <c r="M113" i="21"/>
  <c r="M114" i="21"/>
  <c r="M115" i="21"/>
  <c r="M116" i="21"/>
  <c r="M117" i="21"/>
  <c r="M118" i="21"/>
  <c r="M119" i="21"/>
  <c r="M120" i="21"/>
  <c r="M121" i="21"/>
  <c r="M122" i="21"/>
  <c r="M123" i="21"/>
  <c r="M124" i="21"/>
  <c r="M125" i="21"/>
  <c r="M126" i="21"/>
  <c r="M127" i="21"/>
  <c r="M128" i="21"/>
  <c r="M129" i="21"/>
  <c r="M130" i="21"/>
  <c r="M131" i="21"/>
  <c r="M16" i="21"/>
  <c r="X24" i="64" l="1"/>
  <c r="A25" i="64"/>
  <c r="Y24" i="64"/>
  <c r="B6" i="20"/>
  <c r="Y25" i="64" l="1"/>
  <c r="X25" i="64"/>
  <c r="A26" i="64"/>
  <c r="J6" i="20"/>
  <c r="I6" i="20"/>
  <c r="F19" i="2"/>
  <c r="C6" i="20" s="1"/>
  <c r="X26" i="64" l="1"/>
  <c r="Y26" i="64"/>
  <c r="A27" i="64"/>
  <c r="Y27" i="64" l="1"/>
  <c r="X27" i="64"/>
  <c r="A28" i="64"/>
  <c r="K17" i="21"/>
  <c r="K18" i="21"/>
  <c r="K19" i="21"/>
  <c r="K20" i="21"/>
  <c r="K21" i="21"/>
  <c r="K22" i="21"/>
  <c r="K23" i="21"/>
  <c r="K24" i="21"/>
  <c r="K25" i="21"/>
  <c r="K26" i="21"/>
  <c r="K27" i="21"/>
  <c r="K28" i="21"/>
  <c r="K29" i="21"/>
  <c r="K30" i="21"/>
  <c r="K31" i="21"/>
  <c r="K32" i="21"/>
  <c r="K33" i="21"/>
  <c r="K34" i="21"/>
  <c r="K35" i="21"/>
  <c r="K36" i="21"/>
  <c r="K37" i="21"/>
  <c r="K38" i="21"/>
  <c r="K39" i="21"/>
  <c r="K40" i="21"/>
  <c r="K41" i="21"/>
  <c r="K42" i="21"/>
  <c r="K43" i="21"/>
  <c r="K44" i="21"/>
  <c r="K45" i="21"/>
  <c r="K46" i="21"/>
  <c r="K47" i="21"/>
  <c r="K48" i="21"/>
  <c r="K49" i="21"/>
  <c r="K50" i="21"/>
  <c r="K51" i="21"/>
  <c r="K52" i="21"/>
  <c r="K53" i="21"/>
  <c r="K54" i="21"/>
  <c r="K55" i="21"/>
  <c r="K56" i="21"/>
  <c r="K57" i="21"/>
  <c r="K58" i="21"/>
  <c r="K59" i="21"/>
  <c r="K60" i="21"/>
  <c r="K61" i="21"/>
  <c r="K62" i="21"/>
  <c r="K63" i="21"/>
  <c r="K64" i="21"/>
  <c r="K65" i="21"/>
  <c r="K66" i="21"/>
  <c r="K67" i="21"/>
  <c r="K68" i="21"/>
  <c r="K69" i="21"/>
  <c r="K70" i="21"/>
  <c r="K71" i="21"/>
  <c r="K72" i="21"/>
  <c r="K73" i="21"/>
  <c r="K74" i="21"/>
  <c r="K75" i="21"/>
  <c r="K76" i="21"/>
  <c r="K77" i="21"/>
  <c r="K78" i="21"/>
  <c r="K79" i="21"/>
  <c r="K80" i="21"/>
  <c r="K81" i="21"/>
  <c r="K82" i="21"/>
  <c r="K83" i="21"/>
  <c r="K84" i="21"/>
  <c r="K85" i="21"/>
  <c r="K86" i="21"/>
  <c r="K87" i="21"/>
  <c r="K88" i="21"/>
  <c r="K89" i="21"/>
  <c r="K90" i="21"/>
  <c r="K91" i="21"/>
  <c r="K92" i="21"/>
  <c r="K93" i="21"/>
  <c r="K94" i="21"/>
  <c r="K95" i="21"/>
  <c r="K96" i="21"/>
  <c r="K97" i="21"/>
  <c r="K98" i="21"/>
  <c r="K99" i="21"/>
  <c r="K100" i="21"/>
  <c r="K101" i="21"/>
  <c r="K102" i="21"/>
  <c r="K103" i="21"/>
  <c r="K104" i="21"/>
  <c r="K105" i="21"/>
  <c r="K106" i="21"/>
  <c r="K107" i="21"/>
  <c r="K108" i="21"/>
  <c r="K109" i="21"/>
  <c r="K110" i="21"/>
  <c r="K111" i="21"/>
  <c r="K112" i="21"/>
  <c r="K113" i="21"/>
  <c r="K114" i="21"/>
  <c r="K115" i="21"/>
  <c r="K116" i="21"/>
  <c r="K117" i="21"/>
  <c r="K118" i="21"/>
  <c r="K119" i="21"/>
  <c r="K120" i="21"/>
  <c r="K121" i="21"/>
  <c r="K122" i="21"/>
  <c r="K123" i="21"/>
  <c r="K124" i="21"/>
  <c r="K125" i="21"/>
  <c r="K126" i="21"/>
  <c r="K127" i="21"/>
  <c r="K128" i="21"/>
  <c r="K129" i="21"/>
  <c r="K130" i="21"/>
  <c r="K131" i="21"/>
  <c r="K16" i="21"/>
  <c r="J17" i="21"/>
  <c r="J18" i="21"/>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50" i="21"/>
  <c r="J51" i="21"/>
  <c r="J52" i="21"/>
  <c r="J53" i="21"/>
  <c r="J54" i="21"/>
  <c r="J55" i="21"/>
  <c r="J56" i="21"/>
  <c r="J57" i="21"/>
  <c r="J58" i="21"/>
  <c r="J59" i="21"/>
  <c r="J60" i="21"/>
  <c r="J61" i="21"/>
  <c r="J62" i="21"/>
  <c r="J63" i="21"/>
  <c r="J64" i="21"/>
  <c r="J65" i="21"/>
  <c r="J66" i="21"/>
  <c r="J67" i="21"/>
  <c r="J68" i="21"/>
  <c r="J69" i="21"/>
  <c r="J70" i="21"/>
  <c r="J71" i="21"/>
  <c r="J72" i="21"/>
  <c r="J73" i="21"/>
  <c r="J74" i="21"/>
  <c r="J75" i="21"/>
  <c r="J76" i="21"/>
  <c r="J77" i="21"/>
  <c r="J78" i="21"/>
  <c r="J79" i="21"/>
  <c r="J80" i="21"/>
  <c r="J81" i="21"/>
  <c r="J82" i="21"/>
  <c r="J83" i="21"/>
  <c r="J84" i="21"/>
  <c r="J85" i="21"/>
  <c r="J86" i="21"/>
  <c r="J87" i="21"/>
  <c r="J88" i="21"/>
  <c r="J89" i="21"/>
  <c r="J90" i="21"/>
  <c r="J91" i="21"/>
  <c r="J92" i="21"/>
  <c r="J93" i="21"/>
  <c r="J94" i="21"/>
  <c r="J95" i="21"/>
  <c r="J96" i="21"/>
  <c r="J97" i="21"/>
  <c r="J98" i="21"/>
  <c r="J99" i="21"/>
  <c r="J100" i="21"/>
  <c r="J101" i="21"/>
  <c r="J102" i="21"/>
  <c r="J103" i="21"/>
  <c r="J104" i="21"/>
  <c r="J105" i="21"/>
  <c r="J106" i="21"/>
  <c r="J107" i="21"/>
  <c r="J108" i="21"/>
  <c r="J109" i="21"/>
  <c r="J110" i="21"/>
  <c r="J111" i="21"/>
  <c r="J112" i="21"/>
  <c r="J113" i="21"/>
  <c r="J114" i="21"/>
  <c r="J115" i="21"/>
  <c r="J116" i="21"/>
  <c r="J117" i="21"/>
  <c r="J118" i="21"/>
  <c r="J119" i="21"/>
  <c r="J120" i="21"/>
  <c r="J121" i="21"/>
  <c r="J122" i="21"/>
  <c r="J123" i="21"/>
  <c r="J124" i="21"/>
  <c r="J125" i="21"/>
  <c r="J126" i="21"/>
  <c r="J127" i="21"/>
  <c r="J128" i="21"/>
  <c r="J129" i="21"/>
  <c r="J130" i="21"/>
  <c r="J131" i="21"/>
  <c r="J16" i="21"/>
  <c r="X28" i="64" l="1"/>
  <c r="A29" i="64"/>
  <c r="Y28" i="64"/>
  <c r="L7" i="56"/>
  <c r="D29" i="56"/>
  <c r="D30" i="56"/>
  <c r="D31" i="56"/>
  <c r="D32" i="56"/>
  <c r="D33" i="56"/>
  <c r="D34" i="56"/>
  <c r="D35" i="56"/>
  <c r="D36" i="56"/>
  <c r="D37" i="56"/>
  <c r="D38" i="56"/>
  <c r="D39" i="56"/>
  <c r="D40" i="56"/>
  <c r="D41" i="56"/>
  <c r="D42" i="56"/>
  <c r="D43" i="56"/>
  <c r="D44" i="56"/>
  <c r="J29" i="56"/>
  <c r="J30" i="56"/>
  <c r="J31" i="56"/>
  <c r="J32" i="56"/>
  <c r="J33" i="56"/>
  <c r="J34" i="56"/>
  <c r="J35" i="56"/>
  <c r="J36" i="56"/>
  <c r="J37" i="56"/>
  <c r="J38" i="56"/>
  <c r="J39" i="56"/>
  <c r="J40" i="56"/>
  <c r="J41" i="56"/>
  <c r="J42" i="56"/>
  <c r="J43" i="56"/>
  <c r="J44" i="56"/>
  <c r="N29" i="56"/>
  <c r="N30" i="56"/>
  <c r="N31" i="56"/>
  <c r="N32" i="56"/>
  <c r="N33" i="56"/>
  <c r="N34" i="56"/>
  <c r="N35" i="56"/>
  <c r="N36" i="56"/>
  <c r="N37" i="56"/>
  <c r="N38" i="56"/>
  <c r="N39" i="56"/>
  <c r="N40" i="56"/>
  <c r="N41" i="56"/>
  <c r="N42" i="56"/>
  <c r="N43" i="56"/>
  <c r="N44" i="56"/>
  <c r="T29" i="56"/>
  <c r="T30" i="56"/>
  <c r="T31" i="56"/>
  <c r="T32" i="56"/>
  <c r="T33" i="56"/>
  <c r="T34" i="56"/>
  <c r="T35" i="56"/>
  <c r="T36" i="56"/>
  <c r="T37" i="56"/>
  <c r="T38" i="56"/>
  <c r="T39" i="56"/>
  <c r="T40" i="56"/>
  <c r="T41" i="56"/>
  <c r="T42" i="56"/>
  <c r="T43" i="56"/>
  <c r="T44" i="56"/>
  <c r="V29" i="56"/>
  <c r="I29" i="21" s="1"/>
  <c r="V30" i="56"/>
  <c r="I30" i="21" s="1"/>
  <c r="V31" i="56"/>
  <c r="I31" i="21" s="1"/>
  <c r="V32" i="56"/>
  <c r="I32" i="21" s="1"/>
  <c r="V33" i="56"/>
  <c r="I33" i="21" s="1"/>
  <c r="V34" i="56"/>
  <c r="I34" i="21" s="1"/>
  <c r="V35" i="56"/>
  <c r="I35" i="21" s="1"/>
  <c r="V36" i="56"/>
  <c r="I36" i="21" s="1"/>
  <c r="V37" i="56"/>
  <c r="I37" i="21" s="1"/>
  <c r="V38" i="56"/>
  <c r="I38" i="21" s="1"/>
  <c r="V39" i="56"/>
  <c r="I39" i="21" s="1"/>
  <c r="V40" i="56"/>
  <c r="I40" i="21" s="1"/>
  <c r="V41" i="56"/>
  <c r="I41" i="21" s="1"/>
  <c r="V42" i="56"/>
  <c r="I42" i="21" s="1"/>
  <c r="V43" i="56"/>
  <c r="I43" i="21" s="1"/>
  <c r="V44" i="56"/>
  <c r="I44" i="21" s="1"/>
  <c r="W29" i="56"/>
  <c r="Q29" i="21" s="1"/>
  <c r="W30" i="56"/>
  <c r="Q30" i="21" s="1"/>
  <c r="W31" i="56"/>
  <c r="Q31" i="21" s="1"/>
  <c r="W32" i="56"/>
  <c r="Q32" i="21" s="1"/>
  <c r="W33" i="56"/>
  <c r="Q33" i="21" s="1"/>
  <c r="W34" i="56"/>
  <c r="Q34" i="21" s="1"/>
  <c r="W35" i="56"/>
  <c r="Q35" i="21" s="1"/>
  <c r="W36" i="56"/>
  <c r="Q36" i="21" s="1"/>
  <c r="W37" i="56"/>
  <c r="Q37" i="21" s="1"/>
  <c r="W38" i="56"/>
  <c r="Q38" i="21" s="1"/>
  <c r="W39" i="56"/>
  <c r="Q39" i="21" s="1"/>
  <c r="W40" i="56"/>
  <c r="Q40" i="21" s="1"/>
  <c r="W41" i="56"/>
  <c r="Q41" i="21" s="1"/>
  <c r="W42" i="56"/>
  <c r="Q42" i="21" s="1"/>
  <c r="W43" i="56"/>
  <c r="Q43" i="21" s="1"/>
  <c r="W44" i="56"/>
  <c r="Q44" i="21" s="1"/>
  <c r="A30" i="64" l="1"/>
  <c r="Y29" i="64"/>
  <c r="X29" i="64"/>
  <c r="H22" i="2"/>
  <c r="Y30" i="64" l="1"/>
  <c r="X30" i="64"/>
  <c r="A31" i="64"/>
  <c r="K22" i="2"/>
  <c r="H23" i="2"/>
  <c r="H24" i="2"/>
  <c r="K24" i="2" s="1"/>
  <c r="L24" i="2" s="1"/>
  <c r="H25" i="2"/>
  <c r="K25" i="2" s="1"/>
  <c r="L25" i="2" s="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1"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96" i="21"/>
  <c r="C97" i="21"/>
  <c r="C98" i="21"/>
  <c r="C99" i="21"/>
  <c r="C100" i="21"/>
  <c r="C101" i="21"/>
  <c r="C102" i="21"/>
  <c r="C103" i="21"/>
  <c r="C104" i="21"/>
  <c r="C105" i="21"/>
  <c r="C106" i="21"/>
  <c r="C107" i="21"/>
  <c r="C108" i="21"/>
  <c r="C109" i="21"/>
  <c r="C110" i="21"/>
  <c r="C111" i="21"/>
  <c r="C112" i="21"/>
  <c r="C113" i="21"/>
  <c r="C114" i="21"/>
  <c r="C115" i="21"/>
  <c r="C116" i="21"/>
  <c r="C117" i="21"/>
  <c r="C118" i="21"/>
  <c r="C119" i="21"/>
  <c r="C120" i="21"/>
  <c r="C121" i="21"/>
  <c r="C122" i="21"/>
  <c r="C123" i="21"/>
  <c r="C124" i="21"/>
  <c r="C125" i="21"/>
  <c r="C126" i="21"/>
  <c r="C127" i="21"/>
  <c r="C128" i="21"/>
  <c r="C129" i="21"/>
  <c r="C130" i="21"/>
  <c r="C131"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Y31" i="64" l="1"/>
  <c r="X31" i="64"/>
  <c r="A32" i="64"/>
  <c r="K23" i="2"/>
  <c r="H19" i="2"/>
  <c r="E6" i="20" s="1"/>
  <c r="L22" i="2"/>
  <c r="D112" i="21"/>
  <c r="G40" i="21"/>
  <c r="D128" i="21"/>
  <c r="G96" i="21"/>
  <c r="G84" i="21"/>
  <c r="G41" i="21"/>
  <c r="G37" i="21"/>
  <c r="L92" i="21"/>
  <c r="G129" i="21"/>
  <c r="G125" i="21"/>
  <c r="G121" i="21"/>
  <c r="G117" i="21"/>
  <c r="G113" i="21"/>
  <c r="G109" i="21"/>
  <c r="G105" i="21"/>
  <c r="G101" i="21"/>
  <c r="G97" i="21"/>
  <c r="G93" i="21"/>
  <c r="G89" i="21"/>
  <c r="G85" i="21"/>
  <c r="G81" i="21"/>
  <c r="G77" i="21"/>
  <c r="G73" i="21"/>
  <c r="G69" i="21"/>
  <c r="G65" i="21"/>
  <c r="G61" i="21"/>
  <c r="G57" i="21"/>
  <c r="G53" i="21"/>
  <c r="G49" i="21"/>
  <c r="G45" i="21"/>
  <c r="D129" i="21"/>
  <c r="D125" i="21"/>
  <c r="D121" i="21"/>
  <c r="D117" i="21"/>
  <c r="D113" i="21"/>
  <c r="D109" i="21"/>
  <c r="D105" i="21"/>
  <c r="D101" i="21"/>
  <c r="D97" i="21"/>
  <c r="D93" i="21"/>
  <c r="D89" i="21"/>
  <c r="D85" i="21"/>
  <c r="D81" i="21"/>
  <c r="D77" i="21"/>
  <c r="D73" i="21"/>
  <c r="D69" i="21"/>
  <c r="D65" i="21"/>
  <c r="D61" i="21"/>
  <c r="D57" i="21"/>
  <c r="D53" i="21"/>
  <c r="D49" i="21"/>
  <c r="D45" i="21"/>
  <c r="D41" i="21"/>
  <c r="D37" i="21"/>
  <c r="G124" i="21"/>
  <c r="G112" i="21"/>
  <c r="G68" i="21"/>
  <c r="D56" i="21"/>
  <c r="D40" i="21"/>
  <c r="O131" i="21"/>
  <c r="D127" i="21"/>
  <c r="D119" i="21"/>
  <c r="D95" i="21"/>
  <c r="D87" i="21"/>
  <c r="D71" i="21"/>
  <c r="D63" i="21"/>
  <c r="D55" i="21"/>
  <c r="D100" i="21"/>
  <c r="D84" i="21"/>
  <c r="O123" i="21"/>
  <c r="O107" i="21"/>
  <c r="O99" i="21"/>
  <c r="O91" i="21"/>
  <c r="O83" i="21"/>
  <c r="O75" i="21"/>
  <c r="O67" i="21"/>
  <c r="O59" i="21"/>
  <c r="O51" i="21"/>
  <c r="O43" i="21"/>
  <c r="O35" i="21"/>
  <c r="L124" i="21"/>
  <c r="L104" i="21"/>
  <c r="L64" i="21"/>
  <c r="L44" i="21"/>
  <c r="G130" i="21"/>
  <c r="G126" i="21"/>
  <c r="G122" i="21"/>
  <c r="G118" i="21"/>
  <c r="G114" i="21"/>
  <c r="G110" i="21"/>
  <c r="G106" i="21"/>
  <c r="G102" i="21"/>
  <c r="G98" i="21"/>
  <c r="G94" i="21"/>
  <c r="G90" i="21"/>
  <c r="G86" i="21"/>
  <c r="G82" i="21"/>
  <c r="G78" i="21"/>
  <c r="G74" i="21"/>
  <c r="G70" i="21"/>
  <c r="G66" i="21"/>
  <c r="G62" i="21"/>
  <c r="G58" i="21"/>
  <c r="G54" i="21"/>
  <c r="G50" i="21"/>
  <c r="G46" i="21"/>
  <c r="G42" i="21"/>
  <c r="G38" i="21"/>
  <c r="G34" i="21"/>
  <c r="D130" i="21"/>
  <c r="D126" i="21"/>
  <c r="D122" i="21"/>
  <c r="D118" i="21"/>
  <c r="D114" i="21"/>
  <c r="D110" i="21"/>
  <c r="D106" i="21"/>
  <c r="D102" i="21"/>
  <c r="D98" i="21"/>
  <c r="D94" i="21"/>
  <c r="D90" i="21"/>
  <c r="D86" i="21"/>
  <c r="D82" i="21"/>
  <c r="D78" i="21"/>
  <c r="D74" i="21"/>
  <c r="D70" i="21"/>
  <c r="D66" i="21"/>
  <c r="D62" i="21"/>
  <c r="D58" i="21"/>
  <c r="D54" i="21"/>
  <c r="D50" i="21"/>
  <c r="D46" i="21"/>
  <c r="D42" i="21"/>
  <c r="D38" i="21"/>
  <c r="D34" i="21"/>
  <c r="G103" i="21"/>
  <c r="G47" i="21"/>
  <c r="G39" i="21"/>
  <c r="O115" i="21"/>
  <c r="D39" i="21"/>
  <c r="G79" i="21"/>
  <c r="L128" i="21"/>
  <c r="L120" i="21"/>
  <c r="L116" i="21"/>
  <c r="L112" i="21"/>
  <c r="L108" i="21"/>
  <c r="L100" i="21"/>
  <c r="L96" i="21"/>
  <c r="L88" i="21"/>
  <c r="L84" i="21"/>
  <c r="L80" i="21"/>
  <c r="L76" i="21"/>
  <c r="L60" i="21"/>
  <c r="L48" i="21"/>
  <c r="G55" i="21"/>
  <c r="G111" i="21"/>
  <c r="G71" i="21"/>
  <c r="O128" i="21"/>
  <c r="O124" i="21"/>
  <c r="O120" i="21"/>
  <c r="O116" i="21"/>
  <c r="O112" i="21"/>
  <c r="O108" i="21"/>
  <c r="O104" i="21"/>
  <c r="O100" i="21"/>
  <c r="O96" i="21"/>
  <c r="O92" i="21"/>
  <c r="O88" i="21"/>
  <c r="O84" i="21"/>
  <c r="O80" i="21"/>
  <c r="O76" i="21"/>
  <c r="O72" i="21"/>
  <c r="O68" i="21"/>
  <c r="O64" i="21"/>
  <c r="O60" i="21"/>
  <c r="O56" i="21"/>
  <c r="O52" i="21"/>
  <c r="O48" i="21"/>
  <c r="O44" i="21"/>
  <c r="O40" i="21"/>
  <c r="O36" i="21"/>
  <c r="L71" i="21"/>
  <c r="L55" i="21"/>
  <c r="L39" i="21"/>
  <c r="G128" i="21"/>
  <c r="D124" i="21"/>
  <c r="G100" i="21"/>
  <c r="D96" i="21"/>
  <c r="D68" i="21"/>
  <c r="G56" i="21"/>
  <c r="D120" i="21"/>
  <c r="G120" i="21"/>
  <c r="D116" i="21"/>
  <c r="G116" i="21"/>
  <c r="D108" i="21"/>
  <c r="G108" i="21"/>
  <c r="D104" i="21"/>
  <c r="G104" i="21"/>
  <c r="D92" i="21"/>
  <c r="G92" i="21"/>
  <c r="D88" i="21"/>
  <c r="G88" i="21"/>
  <c r="D80" i="21"/>
  <c r="G80" i="21"/>
  <c r="D76" i="21"/>
  <c r="G76" i="21"/>
  <c r="D72" i="21"/>
  <c r="G72" i="21"/>
  <c r="D64" i="21"/>
  <c r="G64" i="21"/>
  <c r="D60" i="21"/>
  <c r="G60" i="21"/>
  <c r="D52" i="21"/>
  <c r="G52" i="21"/>
  <c r="D48" i="21"/>
  <c r="G48" i="21"/>
  <c r="D44" i="21"/>
  <c r="G44" i="21"/>
  <c r="D36" i="21"/>
  <c r="G36" i="21"/>
  <c r="O130" i="21"/>
  <c r="O126" i="21"/>
  <c r="O122" i="21"/>
  <c r="O118" i="21"/>
  <c r="O114" i="21"/>
  <c r="O110" i="21"/>
  <c r="O106" i="21"/>
  <c r="O102" i="21"/>
  <c r="O98" i="21"/>
  <c r="O94" i="21"/>
  <c r="O90" i="21"/>
  <c r="O86" i="21"/>
  <c r="O82" i="21"/>
  <c r="O78" i="21"/>
  <c r="O74" i="21"/>
  <c r="O70" i="21"/>
  <c r="O66" i="21"/>
  <c r="O62" i="21"/>
  <c r="O58" i="21"/>
  <c r="O54" i="21"/>
  <c r="O50" i="21"/>
  <c r="O46" i="21"/>
  <c r="O42" i="21"/>
  <c r="O38" i="21"/>
  <c r="O34" i="21"/>
  <c r="L130" i="21"/>
  <c r="L126" i="21"/>
  <c r="L122" i="21"/>
  <c r="L118" i="21"/>
  <c r="L114" i="21"/>
  <c r="L110" i="21"/>
  <c r="L106" i="21"/>
  <c r="L102" i="21"/>
  <c r="L98" i="21"/>
  <c r="L94" i="21"/>
  <c r="L90" i="21"/>
  <c r="L86" i="21"/>
  <c r="L82" i="21"/>
  <c r="L78" i="21"/>
  <c r="L74" i="21"/>
  <c r="L70" i="21"/>
  <c r="L66" i="21"/>
  <c r="L62" i="21"/>
  <c r="L58" i="21"/>
  <c r="L54" i="21"/>
  <c r="L50" i="21"/>
  <c r="L46" i="21"/>
  <c r="L42" i="21"/>
  <c r="L38" i="21"/>
  <c r="L34" i="21"/>
  <c r="G119" i="21"/>
  <c r="L129" i="21"/>
  <c r="L125" i="21"/>
  <c r="L121" i="21"/>
  <c r="L117" i="21"/>
  <c r="L113" i="21"/>
  <c r="L109" i="21"/>
  <c r="L105" i="21"/>
  <c r="L101" i="21"/>
  <c r="L97" i="21"/>
  <c r="L93" i="21"/>
  <c r="L89" i="21"/>
  <c r="L85" i="21"/>
  <c r="L81" i="21"/>
  <c r="L77" i="21"/>
  <c r="L65" i="21"/>
  <c r="L61" i="21"/>
  <c r="L49" i="21"/>
  <c r="L45" i="21"/>
  <c r="O127" i="21"/>
  <c r="O119" i="21"/>
  <c r="O111" i="21"/>
  <c r="O103" i="21"/>
  <c r="O95" i="21"/>
  <c r="O87" i="21"/>
  <c r="O79" i="21"/>
  <c r="O71" i="21"/>
  <c r="O63" i="21"/>
  <c r="O55" i="21"/>
  <c r="O47" i="21"/>
  <c r="O39" i="21"/>
  <c r="G87" i="21"/>
  <c r="D103" i="21"/>
  <c r="G131" i="21"/>
  <c r="G123" i="21"/>
  <c r="G115" i="21"/>
  <c r="G107" i="21"/>
  <c r="G99" i="21"/>
  <c r="G91" i="21"/>
  <c r="G83" i="21"/>
  <c r="G75" i="21"/>
  <c r="G67" i="21"/>
  <c r="G59" i="21"/>
  <c r="G51" i="21"/>
  <c r="G43" i="21"/>
  <c r="G35" i="21"/>
  <c r="G127" i="21"/>
  <c r="G95" i="21"/>
  <c r="G63" i="21"/>
  <c r="D111" i="21"/>
  <c r="D79" i="21"/>
  <c r="D47" i="21"/>
  <c r="L131" i="21"/>
  <c r="L127" i="21"/>
  <c r="L123" i="21"/>
  <c r="L119" i="21"/>
  <c r="L115" i="21"/>
  <c r="L111" i="21"/>
  <c r="L107" i="21"/>
  <c r="L103" i="21"/>
  <c r="L99" i="21"/>
  <c r="L95" i="21"/>
  <c r="L91" i="21"/>
  <c r="L87" i="21"/>
  <c r="L83" i="21"/>
  <c r="L79" i="21"/>
  <c r="L75" i="21"/>
  <c r="L67" i="21"/>
  <c r="L63" i="21"/>
  <c r="L59" i="21"/>
  <c r="L51" i="21"/>
  <c r="L47" i="21"/>
  <c r="L43" i="21"/>
  <c r="L35" i="21"/>
  <c r="O129" i="21"/>
  <c r="O125" i="21"/>
  <c r="O121" i="21"/>
  <c r="O117" i="21"/>
  <c r="O113" i="21"/>
  <c r="O109" i="21"/>
  <c r="O105" i="21"/>
  <c r="O101" i="21"/>
  <c r="O97" i="21"/>
  <c r="O93" i="21"/>
  <c r="O89" i="21"/>
  <c r="O85" i="21"/>
  <c r="O81" i="21"/>
  <c r="O77" i="21"/>
  <c r="O73" i="21"/>
  <c r="O69" i="21"/>
  <c r="O65" i="21"/>
  <c r="O61" i="21"/>
  <c r="O57" i="21"/>
  <c r="O53" i="21"/>
  <c r="O49" i="21"/>
  <c r="O45" i="21"/>
  <c r="O41" i="21"/>
  <c r="O37" i="21"/>
  <c r="L72" i="21"/>
  <c r="L68" i="21"/>
  <c r="L56" i="21"/>
  <c r="L52" i="21"/>
  <c r="L40" i="21"/>
  <c r="L36" i="21"/>
  <c r="L69" i="21"/>
  <c r="L53" i="21"/>
  <c r="L37" i="21"/>
  <c r="D131" i="21"/>
  <c r="D123" i="21"/>
  <c r="D115" i="21"/>
  <c r="D107" i="21"/>
  <c r="D99" i="21"/>
  <c r="D91" i="21"/>
  <c r="D83" i="21"/>
  <c r="D75" i="21"/>
  <c r="D67" i="21"/>
  <c r="D59" i="21"/>
  <c r="D51" i="21"/>
  <c r="D43" i="21"/>
  <c r="D35" i="21"/>
  <c r="L73" i="21"/>
  <c r="L57" i="21"/>
  <c r="L41" i="21"/>
  <c r="A33" i="64" l="1"/>
  <c r="X32" i="64"/>
  <c r="Y32" i="64"/>
  <c r="L23" i="2"/>
  <c r="L19" i="2"/>
  <c r="H6" i="20" s="1"/>
  <c r="K19" i="2"/>
  <c r="G6" i="20" s="1"/>
  <c r="W28" i="56"/>
  <c r="Q28" i="21" s="1"/>
  <c r="V28" i="56"/>
  <c r="I28" i="21" s="1"/>
  <c r="T28" i="56"/>
  <c r="N28" i="56"/>
  <c r="J28" i="56"/>
  <c r="D28" i="56"/>
  <c r="W27" i="56"/>
  <c r="Q27" i="21" s="1"/>
  <c r="V27" i="56"/>
  <c r="I27" i="21" s="1"/>
  <c r="T27" i="56"/>
  <c r="N27" i="56"/>
  <c r="J27" i="56"/>
  <c r="D27" i="56"/>
  <c r="W26" i="56"/>
  <c r="Q26" i="21" s="1"/>
  <c r="V26" i="56"/>
  <c r="I26" i="21" s="1"/>
  <c r="T26" i="56"/>
  <c r="N26" i="56"/>
  <c r="J26" i="56"/>
  <c r="D26" i="56"/>
  <c r="W25" i="56"/>
  <c r="Q25" i="21" s="1"/>
  <c r="V25" i="56"/>
  <c r="I25" i="21" s="1"/>
  <c r="T25" i="56"/>
  <c r="N25" i="56"/>
  <c r="J25" i="56"/>
  <c r="D25" i="56"/>
  <c r="W24" i="56"/>
  <c r="Q24" i="21" s="1"/>
  <c r="V24" i="56"/>
  <c r="I24" i="21" s="1"/>
  <c r="T24" i="56"/>
  <c r="N24" i="56"/>
  <c r="J24" i="56"/>
  <c r="D24" i="56"/>
  <c r="W23" i="56"/>
  <c r="Q23" i="21" s="1"/>
  <c r="V23" i="56"/>
  <c r="I23" i="21" s="1"/>
  <c r="T23" i="56"/>
  <c r="N23" i="56"/>
  <c r="J23" i="56"/>
  <c r="D23" i="56"/>
  <c r="W22" i="56"/>
  <c r="Q22" i="21" s="1"/>
  <c r="V22" i="56"/>
  <c r="I22" i="21" s="1"/>
  <c r="T22" i="56"/>
  <c r="N22" i="56"/>
  <c r="J22" i="56"/>
  <c r="D22" i="56"/>
  <c r="W21" i="56"/>
  <c r="Q21" i="21" s="1"/>
  <c r="V21" i="56"/>
  <c r="I21" i="21" s="1"/>
  <c r="T21" i="56"/>
  <c r="N21" i="56"/>
  <c r="J21" i="56"/>
  <c r="D21" i="56"/>
  <c r="W20" i="56"/>
  <c r="Q20" i="21" s="1"/>
  <c r="V20" i="56"/>
  <c r="I20" i="21" s="1"/>
  <c r="T20" i="56"/>
  <c r="N20" i="56"/>
  <c r="J20" i="56"/>
  <c r="D20" i="56"/>
  <c r="W19" i="56"/>
  <c r="Q19" i="21" s="1"/>
  <c r="V19" i="56"/>
  <c r="I19" i="21" s="1"/>
  <c r="T19" i="56"/>
  <c r="N19" i="56"/>
  <c r="J19" i="56"/>
  <c r="D19" i="56"/>
  <c r="W18" i="56"/>
  <c r="Q18" i="21" s="1"/>
  <c r="V18" i="56"/>
  <c r="I18" i="21" s="1"/>
  <c r="T18" i="56"/>
  <c r="N18" i="56"/>
  <c r="J18" i="56"/>
  <c r="D18" i="56"/>
  <c r="W17" i="56"/>
  <c r="Q17" i="21" s="1"/>
  <c r="V17" i="56"/>
  <c r="I17" i="21" s="1"/>
  <c r="T17" i="56"/>
  <c r="N17" i="56"/>
  <c r="J17" i="56"/>
  <c r="D17" i="56"/>
  <c r="W16" i="56"/>
  <c r="Q16" i="21" s="1"/>
  <c r="V16" i="56"/>
  <c r="I16" i="21" s="1"/>
  <c r="T16" i="56"/>
  <c r="N16" i="56"/>
  <c r="J16" i="56"/>
  <c r="L9" i="56"/>
  <c r="B9" i="56"/>
  <c r="Y8" i="56"/>
  <c r="X8" i="56"/>
  <c r="Y33" i="64" l="1"/>
  <c r="A34" i="64"/>
  <c r="X33" i="64"/>
  <c r="E8" i="20"/>
  <c r="Y34" i="64" l="1"/>
  <c r="X34" i="64"/>
  <c r="A35" i="64"/>
  <c r="C16" i="21"/>
  <c r="C17" i="21"/>
  <c r="C18" i="21"/>
  <c r="C19" i="21"/>
  <c r="C20" i="21"/>
  <c r="C21" i="21"/>
  <c r="C22" i="21"/>
  <c r="C23" i="21"/>
  <c r="C24" i="21"/>
  <c r="C25" i="21"/>
  <c r="C26" i="21"/>
  <c r="C27" i="21"/>
  <c r="C28" i="21"/>
  <c r="C29" i="21"/>
  <c r="C30" i="21"/>
  <c r="C31" i="21"/>
  <c r="C32" i="21"/>
  <c r="C33" i="21"/>
  <c r="B17" i="21"/>
  <c r="B18" i="21"/>
  <c r="B19" i="21"/>
  <c r="B20" i="21"/>
  <c r="B21" i="21"/>
  <c r="B22" i="21"/>
  <c r="B23" i="21"/>
  <c r="B24" i="21"/>
  <c r="B25" i="21"/>
  <c r="B26" i="21"/>
  <c r="B27" i="21"/>
  <c r="B28" i="21"/>
  <c r="B29" i="21"/>
  <c r="B30" i="21"/>
  <c r="B31" i="21"/>
  <c r="B32" i="21"/>
  <c r="B33" i="21"/>
  <c r="B16" i="21"/>
  <c r="E17" i="21"/>
  <c r="E18" i="21"/>
  <c r="E19" i="21"/>
  <c r="E20" i="21"/>
  <c r="E21" i="21"/>
  <c r="E22" i="21"/>
  <c r="E23" i="21"/>
  <c r="E24" i="21"/>
  <c r="E25" i="21"/>
  <c r="E26" i="21"/>
  <c r="E27" i="21"/>
  <c r="E28" i="21"/>
  <c r="E29" i="21"/>
  <c r="E30" i="21"/>
  <c r="E31" i="21"/>
  <c r="E32" i="21"/>
  <c r="E33" i="21"/>
  <c r="E16" i="21"/>
  <c r="Y35" i="64" l="1"/>
  <c r="X35" i="64"/>
  <c r="A36" i="64"/>
  <c r="P19" i="2"/>
  <c r="X36" i="64" l="1"/>
  <c r="A37" i="64"/>
  <c r="Y36" i="64"/>
  <c r="K6" i="20"/>
  <c r="A16" i="56"/>
  <c r="A17" i="56" s="1"/>
  <c r="Y37" i="64" l="1"/>
  <c r="A38" i="64"/>
  <c r="X37" i="64"/>
  <c r="X16" i="56"/>
  <c r="Y16" i="56"/>
  <c r="A39" i="64" l="1"/>
  <c r="Y38" i="64"/>
  <c r="X38" i="64"/>
  <c r="Y17" i="56"/>
  <c r="X17" i="56"/>
  <c r="A18" i="56"/>
  <c r="Y39" i="64" l="1"/>
  <c r="A40" i="64"/>
  <c r="X39" i="64"/>
  <c r="Y18" i="56"/>
  <c r="X18" i="56"/>
  <c r="A19" i="56"/>
  <c r="A41" i="64" l="1"/>
  <c r="X40" i="64"/>
  <c r="Y40" i="64"/>
  <c r="Y19" i="56"/>
  <c r="X19" i="56"/>
  <c r="A20" i="56"/>
  <c r="A42" i="64" l="1"/>
  <c r="Y41" i="64"/>
  <c r="X41" i="64"/>
  <c r="Y20" i="56"/>
  <c r="X20" i="56"/>
  <c r="A21" i="56"/>
  <c r="J8" i="21"/>
  <c r="B8" i="21"/>
  <c r="X42" i="64" l="1"/>
  <c r="Y42" i="64"/>
  <c r="A43" i="64"/>
  <c r="Y21" i="56"/>
  <c r="X21" i="56"/>
  <c r="A22" i="56"/>
  <c r="Y43" i="64" l="1"/>
  <c r="X43" i="64"/>
  <c r="A44" i="64"/>
  <c r="Y22" i="56"/>
  <c r="X22" i="56"/>
  <c r="A23" i="56"/>
  <c r="X44" i="64" l="1"/>
  <c r="A45" i="64"/>
  <c r="Y44" i="64"/>
  <c r="Y23" i="56"/>
  <c r="X23" i="56"/>
  <c r="A24" i="56"/>
  <c r="A46" i="64" l="1"/>
  <c r="Y45" i="64"/>
  <c r="X45" i="64"/>
  <c r="Y24" i="56"/>
  <c r="X24" i="56"/>
  <c r="A25" i="56"/>
  <c r="Y46" i="64" l="1"/>
  <c r="A47" i="64"/>
  <c r="X46" i="64"/>
  <c r="Y25" i="56"/>
  <c r="X25" i="56"/>
  <c r="A26" i="56"/>
  <c r="Y47" i="64" l="1"/>
  <c r="X47" i="64"/>
  <c r="A48" i="64"/>
  <c r="Y26" i="56"/>
  <c r="X26" i="56"/>
  <c r="A27" i="56"/>
  <c r="X48" i="64" l="1"/>
  <c r="A49" i="64"/>
  <c r="Y48" i="64"/>
  <c r="Y27" i="56"/>
  <c r="X27" i="56"/>
  <c r="A28" i="56"/>
  <c r="E9" i="20"/>
  <c r="G9" i="20" s="1"/>
  <c r="H9" i="20" s="1"/>
  <c r="E10" i="20"/>
  <c r="G10" i="20" s="1"/>
  <c r="H10" i="20" s="1"/>
  <c r="N10" i="20" s="1"/>
  <c r="E11" i="20"/>
  <c r="G11" i="20" s="1"/>
  <c r="H11" i="20" s="1"/>
  <c r="N11" i="20" s="1"/>
  <c r="E12" i="20"/>
  <c r="G12" i="20" s="1"/>
  <c r="H12" i="20" s="1"/>
  <c r="G8" i="20"/>
  <c r="H8" i="20" s="1"/>
  <c r="A50" i="64" l="1"/>
  <c r="Y49" i="64"/>
  <c r="X49" i="64"/>
  <c r="A29" i="56"/>
  <c r="N9" i="20"/>
  <c r="Y28" i="56"/>
  <c r="X28" i="56"/>
  <c r="N12" i="20"/>
  <c r="N8" i="20"/>
  <c r="Y50" i="64" l="1"/>
  <c r="X50" i="64"/>
  <c r="A51" i="64"/>
  <c r="X29" i="56"/>
  <c r="A30" i="56"/>
  <c r="Y29" i="56"/>
  <c r="A16" i="21"/>
  <c r="Y51" i="64" l="1"/>
  <c r="X51" i="64"/>
  <c r="A52" i="64"/>
  <c r="Y30" i="56"/>
  <c r="A31" i="56"/>
  <c r="X30" i="56"/>
  <c r="A17" i="2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29" i="21" s="1"/>
  <c r="A130" i="21" s="1"/>
  <c r="A131" i="21" s="1"/>
  <c r="X52" i="64" l="1"/>
  <c r="A53" i="64"/>
  <c r="Y52" i="64"/>
  <c r="X31" i="56"/>
  <c r="A32" i="56"/>
  <c r="Y31" i="56"/>
  <c r="D16" i="21"/>
  <c r="G16" i="21"/>
  <c r="X53" i="64" l="1"/>
  <c r="A54" i="64"/>
  <c r="Y53" i="64"/>
  <c r="X32" i="56"/>
  <c r="A33" i="56"/>
  <c r="Y32" i="56"/>
  <c r="G17" i="21"/>
  <c r="Y54" i="64" l="1"/>
  <c r="A55" i="64"/>
  <c r="X54" i="64"/>
  <c r="A34" i="56"/>
  <c r="X34" i="56" s="1"/>
  <c r="Y33" i="56"/>
  <c r="X33" i="56"/>
  <c r="G18" i="21"/>
  <c r="Y55" i="64" l="1"/>
  <c r="A56" i="64"/>
  <c r="X55" i="64"/>
  <c r="A35" i="56"/>
  <c r="A36" i="56" s="1"/>
  <c r="Y34" i="56"/>
  <c r="G19" i="21"/>
  <c r="X56" i="64" l="1"/>
  <c r="Y56" i="64"/>
  <c r="A57" i="64"/>
  <c r="X35" i="56"/>
  <c r="Y35" i="56"/>
  <c r="A37" i="56"/>
  <c r="Y36" i="56"/>
  <c r="X36" i="56"/>
  <c r="G20" i="21"/>
  <c r="X57" i="64" l="1"/>
  <c r="A58" i="64"/>
  <c r="Y57" i="64"/>
  <c r="X37" i="56"/>
  <c r="Y37" i="56"/>
  <c r="A38" i="56"/>
  <c r="G21" i="21"/>
  <c r="A59" i="64" l="1"/>
  <c r="Y58" i="64"/>
  <c r="X58" i="64"/>
  <c r="X38" i="56"/>
  <c r="A39" i="56"/>
  <c r="Y38" i="56"/>
  <c r="G22" i="21"/>
  <c r="O17" i="21"/>
  <c r="L17" i="21"/>
  <c r="D17" i="21"/>
  <c r="D18" i="21"/>
  <c r="Y59" i="64" l="1"/>
  <c r="X59" i="64"/>
  <c r="A60" i="64"/>
  <c r="X39" i="56"/>
  <c r="Y39" i="56"/>
  <c r="A40" i="56"/>
  <c r="G23" i="21"/>
  <c r="O18" i="21"/>
  <c r="L18" i="21"/>
  <c r="D19" i="21"/>
  <c r="Y60" i="64" l="1"/>
  <c r="X60" i="64"/>
  <c r="A61" i="64"/>
  <c r="A41" i="56"/>
  <c r="X40" i="56"/>
  <c r="Y40" i="56"/>
  <c r="G24" i="21"/>
  <c r="O19" i="21"/>
  <c r="L19" i="21"/>
  <c r="D20" i="21"/>
  <c r="X61" i="64" l="1"/>
  <c r="A62" i="64"/>
  <c r="Y61" i="64"/>
  <c r="X41" i="56"/>
  <c r="Y41" i="56"/>
  <c r="A42" i="56"/>
  <c r="G25" i="21"/>
  <c r="L20" i="21"/>
  <c r="O20" i="21"/>
  <c r="D21" i="21"/>
  <c r="A63" i="64" l="1"/>
  <c r="Y62" i="64"/>
  <c r="X62" i="64"/>
  <c r="X42" i="56"/>
  <c r="A43" i="56"/>
  <c r="Y42" i="56"/>
  <c r="G26" i="21"/>
  <c r="L21" i="21"/>
  <c r="O21" i="21"/>
  <c r="D22" i="21"/>
  <c r="Y63" i="64" l="1"/>
  <c r="X63" i="64"/>
  <c r="A64" i="64"/>
  <c r="X43" i="56"/>
  <c r="Y43" i="56"/>
  <c r="A44" i="56"/>
  <c r="G27" i="21"/>
  <c r="L22" i="21"/>
  <c r="O22" i="21"/>
  <c r="D23" i="21"/>
  <c r="Y64" i="64" l="1"/>
  <c r="X64" i="64"/>
  <c r="A65" i="64"/>
  <c r="A45" i="56"/>
  <c r="A46" i="56" s="1"/>
  <c r="X44" i="56"/>
  <c r="Y44" i="56"/>
  <c r="G28" i="21"/>
  <c r="L23" i="21"/>
  <c r="O23" i="21"/>
  <c r="D24" i="21"/>
  <c r="X65" i="64" l="1"/>
  <c r="A66" i="64"/>
  <c r="Y65" i="64"/>
  <c r="Y45" i="56"/>
  <c r="X45" i="56"/>
  <c r="X46" i="56"/>
  <c r="A47" i="56"/>
  <c r="Y46" i="56"/>
  <c r="G29" i="21"/>
  <c r="L24" i="21"/>
  <c r="O24" i="21"/>
  <c r="D25" i="21"/>
  <c r="A67" i="64" l="1"/>
  <c r="Y66" i="64"/>
  <c r="X66" i="64"/>
  <c r="A48" i="56"/>
  <c r="X47" i="56"/>
  <c r="Y47" i="56"/>
  <c r="G30" i="21"/>
  <c r="O25" i="21"/>
  <c r="L25" i="21"/>
  <c r="D26" i="21"/>
  <c r="Y67" i="64" l="1"/>
  <c r="X67" i="64"/>
  <c r="A68" i="64"/>
  <c r="X48" i="56"/>
  <c r="Y48" i="56"/>
  <c r="A49" i="56"/>
  <c r="G31" i="21"/>
  <c r="O26" i="21"/>
  <c r="L26" i="21"/>
  <c r="D27" i="21"/>
  <c r="Y68" i="64" l="1"/>
  <c r="X68" i="64"/>
  <c r="A69" i="64"/>
  <c r="X49" i="56"/>
  <c r="Y49" i="56"/>
  <c r="A50" i="56"/>
  <c r="G32" i="21"/>
  <c r="L27" i="21"/>
  <c r="O27" i="21"/>
  <c r="D28" i="21"/>
  <c r="X69" i="64" l="1"/>
  <c r="A70" i="64"/>
  <c r="Y69" i="64"/>
  <c r="Y50" i="56"/>
  <c r="X50" i="56"/>
  <c r="A51" i="56"/>
  <c r="G33" i="21"/>
  <c r="L28" i="21"/>
  <c r="O28" i="21"/>
  <c r="D29" i="21"/>
  <c r="A71" i="64" l="1"/>
  <c r="Y70" i="64"/>
  <c r="X70" i="64"/>
  <c r="Y51" i="56"/>
  <c r="X51" i="56"/>
  <c r="A52" i="56"/>
  <c r="O29" i="21"/>
  <c r="L29" i="21"/>
  <c r="D30" i="21"/>
  <c r="Y71" i="64" l="1"/>
  <c r="X71" i="64"/>
  <c r="A72" i="64"/>
  <c r="Y52" i="56"/>
  <c r="X52" i="56"/>
  <c r="A53" i="56"/>
  <c r="O30" i="21"/>
  <c r="L30" i="21"/>
  <c r="D31" i="21"/>
  <c r="Y72" i="64" l="1"/>
  <c r="X72" i="64"/>
  <c r="A73" i="64"/>
  <c r="X53" i="56"/>
  <c r="Y53" i="56"/>
  <c r="A54" i="56"/>
  <c r="O31" i="21"/>
  <c r="L31" i="21"/>
  <c r="D32" i="21"/>
  <c r="X73" i="64" l="1"/>
  <c r="A74" i="64"/>
  <c r="Y73" i="64"/>
  <c r="X54" i="56"/>
  <c r="A55" i="56"/>
  <c r="Y54" i="56"/>
  <c r="L32" i="21"/>
  <c r="O32" i="21"/>
  <c r="D33" i="21"/>
  <c r="A75" i="64" l="1"/>
  <c r="Y74" i="64"/>
  <c r="X74" i="64"/>
  <c r="X55" i="56"/>
  <c r="A56" i="56"/>
  <c r="Y55" i="56"/>
  <c r="L33" i="21"/>
  <c r="O33" i="21"/>
  <c r="Y75" i="64" l="1"/>
  <c r="X75" i="64"/>
  <c r="A76" i="64"/>
  <c r="Y56" i="56"/>
  <c r="X56" i="56"/>
  <c r="A57" i="56"/>
  <c r="Y76" i="64" l="1"/>
  <c r="X76" i="64"/>
  <c r="A77" i="64"/>
  <c r="X57" i="56"/>
  <c r="Y57" i="56"/>
  <c r="A58" i="56"/>
  <c r="X77" i="64" l="1"/>
  <c r="A78" i="64"/>
  <c r="Y77" i="64"/>
  <c r="Y58" i="56"/>
  <c r="A59" i="56"/>
  <c r="X58" i="56"/>
  <c r="O16" i="21"/>
  <c r="L16" i="21"/>
  <c r="A79" i="64" l="1"/>
  <c r="Y78" i="64"/>
  <c r="X78" i="64"/>
  <c r="Y59" i="56"/>
  <c r="A60" i="56"/>
  <c r="X59" i="56"/>
  <c r="Y79" i="64" l="1"/>
  <c r="X79" i="64"/>
  <c r="A80" i="64"/>
  <c r="Y60" i="56"/>
  <c r="A61" i="56"/>
  <c r="X60" i="56"/>
  <c r="Y80" i="64" l="1"/>
  <c r="X80" i="64"/>
  <c r="A81" i="64"/>
  <c r="X61" i="56"/>
  <c r="Y61" i="56"/>
  <c r="A62" i="56"/>
  <c r="X81" i="64" l="1"/>
  <c r="A82" i="64"/>
  <c r="Y81" i="64"/>
  <c r="Y62" i="56"/>
  <c r="X62" i="56"/>
  <c r="A63" i="56"/>
  <c r="A83" i="64" l="1"/>
  <c r="Y82" i="64"/>
  <c r="X82" i="64"/>
  <c r="Y63" i="56"/>
  <c r="A64" i="56"/>
  <c r="X63" i="56"/>
  <c r="Y83" i="64" l="1"/>
  <c r="X83" i="64"/>
  <c r="A84" i="64"/>
  <c r="Y64" i="56"/>
  <c r="X64" i="56"/>
  <c r="A65" i="56"/>
  <c r="Y84" i="64" l="1"/>
  <c r="X84" i="64"/>
  <c r="A85" i="64"/>
  <c r="X65" i="56"/>
  <c r="Y65" i="56"/>
  <c r="A66" i="56"/>
  <c r="X85" i="64" l="1"/>
  <c r="A86" i="64"/>
  <c r="Y85" i="64"/>
  <c r="X66" i="56"/>
  <c r="Y66" i="56"/>
  <c r="A67" i="56"/>
  <c r="A87" i="64" l="1"/>
  <c r="Y86" i="64"/>
  <c r="X86" i="64"/>
  <c r="Y67" i="56"/>
  <c r="X67" i="56"/>
  <c r="A68" i="56"/>
  <c r="Y87" i="64" l="1"/>
  <c r="X87" i="64"/>
  <c r="A88" i="64"/>
  <c r="Y68" i="56"/>
  <c r="X68" i="56"/>
  <c r="A69" i="56"/>
  <c r="Y88" i="64" l="1"/>
  <c r="X88" i="64"/>
  <c r="A89" i="64"/>
  <c r="X69" i="56"/>
  <c r="Y69" i="56"/>
  <c r="A70" i="56"/>
  <c r="X89" i="64" l="1"/>
  <c r="A90" i="64"/>
  <c r="Y89" i="64"/>
  <c r="X70" i="56"/>
  <c r="Y70" i="56"/>
  <c r="A71" i="56"/>
  <c r="A91" i="64" l="1"/>
  <c r="Y90" i="64"/>
  <c r="X90" i="64"/>
  <c r="Y71" i="56"/>
  <c r="X71" i="56"/>
  <c r="A72" i="56"/>
  <c r="Y91" i="64" l="1"/>
  <c r="X91" i="64"/>
  <c r="A92" i="64"/>
  <c r="Y72" i="56"/>
  <c r="X72" i="56"/>
  <c r="A73" i="56"/>
  <c r="Y92" i="64" l="1"/>
  <c r="X92" i="64"/>
  <c r="A93" i="64"/>
  <c r="X73" i="56"/>
  <c r="Y73" i="56"/>
  <c r="A74" i="56"/>
  <c r="X93" i="64" l="1"/>
  <c r="A94" i="64"/>
  <c r="Y93" i="64"/>
  <c r="Y74" i="56"/>
  <c r="A75" i="56"/>
  <c r="X74" i="56"/>
  <c r="A95" i="64" l="1"/>
  <c r="Y94" i="64"/>
  <c r="X94" i="64"/>
  <c r="Y75" i="56"/>
  <c r="A76" i="56"/>
  <c r="X75" i="56"/>
  <c r="Y95" i="64" l="1"/>
  <c r="X95" i="64"/>
  <c r="A96" i="64"/>
  <c r="Y76" i="56"/>
  <c r="X76" i="56"/>
  <c r="A77" i="56"/>
  <c r="Y96" i="64" l="1"/>
  <c r="X96" i="64"/>
  <c r="A97" i="64"/>
  <c r="X77" i="56"/>
  <c r="Y77" i="56"/>
  <c r="A78" i="56"/>
  <c r="X97" i="64" l="1"/>
  <c r="A98" i="64"/>
  <c r="Y97" i="64"/>
  <c r="X78" i="56"/>
  <c r="A79" i="56"/>
  <c r="Y78" i="56"/>
  <c r="A99" i="64" l="1"/>
  <c r="Y98" i="64"/>
  <c r="X98" i="64"/>
  <c r="Y79" i="56"/>
  <c r="A80" i="56"/>
  <c r="X79" i="56"/>
  <c r="Y99" i="64" l="1"/>
  <c r="X99" i="64"/>
  <c r="A100" i="64"/>
  <c r="X80" i="56"/>
  <c r="A81" i="56"/>
  <c r="Y80" i="56"/>
  <c r="Y100" i="64" l="1"/>
  <c r="X100" i="64"/>
  <c r="A101" i="64"/>
  <c r="Y81" i="56"/>
  <c r="A82" i="56"/>
  <c r="X81" i="56"/>
  <c r="X101" i="64" l="1"/>
  <c r="A102" i="64"/>
  <c r="Y101" i="64"/>
  <c r="Y82" i="56"/>
  <c r="A83" i="56"/>
  <c r="X82" i="56"/>
  <c r="A103" i="64" l="1"/>
  <c r="Y102" i="64"/>
  <c r="X102" i="64"/>
  <c r="X83" i="56"/>
  <c r="Y83" i="56"/>
  <c r="A84" i="56"/>
  <c r="Y103" i="64" l="1"/>
  <c r="X103" i="64"/>
  <c r="A104" i="64"/>
  <c r="X84" i="56"/>
  <c r="A85" i="56"/>
  <c r="Y84" i="56"/>
  <c r="Y104" i="64" l="1"/>
  <c r="X104" i="64"/>
  <c r="A105" i="64"/>
  <c r="Y85" i="56"/>
  <c r="A86" i="56"/>
  <c r="X85" i="56"/>
  <c r="X105" i="64" l="1"/>
  <c r="A106" i="64"/>
  <c r="Y105" i="64"/>
  <c r="X86" i="56"/>
  <c r="A87" i="56"/>
  <c r="Y86" i="56"/>
  <c r="A107" i="64" l="1"/>
  <c r="Y106" i="64"/>
  <c r="X106" i="64"/>
  <c r="Y87" i="56"/>
  <c r="A88" i="56"/>
  <c r="X87" i="56"/>
  <c r="Y107" i="64" l="1"/>
  <c r="X107" i="64"/>
  <c r="A108" i="64"/>
  <c r="X88" i="56"/>
  <c r="Y88" i="56"/>
  <c r="A89" i="56"/>
  <c r="Y108" i="64" l="1"/>
  <c r="X108" i="64"/>
  <c r="A109" i="64"/>
  <c r="Y89" i="56"/>
  <c r="A90" i="56"/>
  <c r="X89" i="56"/>
  <c r="X109" i="64" l="1"/>
  <c r="A110" i="64"/>
  <c r="Y109" i="64"/>
  <c r="X90" i="56"/>
  <c r="A91" i="56"/>
  <c r="Y90" i="56"/>
  <c r="A111" i="64" l="1"/>
  <c r="Y110" i="64"/>
  <c r="X110" i="64"/>
  <c r="Y91" i="56"/>
  <c r="A92" i="56"/>
  <c r="X91" i="56"/>
  <c r="Y111" i="64" l="1"/>
  <c r="X111" i="64"/>
  <c r="A112" i="64"/>
  <c r="X92" i="56"/>
  <c r="A93" i="56"/>
  <c r="Y92" i="56"/>
  <c r="Y112" i="64" l="1"/>
  <c r="X112" i="64"/>
  <c r="A113" i="64"/>
  <c r="Y93" i="56"/>
  <c r="A94" i="56"/>
  <c r="X93" i="56"/>
  <c r="X113" i="64" l="1"/>
  <c r="A114" i="64"/>
  <c r="Y113" i="64"/>
  <c r="X94" i="56"/>
  <c r="A95" i="56"/>
  <c r="Y94" i="56"/>
  <c r="A115" i="64" l="1"/>
  <c r="Y114" i="64"/>
  <c r="X114" i="64"/>
  <c r="X95" i="56"/>
  <c r="Y95" i="56"/>
  <c r="A96" i="56"/>
  <c r="Y115" i="64" l="1"/>
  <c r="X115" i="64"/>
  <c r="A116" i="64"/>
  <c r="X96" i="56"/>
  <c r="A97" i="56"/>
  <c r="Y96" i="56"/>
  <c r="Y116" i="64" l="1"/>
  <c r="X116" i="64"/>
  <c r="A117" i="64"/>
  <c r="X97" i="56"/>
  <c r="Y97" i="56"/>
  <c r="A98" i="56"/>
  <c r="X117" i="64" l="1"/>
  <c r="A118" i="64"/>
  <c r="Y117" i="64"/>
  <c r="X98" i="56"/>
  <c r="Y98" i="56"/>
  <c r="A99" i="56"/>
  <c r="A119" i="64" l="1"/>
  <c r="Y118" i="64"/>
  <c r="X118" i="64"/>
  <c r="A100" i="56"/>
  <c r="X99" i="56"/>
  <c r="Y99" i="56"/>
  <c r="Y119" i="64" l="1"/>
  <c r="X119" i="64"/>
  <c r="A120" i="64"/>
  <c r="A101" i="56"/>
  <c r="Y100" i="56"/>
  <c r="X100" i="56"/>
  <c r="Y120" i="64" l="1"/>
  <c r="X120" i="64"/>
  <c r="A121" i="64"/>
  <c r="A102" i="56"/>
  <c r="X101" i="56"/>
  <c r="Y101" i="56"/>
  <c r="X121" i="64" l="1"/>
  <c r="A122" i="64"/>
  <c r="Y121" i="64"/>
  <c r="Y102" i="56"/>
  <c r="X102" i="56"/>
  <c r="A103" i="56"/>
  <c r="A123" i="64" l="1"/>
  <c r="Y122" i="64"/>
  <c r="X122" i="64"/>
  <c r="A104" i="56"/>
  <c r="X103" i="56"/>
  <c r="Y103" i="56"/>
  <c r="Y123" i="64" l="1"/>
  <c r="X123" i="64"/>
  <c r="A124" i="64"/>
  <c r="Y104" i="56"/>
  <c r="X104" i="56"/>
  <c r="A105" i="56"/>
  <c r="Y124" i="64" l="1"/>
  <c r="X124" i="64"/>
  <c r="A125" i="64"/>
  <c r="X105" i="56"/>
  <c r="Y105" i="56"/>
  <c r="A106" i="56"/>
  <c r="X125" i="64" l="1"/>
  <c r="A126" i="64"/>
  <c r="Y125" i="64"/>
  <c r="Y106" i="56"/>
  <c r="A107" i="56"/>
  <c r="X106" i="56"/>
  <c r="A127" i="64" l="1"/>
  <c r="Y126" i="64"/>
  <c r="X126" i="64"/>
  <c r="Y107" i="56"/>
  <c r="X107" i="56"/>
  <c r="A108" i="56"/>
  <c r="Y127" i="64" l="1"/>
  <c r="X127" i="64"/>
  <c r="A128" i="64"/>
  <c r="A109" i="56"/>
  <c r="Y108" i="56"/>
  <c r="X108" i="56"/>
  <c r="Y128" i="64" l="1"/>
  <c r="X128" i="64"/>
  <c r="A129" i="64"/>
  <c r="A110" i="56"/>
  <c r="X109" i="56"/>
  <c r="Y109" i="56"/>
  <c r="X129" i="64" l="1"/>
  <c r="A130" i="64"/>
  <c r="Y129" i="64"/>
  <c r="A111" i="56"/>
  <c r="Y110" i="56"/>
  <c r="X110" i="56"/>
  <c r="A131" i="64" l="1"/>
  <c r="Y130" i="64"/>
  <c r="X130" i="64"/>
  <c r="A112" i="56"/>
  <c r="X111" i="56"/>
  <c r="Y111" i="56"/>
  <c r="Y131" i="64" l="1"/>
  <c r="X131" i="64"/>
  <c r="A132" i="64"/>
  <c r="A113" i="56"/>
  <c r="Y112" i="56"/>
  <c r="X112" i="56"/>
  <c r="Y132" i="64" l="1"/>
  <c r="X132" i="64"/>
  <c r="A133" i="64"/>
  <c r="X113" i="56"/>
  <c r="A114" i="56"/>
  <c r="Y113" i="56"/>
  <c r="X133" i="64" l="1"/>
  <c r="A134" i="64"/>
  <c r="Y133" i="64"/>
  <c r="A115" i="56"/>
  <c r="X114" i="56"/>
  <c r="Y114" i="56"/>
  <c r="A135" i="64" l="1"/>
  <c r="Y134" i="64"/>
  <c r="X134" i="64"/>
  <c r="A116" i="56"/>
  <c r="Y115" i="56"/>
  <c r="X115" i="56"/>
  <c r="Y135" i="64" l="1"/>
  <c r="X135" i="64"/>
  <c r="A136" i="64"/>
  <c r="A117" i="56"/>
  <c r="Y116" i="56"/>
  <c r="X116" i="56"/>
  <c r="Y136" i="64" l="1"/>
  <c r="X136" i="64"/>
  <c r="A137" i="64"/>
  <c r="A118" i="56"/>
  <c r="X117" i="56"/>
  <c r="Y117" i="56"/>
  <c r="X137" i="64" l="1"/>
  <c r="A138" i="64"/>
  <c r="Y137" i="64"/>
  <c r="X118" i="56"/>
  <c r="Y118" i="56"/>
  <c r="A119" i="56"/>
  <c r="A139" i="64" l="1"/>
  <c r="Y138" i="64"/>
  <c r="X138" i="64"/>
  <c r="X119" i="56"/>
  <c r="Y119" i="56"/>
  <c r="A120" i="56"/>
  <c r="Y139" i="64" l="1"/>
  <c r="X139" i="64"/>
  <c r="A140" i="64"/>
  <c r="A121" i="56"/>
  <c r="Y120" i="56"/>
  <c r="X120" i="56"/>
  <c r="Y140" i="64" l="1"/>
  <c r="X140" i="64"/>
  <c r="A141" i="64"/>
  <c r="A122" i="56"/>
  <c r="X121" i="56"/>
  <c r="Y121" i="56"/>
  <c r="X141" i="64" l="1"/>
  <c r="A142" i="64"/>
  <c r="Y141" i="64"/>
  <c r="A123" i="56"/>
  <c r="Y122" i="56"/>
  <c r="X122" i="56"/>
  <c r="A143" i="64" l="1"/>
  <c r="Y142" i="64"/>
  <c r="X142" i="64"/>
  <c r="A124" i="56"/>
  <c r="X123" i="56"/>
  <c r="Y123" i="56"/>
  <c r="Y143" i="64" l="1"/>
  <c r="X143" i="64"/>
  <c r="A144" i="64"/>
  <c r="A125" i="56"/>
  <c r="X124" i="56"/>
  <c r="Y124" i="56"/>
  <c r="Y144" i="64" l="1"/>
  <c r="A145" i="64"/>
  <c r="X144" i="64"/>
  <c r="X125" i="56"/>
  <c r="A126" i="56"/>
  <c r="Y125" i="56"/>
  <c r="X145" i="64" l="1"/>
  <c r="A146" i="64"/>
  <c r="Y145" i="64"/>
  <c r="A127" i="56"/>
  <c r="X126" i="56"/>
  <c r="Y126" i="56"/>
  <c r="A147" i="64" l="1"/>
  <c r="Y146" i="64"/>
  <c r="X146" i="64"/>
  <c r="A128" i="56"/>
  <c r="X127" i="56"/>
  <c r="Y127" i="56"/>
  <c r="Y147" i="64" l="1"/>
  <c r="X147" i="64"/>
  <c r="A148" i="64"/>
  <c r="A129" i="56"/>
  <c r="Y128" i="56"/>
  <c r="X128" i="56"/>
  <c r="Y148" i="64" l="1"/>
  <c r="X148" i="64"/>
  <c r="A149" i="64"/>
  <c r="A130" i="56"/>
  <c r="X129" i="56"/>
  <c r="Y129" i="56"/>
  <c r="X149" i="64" l="1"/>
  <c r="A150" i="64"/>
  <c r="Y149" i="64"/>
  <c r="A131" i="56"/>
  <c r="Y130" i="56"/>
  <c r="X130" i="56"/>
  <c r="A151" i="64" l="1"/>
  <c r="Y150" i="64"/>
  <c r="X150" i="64"/>
  <c r="A132" i="56"/>
  <c r="X131" i="56"/>
  <c r="Y131" i="56"/>
  <c r="Y151" i="64" l="1"/>
  <c r="X151" i="64"/>
  <c r="A152" i="64"/>
  <c r="X132" i="56"/>
  <c r="A133" i="56"/>
  <c r="Y132" i="56"/>
  <c r="Y152" i="64" l="1"/>
  <c r="X152" i="64"/>
  <c r="A153" i="64"/>
  <c r="A134" i="56"/>
  <c r="Y133" i="56"/>
  <c r="X133" i="56"/>
  <c r="X153" i="64" l="1"/>
  <c r="A154" i="64"/>
  <c r="Y153" i="64"/>
  <c r="A135" i="56"/>
  <c r="Y134" i="56"/>
  <c r="X134" i="56"/>
  <c r="A155" i="64" l="1"/>
  <c r="Y154" i="64"/>
  <c r="X154" i="64"/>
  <c r="A136" i="56"/>
  <c r="X135" i="56"/>
  <c r="Y135" i="56"/>
  <c r="Y155" i="64" l="1"/>
  <c r="A156" i="64"/>
  <c r="X155" i="64"/>
  <c r="A137" i="56"/>
  <c r="X136" i="56"/>
  <c r="Y136" i="56"/>
  <c r="Y156" i="64" l="1"/>
  <c r="X156" i="64"/>
  <c r="A157" i="64"/>
  <c r="A138" i="56"/>
  <c r="X137" i="56"/>
  <c r="Y137" i="56"/>
  <c r="X157" i="64" l="1"/>
  <c r="A158" i="64"/>
  <c r="Y157" i="64"/>
  <c r="A139" i="56"/>
  <c r="Y138" i="56"/>
  <c r="X138" i="56"/>
  <c r="A159" i="64" l="1"/>
  <c r="Y158" i="64"/>
  <c r="X158" i="64"/>
  <c r="A140" i="56"/>
  <c r="X139" i="56"/>
  <c r="Y139" i="56"/>
  <c r="Y159" i="64" l="1"/>
  <c r="X159" i="64"/>
  <c r="A160" i="64"/>
  <c r="A141" i="56"/>
  <c r="X140" i="56"/>
  <c r="Y140" i="56"/>
  <c r="Y160" i="64" l="1"/>
  <c r="X160" i="64"/>
  <c r="A161" i="64"/>
  <c r="A142" i="56"/>
  <c r="X141" i="56"/>
  <c r="Y141" i="56"/>
  <c r="X161" i="64" l="1"/>
  <c r="A162" i="64"/>
  <c r="Y161" i="64"/>
  <c r="Y142" i="56"/>
  <c r="A143" i="56"/>
  <c r="X142" i="56"/>
  <c r="A163" i="64" l="1"/>
  <c r="Y162" i="64"/>
  <c r="X162" i="64"/>
  <c r="A144" i="56"/>
  <c r="Y143" i="56"/>
  <c r="X143" i="56"/>
  <c r="Y163" i="64" l="1"/>
  <c r="X163" i="64"/>
  <c r="A164" i="64"/>
  <c r="A145" i="56"/>
  <c r="X144" i="56"/>
  <c r="Y144" i="56"/>
  <c r="Y164" i="64" l="1"/>
  <c r="A165" i="64"/>
  <c r="X164" i="64"/>
  <c r="A146" i="56"/>
  <c r="X145" i="56"/>
  <c r="Y145" i="56"/>
  <c r="X165" i="64" l="1"/>
  <c r="Y165" i="64"/>
  <c r="A147" i="56"/>
  <c r="X146" i="56"/>
  <c r="Y146" i="56"/>
  <c r="C11" i="64" l="1"/>
  <c r="L11" i="64"/>
  <c r="M11" i="64"/>
  <c r="N11" i="64" s="1"/>
  <c r="B11" i="64"/>
  <c r="B10" i="64"/>
  <c r="C10" i="64"/>
  <c r="M10" i="64"/>
  <c r="L10" i="64"/>
  <c r="L12" i="64" s="1"/>
  <c r="A148" i="56"/>
  <c r="Y147" i="56"/>
  <c r="X147" i="56"/>
  <c r="N10" i="64" l="1"/>
  <c r="M12" i="64"/>
  <c r="N12" i="64" s="1"/>
  <c r="C12" i="64"/>
  <c r="D10" i="64"/>
  <c r="B12" i="64"/>
  <c r="D11" i="64"/>
  <c r="A149" i="56"/>
  <c r="X148" i="56"/>
  <c r="Y148" i="56"/>
  <c r="D12" i="64" l="1"/>
  <c r="A150" i="56"/>
  <c r="Y149" i="56"/>
  <c r="X149" i="56"/>
  <c r="Y150" i="56" l="1"/>
  <c r="A151" i="56"/>
  <c r="X150" i="56"/>
  <c r="A152" i="56" l="1"/>
  <c r="Y151" i="56"/>
  <c r="X151" i="56"/>
  <c r="A153" i="56" l="1"/>
  <c r="Y152" i="56"/>
  <c r="X152" i="56"/>
  <c r="X153" i="56" l="1"/>
  <c r="A154" i="56"/>
  <c r="Y153" i="56"/>
  <c r="X154" i="56" l="1"/>
  <c r="A155" i="56"/>
  <c r="Y154" i="56"/>
  <c r="A156" i="56" l="1"/>
  <c r="Y155" i="56"/>
  <c r="X155" i="56"/>
  <c r="Y156" i="56" l="1"/>
  <c r="A157" i="56"/>
  <c r="X156" i="56"/>
  <c r="A158" i="56" l="1"/>
  <c r="X157" i="56"/>
  <c r="Y157" i="56"/>
  <c r="X158" i="56" l="1"/>
  <c r="A159" i="56"/>
  <c r="Y158" i="56"/>
  <c r="X159" i="56" l="1"/>
  <c r="A160" i="56"/>
  <c r="Y159" i="56"/>
  <c r="Y160" i="56" l="1"/>
  <c r="A161" i="56"/>
  <c r="X160" i="56"/>
  <c r="X161" i="56" l="1"/>
  <c r="Y161" i="56"/>
  <c r="A162" i="56"/>
  <c r="X162" i="56" l="1"/>
  <c r="Y162" i="56"/>
  <c r="A163" i="56"/>
  <c r="Y163" i="56" l="1"/>
  <c r="X163" i="56"/>
  <c r="A164" i="56"/>
  <c r="A165" i="56" l="1"/>
  <c r="Y164" i="56"/>
  <c r="X164" i="56"/>
  <c r="X165" i="56" l="1"/>
  <c r="Y165" i="56"/>
  <c r="B11" i="56" l="1"/>
  <c r="B10" i="21" s="1"/>
  <c r="C11" i="56"/>
  <c r="L11" i="56"/>
  <c r="J10" i="21" s="1"/>
  <c r="M11" i="56"/>
  <c r="B10" i="56"/>
  <c r="C10" i="56"/>
  <c r="M10" i="56"/>
  <c r="L10" i="56"/>
  <c r="N11" i="56" l="1"/>
  <c r="K10" i="21"/>
  <c r="N10" i="56"/>
  <c r="K9" i="21"/>
  <c r="M12" i="56"/>
  <c r="J9" i="21"/>
  <c r="L12" i="56"/>
  <c r="C9" i="21"/>
  <c r="C12" i="56"/>
  <c r="D10" i="56"/>
  <c r="D11" i="56"/>
  <c r="C10" i="21"/>
  <c r="B9" i="21"/>
  <c r="B12" i="56"/>
  <c r="D10" i="21" l="1"/>
  <c r="C11" i="21"/>
  <c r="D9" i="21"/>
  <c r="K11" i="21"/>
  <c r="L9" i="21"/>
  <c r="J11" i="21"/>
  <c r="L10" i="21"/>
  <c r="B11" i="21"/>
  <c r="D12" i="56"/>
  <c r="N12" i="56"/>
  <c r="D11" i="21" l="1"/>
  <c r="L11" i="21"/>
</calcChain>
</file>

<file path=xl/sharedStrings.xml><?xml version="1.0" encoding="utf-8"?>
<sst xmlns="http://schemas.openxmlformats.org/spreadsheetml/2006/main" count="255" uniqueCount="135">
  <si>
    <t>Earned Premium</t>
  </si>
  <si>
    <t>TOI</t>
  </si>
  <si>
    <t>CoCode</t>
  </si>
  <si>
    <t>Indiana</t>
  </si>
  <si>
    <t>Nationwide</t>
  </si>
  <si>
    <t>Life Years</t>
  </si>
  <si>
    <t>Open/Closed/Mixed</t>
  </si>
  <si>
    <t>Inception Date (mm/dd/yyyy)</t>
  </si>
  <si>
    <t>Company Name</t>
  </si>
  <si>
    <t>Past</t>
  </si>
  <si>
    <t>Future</t>
  </si>
  <si>
    <t>Lifetime</t>
  </si>
  <si>
    <t>Version:</t>
  </si>
  <si>
    <t>Last updated:</t>
  </si>
  <si>
    <t>Notes to Reviewer:</t>
  </si>
  <si>
    <t>Notes to Reviewer</t>
  </si>
  <si>
    <t>Required Fields</t>
  </si>
  <si>
    <t>Calculated Fields and Labels</t>
  </si>
  <si>
    <t>Experience Workbook Instructions:</t>
  </si>
  <si>
    <t>Average Age</t>
  </si>
  <si>
    <t>Earliest Year First Available</t>
  </si>
  <si>
    <t>Projected Data Input</t>
  </si>
  <si>
    <t>Written Premium Change</t>
  </si>
  <si>
    <t>Rate Increase (with Premium Trend)</t>
  </si>
  <si>
    <t>Current Target Loss Ratio</t>
  </si>
  <si>
    <t>Historical and Projected Experience by Year (not Present Value)</t>
  </si>
  <si>
    <t>Plan(s)</t>
  </si>
  <si>
    <t>Time Frame</t>
  </si>
  <si>
    <t>Average Annual Premium per Life Year</t>
  </si>
  <si>
    <t>Year to Discount/Accumulate to</t>
  </si>
  <si>
    <t>Plan Overview:</t>
  </si>
  <si>
    <t>IN Lifetime Experience:</t>
  </si>
  <si>
    <t>Historical Input</t>
  </si>
  <si>
    <t>SERFF Tracking Number</t>
  </si>
  <si>
    <t>Loss Ratio</t>
  </si>
  <si>
    <t>Aggregate -&gt;</t>
  </si>
  <si>
    <t>Written Premium</t>
  </si>
  <si>
    <t>Annualized Rate Increase</t>
  </si>
  <si>
    <t xml:space="preserve">Incurred Claims </t>
  </si>
  <si>
    <t>Loss Ratio Standard (%)</t>
  </si>
  <si>
    <r>
      <rPr>
        <b/>
        <sz val="12"/>
        <color indexed="8"/>
        <rFont val="Times New Roman"/>
        <family val="1"/>
      </rPr>
      <t xml:space="preserve">Experience Workbook Variations:
</t>
    </r>
    <r>
      <rPr>
        <sz val="12"/>
        <color indexed="8"/>
        <rFont val="Times New Roman"/>
        <family val="1"/>
      </rPr>
      <t xml:space="preserve">There is a different Experience Workbook for  Long Term Care filings. </t>
    </r>
  </si>
  <si>
    <t>Average Requested</t>
  </si>
  <si>
    <t>Rate Increase (No Trend)</t>
  </si>
  <si>
    <t>Renewal Premium on Effective Date</t>
  </si>
  <si>
    <t>Renewal Premium 12 Months after the Effective Date</t>
  </si>
  <si>
    <r>
      <rPr>
        <b/>
        <sz val="12"/>
        <color indexed="8"/>
        <rFont val="Times New Roman"/>
        <family val="1"/>
      </rPr>
      <t>When is the Experience Workbook Required?</t>
    </r>
    <r>
      <rPr>
        <sz val="12"/>
        <color indexed="8"/>
        <rFont val="Times New Roman"/>
        <family val="1"/>
      </rPr>
      <t xml:space="preserve">
An Experience Workbook is required for all rate related filings (new and renewal).</t>
    </r>
  </si>
  <si>
    <t>What is expected in this submission?</t>
  </si>
  <si>
    <t>We expect all the product information to be included here and in addition any rider information that is only available with this product.</t>
  </si>
  <si>
    <t>Which cells do I need to complete?</t>
  </si>
  <si>
    <t>The following color key will be used throughout this workbook.  Please refer to this on each page when deciding which cells should be completed.</t>
  </si>
  <si>
    <t>Compliance@idoi.IN.gov</t>
  </si>
  <si>
    <t>Portfolio ID</t>
  </si>
  <si>
    <t>Renewability Condition (GR/OR/CR)</t>
  </si>
  <si>
    <t>Issue/Attained Age</t>
  </si>
  <si>
    <t>Requested Rate Changes in Indiana</t>
  </si>
  <si>
    <t>Current Averages</t>
  </si>
  <si>
    <t>Plan Name(s)</t>
  </si>
  <si>
    <t>Open or Closed to New Issues</t>
  </si>
  <si>
    <t>Original Target Loss Ratio</t>
  </si>
  <si>
    <t>One Time Rate Change</t>
  </si>
  <si>
    <t>Prem After One Time Rate Change</t>
  </si>
  <si>
    <t>12 Month Ultimate Premium</t>
  </si>
  <si>
    <t>Rate Impact After 12 Months</t>
  </si>
  <si>
    <t>Indiana Date</t>
  </si>
  <si>
    <t>Indiana Aggregate</t>
  </si>
  <si>
    <t>Nationwide Aggregate</t>
  </si>
  <si>
    <t>IN Earned Premium</t>
  </si>
  <si>
    <t xml:space="preserve">IN Incurred Claims </t>
  </si>
  <si>
    <t>IN Loss Ratio</t>
  </si>
  <si>
    <t>IN Life Years</t>
  </si>
  <si>
    <t>IN Average Annual Premium per Life Year</t>
  </si>
  <si>
    <t>IN Average Age</t>
  </si>
  <si>
    <t>NW Earned Premium</t>
  </si>
  <si>
    <t>NW Incurred Claims</t>
  </si>
  <si>
    <t>NW Loss Ratio</t>
  </si>
  <si>
    <t>NW Life Years</t>
  </si>
  <si>
    <t>NW Average Annual Premium per Life Year</t>
  </si>
  <si>
    <t>NW Average Age</t>
  </si>
  <si>
    <t>Place all experience tabs between the "StartExp" tab and the "EndExp" tab.</t>
  </si>
  <si>
    <t>IN Annualized Rate Increase</t>
  </si>
  <si>
    <t xml:space="preserve">NW Incurred Claims </t>
  </si>
  <si>
    <t>NW Annualized Rate Increase</t>
  </si>
  <si>
    <t>(IN Life Years)*(IN Average Age)</t>
  </si>
  <si>
    <t>(NW Life Years)*(NW Average Age)</t>
  </si>
  <si>
    <t>IN Incurred Claims</t>
  </si>
  <si>
    <t>Third Party Administrator (Admin Name or "None")</t>
  </si>
  <si>
    <t>IN Paid Claims</t>
  </si>
  <si>
    <t>NW Paid Claims</t>
  </si>
  <si>
    <t>Accumulation Factors</t>
  </si>
  <si>
    <t>Discount Factors</t>
  </si>
  <si>
    <t>Nationwide Date</t>
  </si>
  <si>
    <t>Group Code (Group Code or "None")</t>
  </si>
  <si>
    <t>Historical and Projected (with requested rate change) Experience by Year (not Present Value):</t>
  </si>
  <si>
    <t>New Covered Lives</t>
  </si>
  <si>
    <t>IN New Covered Lives</t>
  </si>
  <si>
    <t>NW New Covered Lives</t>
  </si>
  <si>
    <t>Proposed/Approved Rate Increase with Trend (Overall % Rate Impact)</t>
  </si>
  <si>
    <t>Average Premium Trend</t>
  </si>
  <si>
    <t>Minimum % Rate Change (=SERFF)</t>
  </si>
  <si>
    <t>Maximum % Rate Change (=SERFF)</t>
  </si>
  <si>
    <t>Projected Data Input
with Requested Rate Change</t>
  </si>
  <si>
    <t>Effective Date</t>
  </si>
  <si>
    <t>Effective Date (mm/dd/yyyy)</t>
  </si>
  <si>
    <t>Covered Lives at Time of Filing</t>
  </si>
  <si>
    <t>IN Policy Holders</t>
  </si>
  <si>
    <t>IN Filing Lives</t>
  </si>
  <si>
    <t>NW Filing Lives</t>
  </si>
  <si>
    <t>IN Annualized Change in Rates</t>
  </si>
  <si>
    <t>NW Annualized Change in Rates</t>
  </si>
  <si>
    <t>IN Requested Rate Change</t>
  </si>
  <si>
    <t>NW Requested Rate Change</t>
  </si>
  <si>
    <t>Last Full Year of Experience (Leave blank if none)</t>
  </si>
  <si>
    <t xml:space="preserve">Last Year for Projections (must be at least 3 years after the last full year of experience) </t>
  </si>
  <si>
    <t>Name of
Experience
Sheet</t>
  </si>
  <si>
    <t>Previous Writing Companies (Previous Company Names or "None")</t>
  </si>
  <si>
    <t>IN Open or Closed to New Issues</t>
  </si>
  <si>
    <t>NW Open or Closed to New Issues</t>
  </si>
  <si>
    <t>Expected Loss Ratio Curve (Using Original Durational Loss Ratio Assumptions)</t>
  </si>
  <si>
    <t>IN Expected Loss Ratio Curve (Using Original Durational Loss Ratio Assumptions)</t>
  </si>
  <si>
    <t>NW Expected Loss Ratio Curve (Using Original Durational Loss Ratio Assumptions)</t>
  </si>
  <si>
    <t>Calculated Fields and Labels - These fields are precalculated and do not need additional input.</t>
  </si>
  <si>
    <t>Notes to Reviewer - Use this section for any additional notes necessary for reviewer.</t>
  </si>
  <si>
    <t>Historical Input - Use these fields to input any and all available historical data.</t>
  </si>
  <si>
    <t>Projected Data Input - Use these fields to input any and all projected data.</t>
  </si>
  <si>
    <r>
      <rPr>
        <b/>
        <sz val="12"/>
        <color indexed="8"/>
        <rFont val="Times New Roman"/>
        <family val="1"/>
      </rPr>
      <t>Contact Us:</t>
    </r>
    <r>
      <rPr>
        <sz val="12"/>
        <color indexed="8"/>
        <rFont val="Times New Roman"/>
        <family val="1"/>
      </rPr>
      <t xml:space="preserve">
If you have any questions about this workbook, you may look for additional information on our website, contact our Chief Actuary, or email us at:</t>
    </r>
  </si>
  <si>
    <t>Pre-Filing Effective Date Premium Per Covered Life</t>
  </si>
  <si>
    <t>IN Rate Filing History:</t>
  </si>
  <si>
    <t>Please use this page to display historical rate filing information, by SERFF Tracking Number, since at least 2015.  The Portfolio ID is the identifier for a block of business, so all filings for the same block of business will need the same Portfolio ID.  If this block does not yet have a Portfolio ID, then assign the SERFF Tracking # of this filings to this block as its Portfolio ID.  If two blocks are combined into a single Experience Workbook, then their past rate filing histories will be distinguished by their past Portfolio IDs.  See the "Experience Workbook Instructions" document on our website for more information.  Be sure to include a row for this filing's information and insure that it closely matches what is calculated in row 6, "Current Averages."  Please explain any differences or key changes in the Portfolio in the Notes to Review section at the end of each row.</t>
  </si>
  <si>
    <t>SERFF Tracking Number of this Filing</t>
  </si>
  <si>
    <r>
      <rPr>
        <b/>
        <sz val="12"/>
        <color indexed="8"/>
        <rFont val="Times New Roman"/>
        <family val="1"/>
      </rPr>
      <t>Overview:</t>
    </r>
    <r>
      <rPr>
        <sz val="12"/>
        <color indexed="8"/>
        <rFont val="Times New Roman"/>
        <family val="1"/>
      </rPr>
      <t xml:space="preserve"> 
The Experience Workbook is designed to provide an efficient way for the IDOI to gather essential information in order to reduce the number of objections and the time it takes to review a filing.  The Experience Workbook will capture initial projections for new products and will be updated with each rate filing to track both the experience and the most current projections for an existing block.  The Experience Workbook (and all of the blocks of business it contains) is identified by its Portfolio ID, which is a SERFF Tracking # chosen by the carrier, and is typically the first SERFF Tracking # for a rate filing submitted after 1/1/2018.</t>
    </r>
  </si>
  <si>
    <t>Rate for Present Value Calculations (%)</t>
  </si>
  <si>
    <t>8.12</t>
  </si>
  <si>
    <t xml:space="preserve">New Experience Workbook Instructions:
These instructions are to aid in the initial setup of the Experience Workbook and should be deleted before filing. 
Requesting Premium Trend below is a request to change the rate schedule by the Premium Trend throughout the year. Approval for using Premium Trend to change rates expires after 18 months.  
In this Note to Reviewer, please indicate wheither the Pre-Filing Effective Date Premium Per Covered Life is on a monthly or an annual basis.  </t>
  </si>
  <si>
    <t>Requested Continuous Rate Change (Premium Trend)</t>
  </si>
  <si>
    <t>Claims Trend Assumption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</si>
</sst>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0.0000"/>
  </numFmts>
  <fonts count="18" x14ac:knownFonts="1">
    <font>
      <sz val="11"/>
      <color theme="1"/>
      <name val="Calibri"/>
      <family val="2"/>
      <scheme val="minor"/>
    </font>
    <font>
      <sz val="10"/>
      <color indexed="8"/>
      <name val="Arial"/>
      <family val="2"/>
    </font>
    <font>
      <sz val="11"/>
      <color theme="1"/>
      <name val="Calibri"/>
      <family val="2"/>
      <scheme val="minor"/>
    </font>
    <font>
      <sz val="11"/>
      <color theme="1"/>
      <name val="Times New Roman"/>
      <family val="1"/>
    </font>
    <font>
      <sz val="12"/>
      <color indexed="8"/>
      <name val="Times New Roman"/>
      <family val="1"/>
    </font>
    <font>
      <sz val="12"/>
      <color theme="1"/>
      <name val="Times New Roman"/>
      <family val="1"/>
    </font>
    <font>
      <sz val="14"/>
      <color theme="1"/>
      <name val="Times New Roman"/>
      <family val="1"/>
    </font>
    <font>
      <u/>
      <sz val="11"/>
      <color theme="10"/>
      <name val="Calibri"/>
      <family val="2"/>
    </font>
    <font>
      <b/>
      <sz val="16"/>
      <color theme="1"/>
      <name val="Times New Roman"/>
      <family val="1"/>
    </font>
    <font>
      <sz val="12"/>
      <color rgb="FF000000"/>
      <name val="Times New Roman"/>
      <family val="1"/>
    </font>
    <font>
      <u/>
      <sz val="12"/>
      <color theme="10"/>
      <name val="Times New Roman"/>
      <family val="1"/>
    </font>
    <font>
      <sz val="11"/>
      <name val="Times New Roman"/>
      <family val="1"/>
    </font>
    <font>
      <b/>
      <sz val="11"/>
      <name val="Times New Roman"/>
      <family val="1"/>
    </font>
    <font>
      <b/>
      <sz val="12"/>
      <color indexed="8"/>
      <name val="Times New Roman"/>
      <family val="1"/>
    </font>
    <font>
      <sz val="11"/>
      <name val="Times New Roman"/>
      <family val="1"/>
    </font>
    <font>
      <sz val="11"/>
      <name val="Times New Roman"/>
      <family val="1"/>
    </font>
    <font>
      <sz val="11"/>
      <name val="Times New Roman"/>
      <family val="1"/>
    </font>
    <font>
      <sz val="11"/>
      <name val="Times New Roman"/>
      <family val="1"/>
    </font>
  </fonts>
  <fills count="12">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theme="0" tint="-0.249977111117893"/>
        <bgColor indexed="0"/>
      </patternFill>
    </fill>
    <fill>
      <patternFill patternType="solid">
        <fgColor rgb="FFFFFFB7"/>
        <bgColor indexed="64"/>
      </patternFill>
    </fill>
    <fill>
      <patternFill patternType="solid">
        <fgColor rgb="FFC5D9F1"/>
        <bgColor indexed="64"/>
      </patternFill>
    </fill>
    <fill>
      <patternFill patternType="solid">
        <fgColor rgb="FFC5D9F1"/>
        <bgColor indexed="0"/>
      </patternFill>
    </fill>
    <fill>
      <patternFill patternType="solid">
        <fgColor rgb="FFB1A0C7"/>
        <bgColor indexed="64"/>
      </patternFill>
    </fill>
    <fill>
      <patternFill patternType="solid">
        <fgColor theme="3" tint="0.79998168889431442"/>
        <bgColor indexed="0"/>
      </patternFill>
    </fill>
    <fill>
      <patternFill patternType="solid">
        <fgColor rgb="FFBFBFBF"/>
        <bgColor indexed="64"/>
      </patternFill>
    </fill>
    <fill>
      <patternFill patternType="solid">
        <fgColor rgb="FFBFBFBF"/>
        <bgColor indexed="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rgb="FF000000"/>
      </bottom>
      <diagonal/>
    </border>
    <border>
      <left style="medium">
        <color indexed="64"/>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s>
  <cellStyleXfs count="7">
    <xf numFmtId="0" fontId="0" fillId="0" borderId="0"/>
    <xf numFmtId="0" fontId="1" fillId="0" borderId="0"/>
    <xf numFmtId="0" fontId="1" fillId="0" borderId="0"/>
    <xf numFmtId="9" fontId="2" fillId="0" borderId="0" applyFont="0" applyFill="0" applyBorder="0" applyAlignment="0" applyProtection="0"/>
    <xf numFmtId="0" fontId="7"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cellStyleXfs>
  <cellXfs count="327">
    <xf numFmtId="0" fontId="0" fillId="0" borderId="0" xfId="0"/>
    <xf numFmtId="0" fontId="3" fillId="0" borderId="0" xfId="0" applyFont="1"/>
    <xf numFmtId="0" fontId="9" fillId="0" borderId="0" xfId="0" applyFont="1" applyAlignment="1">
      <alignment wrapText="1"/>
    </xf>
    <xf numFmtId="0" fontId="8" fillId="0" borderId="0" xfId="0" applyFont="1"/>
    <xf numFmtId="0" fontId="5" fillId="0" borderId="0" xfId="0" applyFont="1"/>
    <xf numFmtId="49" fontId="5" fillId="0" borderId="0" xfId="0" applyNumberFormat="1" applyFont="1" applyAlignment="1">
      <alignment horizontal="right"/>
    </xf>
    <xf numFmtId="0" fontId="6" fillId="0" borderId="0" xfId="0" applyFont="1" applyAlignment="1">
      <alignment wrapText="1"/>
    </xf>
    <xf numFmtId="0" fontId="5" fillId="0" borderId="0" xfId="0" applyFont="1" applyAlignment="1">
      <alignment wrapText="1"/>
    </xf>
    <xf numFmtId="14" fontId="5" fillId="0" borderId="0" xfId="0" applyNumberFormat="1" applyFont="1"/>
    <xf numFmtId="0" fontId="10" fillId="0" borderId="0" xfId="4" applyFont="1" applyAlignment="1" applyProtection="1"/>
    <xf numFmtId="0" fontId="9" fillId="0" borderId="0" xfId="0" applyFont="1"/>
    <xf numFmtId="0" fontId="12" fillId="0" borderId="0" xfId="0" applyFont="1"/>
    <xf numFmtId="0" fontId="11" fillId="0" borderId="0" xfId="0" applyFont="1"/>
    <xf numFmtId="10" fontId="11" fillId="0" borderId="0" xfId="3" applyNumberFormat="1" applyFont="1" applyProtection="1"/>
    <xf numFmtId="0" fontId="11" fillId="0" borderId="0" xfId="0" applyFont="1" applyAlignment="1">
      <alignment wrapText="1"/>
    </xf>
    <xf numFmtId="166" fontId="11" fillId="0" borderId="0" xfId="0" applyNumberFormat="1" applyFont="1" applyAlignment="1">
      <alignment horizontal="center" wrapText="1"/>
    </xf>
    <xf numFmtId="166" fontId="11" fillId="0" borderId="0" xfId="6" applyNumberFormat="1" applyFont="1" applyFill="1" applyBorder="1" applyProtection="1">
      <protection locked="0"/>
    </xf>
    <xf numFmtId="165" fontId="11" fillId="0" borderId="0" xfId="3" applyNumberFormat="1" applyFont="1" applyAlignment="1">
      <alignment horizontal="center"/>
    </xf>
    <xf numFmtId="0" fontId="11" fillId="0" borderId="0" xfId="0" applyFont="1" applyAlignment="1">
      <alignment horizontal="center"/>
    </xf>
    <xf numFmtId="2" fontId="11" fillId="0" borderId="0" xfId="0" applyNumberFormat="1" applyFont="1" applyAlignment="1">
      <alignment horizontal="center"/>
    </xf>
    <xf numFmtId="0" fontId="12" fillId="0" borderId="0" xfId="0" applyFont="1" applyAlignment="1">
      <alignment horizontal="center"/>
    </xf>
    <xf numFmtId="165" fontId="11" fillId="0" borderId="0" xfId="3" applyNumberFormat="1" applyFont="1" applyFill="1" applyAlignment="1">
      <alignment horizontal="center"/>
    </xf>
    <xf numFmtId="0" fontId="11" fillId="3" borderId="4" xfId="0" applyFont="1" applyFill="1" applyBorder="1"/>
    <xf numFmtId="0" fontId="11" fillId="2" borderId="2" xfId="2" applyFont="1" applyFill="1" applyBorder="1" applyAlignment="1">
      <alignment horizontal="center" vertical="center" wrapText="1"/>
    </xf>
    <xf numFmtId="0" fontId="12" fillId="3" borderId="5" xfId="0" applyFont="1" applyFill="1" applyBorder="1"/>
    <xf numFmtId="0" fontId="12" fillId="3" borderId="6" xfId="0" applyFont="1" applyFill="1" applyBorder="1"/>
    <xf numFmtId="165" fontId="11" fillId="0" borderId="10" xfId="3" applyNumberFormat="1" applyFont="1" applyFill="1" applyBorder="1" applyAlignment="1" applyProtection="1">
      <alignment horizontal="right"/>
    </xf>
    <xf numFmtId="164" fontId="11" fillId="0" borderId="0" xfId="5" applyNumberFormat="1" applyFont="1" applyFill="1" applyBorder="1" applyAlignment="1" applyProtection="1">
      <alignment horizontal="right"/>
    </xf>
    <xf numFmtId="165" fontId="11" fillId="0" borderId="0" xfId="3" applyNumberFormat="1" applyFont="1" applyFill="1" applyBorder="1" applyAlignment="1" applyProtection="1">
      <alignment horizontal="right"/>
    </xf>
    <xf numFmtId="0" fontId="11" fillId="0" borderId="0" xfId="0" applyFont="1" applyProtection="1">
      <protection locked="0"/>
    </xf>
    <xf numFmtId="0" fontId="11" fillId="3" borderId="1" xfId="2" applyFont="1" applyFill="1" applyBorder="1" applyAlignment="1">
      <alignment horizontal="center" vertical="center" wrapText="1"/>
    </xf>
    <xf numFmtId="164" fontId="11" fillId="0" borderId="10" xfId="5" applyNumberFormat="1" applyFont="1" applyFill="1" applyBorder="1" applyAlignment="1" applyProtection="1">
      <alignment horizontal="right"/>
    </xf>
    <xf numFmtId="43" fontId="11" fillId="0" borderId="10" xfId="5" applyFont="1" applyFill="1" applyBorder="1" applyAlignment="1" applyProtection="1">
      <alignment horizontal="right"/>
    </xf>
    <xf numFmtId="0" fontId="4" fillId="0" borderId="0" xfId="0" applyFont="1" applyAlignment="1">
      <alignment wrapText="1"/>
    </xf>
    <xf numFmtId="0" fontId="12" fillId="3" borderId="5" xfId="0" applyFont="1" applyFill="1" applyBorder="1" applyAlignment="1">
      <alignment horizontal="center"/>
    </xf>
    <xf numFmtId="165" fontId="11" fillId="6" borderId="1" xfId="3" applyNumberFormat="1" applyFont="1" applyFill="1" applyBorder="1" applyAlignment="1" applyProtection="1">
      <alignment horizontal="center" vertical="center"/>
      <protection locked="0"/>
    </xf>
    <xf numFmtId="165" fontId="11" fillId="6" borderId="1" xfId="3" applyNumberFormat="1" applyFont="1" applyFill="1" applyBorder="1" applyAlignment="1" applyProtection="1">
      <alignment horizontal="center" wrapText="1"/>
      <protection locked="0"/>
    </xf>
    <xf numFmtId="166" fontId="11" fillId="6" borderId="1" xfId="6" applyNumberFormat="1" applyFont="1" applyFill="1" applyBorder="1" applyAlignment="1" applyProtection="1">
      <alignment horizontal="center" wrapText="1"/>
      <protection locked="0"/>
    </xf>
    <xf numFmtId="14" fontId="11" fillId="6" borderId="1" xfId="5" applyNumberFormat="1" applyFont="1" applyFill="1" applyBorder="1" applyAlignment="1" applyProtection="1">
      <alignment horizontal="center" wrapText="1"/>
      <protection locked="0"/>
    </xf>
    <xf numFmtId="165" fontId="11" fillId="3" borderId="1" xfId="3" applyNumberFormat="1" applyFont="1" applyFill="1" applyBorder="1" applyAlignment="1" applyProtection="1">
      <alignment horizontal="center" vertical="center"/>
    </xf>
    <xf numFmtId="166" fontId="11" fillId="3" borderId="1" xfId="6" applyNumberFormat="1" applyFont="1" applyFill="1" applyBorder="1" applyAlignment="1" applyProtection="1">
      <alignment horizontal="center" wrapText="1"/>
    </xf>
    <xf numFmtId="165" fontId="11" fillId="3" borderId="1" xfId="3" applyNumberFormat="1" applyFont="1" applyFill="1" applyBorder="1" applyAlignment="1" applyProtection="1">
      <alignment horizontal="center" wrapText="1"/>
    </xf>
    <xf numFmtId="0" fontId="13" fillId="0" borderId="0" xfId="0" applyFont="1" applyAlignment="1">
      <alignment wrapText="1"/>
    </xf>
    <xf numFmtId="0" fontId="12" fillId="3" borderId="0" xfId="0" applyFont="1" applyFill="1" applyAlignment="1">
      <alignment vertical="center"/>
    </xf>
    <xf numFmtId="0" fontId="12" fillId="5" borderId="0" xfId="0" applyFont="1" applyFill="1" applyAlignment="1">
      <alignment vertical="center"/>
    </xf>
    <xf numFmtId="0" fontId="12" fillId="6" borderId="0" xfId="0" applyFont="1" applyFill="1" applyAlignment="1">
      <alignment vertical="center"/>
    </xf>
    <xf numFmtId="0" fontId="12" fillId="8" borderId="0" xfId="0" applyFont="1" applyFill="1" applyAlignment="1">
      <alignment vertical="center"/>
    </xf>
    <xf numFmtId="0" fontId="12" fillId="0" borderId="0" xfId="0" applyFont="1" applyAlignment="1">
      <alignment vertical="center"/>
    </xf>
    <xf numFmtId="166" fontId="11" fillId="3" borderId="1" xfId="0" applyNumberFormat="1" applyFont="1" applyFill="1" applyBorder="1" applyAlignment="1">
      <alignment horizontal="center" wrapText="1"/>
    </xf>
    <xf numFmtId="0" fontId="11" fillId="4" borderId="8" xfId="1" applyFont="1" applyFill="1" applyBorder="1" applyAlignment="1">
      <alignment horizontal="center" vertical="center" wrapText="1"/>
    </xf>
    <xf numFmtId="14" fontId="0" fillId="3" borderId="4" xfId="0" applyNumberForma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1" applyFont="1" applyAlignment="1">
      <alignment vertical="center"/>
    </xf>
    <xf numFmtId="165" fontId="12" fillId="3" borderId="3" xfId="3" applyNumberFormat="1" applyFont="1" applyFill="1" applyBorder="1" applyAlignment="1">
      <alignment horizontal="center" vertical="center" wrapText="1"/>
    </xf>
    <xf numFmtId="0" fontId="11" fillId="3" borderId="19" xfId="1" applyFont="1" applyFill="1" applyBorder="1" applyAlignment="1">
      <alignment vertical="center"/>
    </xf>
    <xf numFmtId="0" fontId="11" fillId="0" borderId="0" xfId="0" applyFont="1" applyAlignment="1">
      <alignment horizontal="left" vertical="top" wrapText="1"/>
    </xf>
    <xf numFmtId="0" fontId="11" fillId="0" borderId="0" xfId="1" applyFont="1" applyAlignment="1">
      <alignment horizontal="center" wrapText="1"/>
    </xf>
    <xf numFmtId="0" fontId="11" fillId="4" borderId="1" xfId="1" applyFont="1" applyFill="1" applyBorder="1" applyAlignment="1">
      <alignment horizontal="center" vertical="center" wrapText="1"/>
    </xf>
    <xf numFmtId="165" fontId="11" fillId="4" borderId="1" xfId="1" applyNumberFormat="1" applyFont="1" applyFill="1" applyBorder="1" applyAlignment="1">
      <alignment horizontal="center" vertical="center" wrapText="1"/>
    </xf>
    <xf numFmtId="0" fontId="11" fillId="2" borderId="8" xfId="2" applyFont="1" applyFill="1" applyBorder="1" applyAlignment="1">
      <alignment horizontal="center" vertical="center" wrapText="1"/>
    </xf>
    <xf numFmtId="166" fontId="11" fillId="3" borderId="1" xfId="6" applyNumberFormat="1" applyFont="1" applyFill="1" applyBorder="1" applyAlignment="1" applyProtection="1">
      <alignment horizontal="right"/>
    </xf>
    <xf numFmtId="165" fontId="11" fillId="3" borderId="1" xfId="3" applyNumberFormat="1" applyFont="1" applyFill="1" applyBorder="1" applyAlignment="1" applyProtection="1">
      <alignment horizontal="right"/>
    </xf>
    <xf numFmtId="164" fontId="11" fillId="0" borderId="15" xfId="5" applyNumberFormat="1" applyFont="1" applyFill="1" applyBorder="1" applyAlignment="1" applyProtection="1">
      <alignment horizontal="right"/>
    </xf>
    <xf numFmtId="0" fontId="11" fillId="0" borderId="0" xfId="0" applyFont="1" applyAlignment="1">
      <alignment horizontal="right"/>
    </xf>
    <xf numFmtId="166" fontId="11" fillId="3" borderId="7" xfId="6" applyNumberFormat="1" applyFont="1" applyFill="1" applyBorder="1" applyAlignment="1" applyProtection="1">
      <alignment horizontal="right"/>
    </xf>
    <xf numFmtId="165" fontId="11" fillId="3" borderId="7" xfId="3" applyNumberFormat="1" applyFont="1" applyFill="1" applyBorder="1" applyAlignment="1" applyProtection="1">
      <alignment horizontal="right"/>
    </xf>
    <xf numFmtId="166" fontId="11" fillId="0" borderId="16" xfId="6" applyNumberFormat="1" applyFont="1" applyFill="1" applyBorder="1" applyAlignment="1" applyProtection="1">
      <alignment horizontal="right" wrapText="1"/>
      <protection locked="0"/>
    </xf>
    <xf numFmtId="166" fontId="11" fillId="0" borderId="1" xfId="6" applyNumberFormat="1" applyFont="1" applyFill="1" applyBorder="1" applyAlignment="1" applyProtection="1">
      <alignment horizontal="right" wrapText="1"/>
      <protection locked="0"/>
    </xf>
    <xf numFmtId="164" fontId="11" fillId="0" borderId="1" xfId="5" applyNumberFormat="1" applyFont="1" applyFill="1" applyBorder="1" applyAlignment="1" applyProtection="1">
      <alignment horizontal="right" wrapText="1"/>
      <protection locked="0"/>
    </xf>
    <xf numFmtId="164" fontId="11" fillId="0" borderId="17" xfId="5" applyNumberFormat="1" applyFont="1" applyFill="1" applyBorder="1" applyAlignment="1" applyProtection="1">
      <alignment horizontal="right" wrapText="1"/>
      <protection locked="0"/>
    </xf>
    <xf numFmtId="166" fontId="11" fillId="0" borderId="10" xfId="6" applyNumberFormat="1" applyFont="1" applyFill="1" applyBorder="1" applyAlignment="1" applyProtection="1">
      <alignment horizontal="right"/>
    </xf>
    <xf numFmtId="166" fontId="11" fillId="0" borderId="0" xfId="6" applyNumberFormat="1" applyFont="1" applyFill="1" applyBorder="1" applyAlignment="1" applyProtection="1">
      <alignment horizontal="right"/>
    </xf>
    <xf numFmtId="164" fontId="11" fillId="3" borderId="1" xfId="5" applyNumberFormat="1" applyFont="1" applyFill="1" applyBorder="1" applyAlignment="1" applyProtection="1">
      <alignment horizontal="right" wrapText="1"/>
    </xf>
    <xf numFmtId="10" fontId="11" fillId="0" borderId="0" xfId="3" applyNumberFormat="1" applyFont="1" applyBorder="1" applyProtection="1">
      <protection locked="0"/>
    </xf>
    <xf numFmtId="10" fontId="11" fillId="0" borderId="0" xfId="3" applyNumberFormat="1" applyFont="1" applyProtection="1">
      <protection locked="0"/>
    </xf>
    <xf numFmtId="0" fontId="11" fillId="6" borderId="1" xfId="0" applyFont="1" applyFill="1" applyBorder="1" applyAlignment="1" applyProtection="1">
      <alignment horizontal="center" vertical="center"/>
      <protection locked="0"/>
    </xf>
    <xf numFmtId="164" fontId="11" fillId="6" borderId="1" xfId="5" applyNumberFormat="1" applyFont="1" applyFill="1" applyBorder="1" applyAlignment="1" applyProtection="1">
      <alignment horizontal="right" vertical="center"/>
      <protection locked="0"/>
    </xf>
    <xf numFmtId="14" fontId="11" fillId="6" borderId="1" xfId="0" applyNumberFormat="1" applyFont="1" applyFill="1" applyBorder="1" applyAlignment="1" applyProtection="1">
      <alignment horizontal="center" vertical="center"/>
      <protection locked="0"/>
    </xf>
    <xf numFmtId="166" fontId="11" fillId="6" borderId="4" xfId="6" applyNumberFormat="1" applyFont="1" applyFill="1" applyBorder="1" applyProtection="1">
      <protection locked="0"/>
    </xf>
    <xf numFmtId="0" fontId="11" fillId="4" borderId="2" xfId="2" applyFont="1" applyFill="1" applyBorder="1" applyAlignment="1">
      <alignment horizontal="center" vertical="center" wrapText="1"/>
    </xf>
    <xf numFmtId="165" fontId="11" fillId="4" borderId="2" xfId="3" applyNumberFormat="1" applyFont="1" applyFill="1" applyBorder="1" applyAlignment="1" applyProtection="1">
      <alignment horizontal="center" vertical="center" wrapText="1"/>
    </xf>
    <xf numFmtId="0" fontId="11" fillId="2" borderId="19" xfId="1" applyFont="1" applyFill="1" applyBorder="1" applyAlignment="1">
      <alignment horizontal="center" vertical="center" wrapText="1"/>
    </xf>
    <xf numFmtId="0" fontId="11" fillId="2" borderId="9" xfId="1" applyFont="1" applyFill="1" applyBorder="1" applyAlignment="1">
      <alignment horizontal="center" vertical="center" wrapText="1"/>
    </xf>
    <xf numFmtId="49" fontId="11" fillId="3" borderId="2" xfId="0" applyNumberFormat="1" applyFont="1" applyFill="1" applyBorder="1" applyAlignment="1">
      <alignment horizontal="center" vertical="center" wrapText="1"/>
    </xf>
    <xf numFmtId="10" fontId="11" fillId="3" borderId="2" xfId="3" applyNumberFormat="1" applyFont="1" applyFill="1" applyBorder="1" applyAlignment="1" applyProtection="1">
      <alignment horizontal="center" vertical="center" wrapText="1"/>
    </xf>
    <xf numFmtId="0" fontId="11" fillId="3" borderId="2" xfId="0"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0" fontId="11" fillId="3" borderId="14" xfId="0" applyFont="1" applyFill="1" applyBorder="1" applyAlignment="1">
      <alignment horizontal="center" vertical="center" wrapText="1"/>
    </xf>
    <xf numFmtId="165" fontId="12" fillId="2" borderId="2" xfId="3" applyNumberFormat="1" applyFont="1" applyFill="1" applyBorder="1" applyAlignment="1" applyProtection="1">
      <alignment horizontal="center" vertical="center" wrapText="1"/>
    </xf>
    <xf numFmtId="0" fontId="12" fillId="0" borderId="4" xfId="0" applyFont="1" applyBorder="1" applyAlignment="1">
      <alignment horizontal="center"/>
    </xf>
    <xf numFmtId="0" fontId="12" fillId="2" borderId="1" xfId="2" applyFont="1" applyFill="1" applyBorder="1" applyAlignment="1">
      <alignment horizontal="center" vertical="center" wrapText="1"/>
    </xf>
    <xf numFmtId="0" fontId="11" fillId="3" borderId="8" xfId="2" applyFont="1" applyFill="1" applyBorder="1" applyAlignment="1">
      <alignment horizontal="center" vertical="center" wrapText="1"/>
    </xf>
    <xf numFmtId="0" fontId="11" fillId="2" borderId="20" xfId="2" applyFont="1" applyFill="1" applyBorder="1" applyAlignment="1">
      <alignment horizontal="center" vertical="center" wrapText="1"/>
    </xf>
    <xf numFmtId="0" fontId="11" fillId="2" borderId="21" xfId="2" applyFont="1" applyFill="1" applyBorder="1" applyAlignment="1">
      <alignment horizontal="center" vertical="center" wrapText="1"/>
    </xf>
    <xf numFmtId="0" fontId="11" fillId="0" borderId="10" xfId="0" applyFont="1" applyBorder="1"/>
    <xf numFmtId="10" fontId="11" fillId="0" borderId="1" xfId="3" applyNumberFormat="1" applyFont="1" applyFill="1" applyBorder="1" applyAlignment="1" applyProtection="1">
      <alignment horizontal="right" wrapText="1"/>
      <protection locked="0"/>
    </xf>
    <xf numFmtId="0" fontId="14" fillId="2" borderId="23" xfId="2" applyFont="1" applyFill="1" applyBorder="1" applyAlignment="1">
      <alignment horizontal="center" vertical="center" wrapText="1"/>
    </xf>
    <xf numFmtId="0" fontId="11" fillId="6" borderId="6" xfId="5" applyNumberFormat="1" applyFont="1" applyFill="1" applyBorder="1" applyAlignment="1" applyProtection="1">
      <alignment horizontal="center" wrapText="1"/>
      <protection locked="0"/>
    </xf>
    <xf numFmtId="0" fontId="11" fillId="5" borderId="4" xfId="0" applyFont="1" applyFill="1" applyBorder="1" applyAlignment="1" applyProtection="1">
      <alignment horizontal="center" wrapText="1"/>
      <protection locked="0"/>
    </xf>
    <xf numFmtId="165" fontId="0" fillId="3" borderId="1" xfId="3" applyNumberFormat="1" applyFont="1" applyFill="1" applyBorder="1" applyAlignment="1" applyProtection="1">
      <alignment horizontal="center" vertical="center" wrapText="1"/>
    </xf>
    <xf numFmtId="164" fontId="11" fillId="0" borderId="0" xfId="0" applyNumberFormat="1" applyFont="1" applyAlignment="1">
      <alignment horizontal="center"/>
    </xf>
    <xf numFmtId="166" fontId="11" fillId="6" borderId="1" xfId="6" applyNumberFormat="1" applyFont="1" applyFill="1" applyBorder="1" applyAlignment="1" applyProtection="1">
      <alignment horizontal="center" vertical="center"/>
      <protection locked="0"/>
    </xf>
    <xf numFmtId="166" fontId="11" fillId="0" borderId="0" xfId="0" applyNumberFormat="1" applyFont="1"/>
    <xf numFmtId="166" fontId="11" fillId="3" borderId="1" xfId="6" applyNumberFormat="1" applyFont="1" applyFill="1" applyBorder="1" applyAlignment="1" applyProtection="1">
      <alignment horizontal="center" vertical="center"/>
    </xf>
    <xf numFmtId="14" fontId="11" fillId="0" borderId="0" xfId="0" applyNumberFormat="1" applyFont="1" applyProtection="1">
      <protection locked="0"/>
    </xf>
    <xf numFmtId="0" fontId="11" fillId="3" borderId="24" xfId="0" applyFont="1" applyFill="1" applyBorder="1" applyProtection="1">
      <protection locked="0"/>
    </xf>
    <xf numFmtId="9" fontId="11" fillId="0" borderId="0" xfId="3" applyFont="1" applyBorder="1" applyProtection="1">
      <protection locked="0"/>
    </xf>
    <xf numFmtId="9" fontId="11" fillId="0" borderId="0" xfId="3" applyFont="1" applyProtection="1">
      <protection locked="0"/>
    </xf>
    <xf numFmtId="165" fontId="11" fillId="0" borderId="1" xfId="3" applyNumberFormat="1" applyFont="1" applyFill="1" applyBorder="1" applyAlignment="1" applyProtection="1">
      <alignment horizontal="right" wrapText="1"/>
      <protection locked="0"/>
    </xf>
    <xf numFmtId="165" fontId="11" fillId="0" borderId="0" xfId="3" applyNumberFormat="1" applyFont="1" applyBorder="1" applyProtection="1">
      <protection locked="0"/>
    </xf>
    <xf numFmtId="0" fontId="11" fillId="10" borderId="2" xfId="2" applyFont="1" applyFill="1" applyBorder="1" applyAlignment="1">
      <alignment horizontal="center" vertical="center" wrapText="1"/>
    </xf>
    <xf numFmtId="0" fontId="11" fillId="6" borderId="1" xfId="0" applyFont="1" applyFill="1" applyBorder="1" applyAlignment="1" applyProtection="1">
      <alignment horizontal="left" vertical="center"/>
      <protection locked="0"/>
    </xf>
    <xf numFmtId="164" fontId="12" fillId="0" borderId="0" xfId="5" applyNumberFormat="1" applyFont="1" applyFill="1" applyBorder="1" applyAlignment="1" applyProtection="1">
      <alignment wrapText="1"/>
    </xf>
    <xf numFmtId="0" fontId="12" fillId="0" borderId="0" xfId="2" applyFont="1" applyAlignment="1">
      <alignment vertical="center" wrapText="1"/>
    </xf>
    <xf numFmtId="0" fontId="11" fillId="2" borderId="23" xfId="2" applyFont="1" applyFill="1" applyBorder="1" applyAlignment="1">
      <alignment horizontal="center" vertical="center" wrapText="1"/>
    </xf>
    <xf numFmtId="0" fontId="12" fillId="2" borderId="7" xfId="2" applyFont="1" applyFill="1" applyBorder="1" applyAlignment="1">
      <alignment horizontal="center" vertical="center" wrapText="1"/>
    </xf>
    <xf numFmtId="165" fontId="11" fillId="0" borderId="13" xfId="3" applyNumberFormat="1" applyFont="1" applyFill="1" applyBorder="1" applyAlignment="1" applyProtection="1">
      <alignment horizontal="right"/>
    </xf>
    <xf numFmtId="0" fontId="12" fillId="10" borderId="7" xfId="2" applyFont="1" applyFill="1" applyBorder="1" applyAlignment="1">
      <alignment horizontal="center" vertical="center" wrapText="1"/>
    </xf>
    <xf numFmtId="0" fontId="12" fillId="2" borderId="22" xfId="2" applyFont="1" applyFill="1" applyBorder="1" applyAlignment="1">
      <alignment horizontal="center" vertical="center" wrapText="1"/>
    </xf>
    <xf numFmtId="0" fontId="12" fillId="3" borderId="1" xfId="0" applyFont="1" applyFill="1" applyBorder="1"/>
    <xf numFmtId="0" fontId="11" fillId="6" borderId="1" xfId="0" applyFont="1" applyFill="1" applyBorder="1" applyAlignment="1" applyProtection="1">
      <alignment horizontal="right" vertical="center"/>
      <protection locked="0"/>
    </xf>
    <xf numFmtId="14" fontId="11" fillId="6" borderId="1" xfId="0" applyNumberFormat="1" applyFont="1" applyFill="1" applyBorder="1" applyAlignment="1" applyProtection="1">
      <alignment horizontal="right" vertical="center"/>
      <protection locked="0"/>
    </xf>
    <xf numFmtId="0" fontId="11" fillId="6" borderId="1" xfId="3" applyNumberFormat="1" applyFont="1" applyFill="1" applyBorder="1" applyAlignment="1" applyProtection="1">
      <alignment horizontal="right" vertical="center"/>
      <protection locked="0"/>
    </xf>
    <xf numFmtId="9" fontId="11" fillId="6" borderId="1" xfId="0" applyNumberFormat="1" applyFont="1" applyFill="1" applyBorder="1" applyAlignment="1" applyProtection="1">
      <alignment horizontal="right" vertical="center"/>
      <protection locked="0"/>
    </xf>
    <xf numFmtId="0" fontId="11" fillId="6" borderId="7" xfId="0" applyFont="1" applyFill="1" applyBorder="1" applyAlignment="1" applyProtection="1">
      <alignment horizontal="right" vertical="center"/>
      <protection locked="0"/>
    </xf>
    <xf numFmtId="0" fontId="11" fillId="3" borderId="1" xfId="0" applyFont="1" applyFill="1" applyBorder="1" applyAlignment="1">
      <alignment horizontal="right"/>
    </xf>
    <xf numFmtId="10" fontId="11" fillId="7" borderId="1" xfId="3" applyNumberFormat="1" applyFont="1" applyFill="1" applyBorder="1" applyAlignment="1" applyProtection="1">
      <alignment horizontal="right" wrapText="1"/>
      <protection locked="0"/>
    </xf>
    <xf numFmtId="0" fontId="11" fillId="6" borderId="1" xfId="0" applyFont="1" applyFill="1" applyBorder="1" applyAlignment="1" applyProtection="1">
      <alignment horizontal="right"/>
      <protection locked="0"/>
    </xf>
    <xf numFmtId="0" fontId="11" fillId="8" borderId="1" xfId="0" applyFont="1" applyFill="1" applyBorder="1" applyAlignment="1" applyProtection="1">
      <alignment horizontal="right"/>
      <protection locked="0"/>
    </xf>
    <xf numFmtId="166" fontId="15" fillId="3" borderId="1" xfId="6" applyNumberFormat="1" applyFont="1" applyFill="1" applyBorder="1" applyAlignment="1" applyProtection="1">
      <alignment horizontal="right" wrapText="1"/>
    </xf>
    <xf numFmtId="166" fontId="15" fillId="3" borderId="7" xfId="6" applyNumberFormat="1" applyFont="1" applyFill="1" applyBorder="1" applyAlignment="1" applyProtection="1">
      <alignment horizontal="right" wrapText="1"/>
    </xf>
    <xf numFmtId="0" fontId="11" fillId="0" borderId="7" xfId="1" applyFont="1" applyBorder="1" applyAlignment="1">
      <alignment horizontal="center" vertical="center" wrapText="1"/>
    </xf>
    <xf numFmtId="0" fontId="12" fillId="0" borderId="3" xfId="0" applyFont="1" applyBorder="1" applyAlignment="1">
      <alignment horizontal="center" vertical="center" wrapText="1"/>
    </xf>
    <xf numFmtId="0" fontId="11" fillId="3" borderId="1" xfId="0" applyFont="1" applyFill="1" applyBorder="1" applyAlignment="1">
      <alignment horizontal="left" wrapText="1"/>
    </xf>
    <xf numFmtId="166" fontId="11" fillId="0" borderId="0" xfId="6" applyNumberFormat="1" applyFont="1" applyFill="1" applyProtection="1">
      <protection locked="0"/>
    </xf>
    <xf numFmtId="166" fontId="11" fillId="0" borderId="0" xfId="6" applyNumberFormat="1" applyFont="1" applyProtection="1">
      <protection locked="0"/>
    </xf>
    <xf numFmtId="165" fontId="11" fillId="0" borderId="0" xfId="3" applyNumberFormat="1" applyFont="1" applyProtection="1">
      <protection locked="0"/>
    </xf>
    <xf numFmtId="0" fontId="11" fillId="3" borderId="5" xfId="2" applyFont="1" applyFill="1" applyBorder="1" applyAlignment="1" applyProtection="1">
      <alignment horizontal="right" wrapText="1"/>
      <protection locked="0"/>
    </xf>
    <xf numFmtId="165" fontId="11" fillId="3" borderId="1" xfId="3" applyNumberFormat="1" applyFont="1" applyFill="1" applyBorder="1" applyAlignment="1" applyProtection="1">
      <alignment horizontal="right" wrapText="1"/>
      <protection locked="0"/>
    </xf>
    <xf numFmtId="166" fontId="11" fillId="3" borderId="1" xfId="6" applyNumberFormat="1" applyFont="1" applyFill="1" applyBorder="1" applyProtection="1">
      <protection locked="0"/>
    </xf>
    <xf numFmtId="167" fontId="11" fillId="3" borderId="6" xfId="3" applyNumberFormat="1" applyFont="1" applyFill="1" applyBorder="1" applyAlignment="1" applyProtection="1">
      <alignment wrapText="1"/>
      <protection locked="0"/>
    </xf>
    <xf numFmtId="167" fontId="11" fillId="3" borderId="4" xfId="3" applyNumberFormat="1" applyFont="1" applyFill="1" applyBorder="1" applyAlignment="1" applyProtection="1">
      <alignment wrapText="1"/>
      <protection locked="0"/>
    </xf>
    <xf numFmtId="165" fontId="11" fillId="11" borderId="1" xfId="1" applyNumberFormat="1" applyFont="1" applyFill="1" applyBorder="1" applyAlignment="1">
      <alignment horizontal="center" vertical="center" wrapText="1"/>
    </xf>
    <xf numFmtId="44" fontId="11" fillId="6" borderId="1" xfId="6" applyFont="1" applyFill="1" applyBorder="1" applyAlignment="1" applyProtection="1">
      <alignment horizontal="center" wrapText="1"/>
      <protection locked="0"/>
    </xf>
    <xf numFmtId="165" fontId="11" fillId="3" borderId="1" xfId="3" applyNumberFormat="1" applyFont="1" applyFill="1" applyBorder="1" applyAlignment="1" applyProtection="1">
      <alignment horizontal="right" wrapText="1"/>
    </xf>
    <xf numFmtId="165" fontId="15" fillId="3" borderId="1" xfId="3" applyNumberFormat="1" applyFont="1" applyFill="1" applyBorder="1" applyAlignment="1" applyProtection="1">
      <alignment horizontal="right" wrapText="1"/>
    </xf>
    <xf numFmtId="165" fontId="15" fillId="0" borderId="1" xfId="3" applyNumberFormat="1" applyFont="1" applyFill="1" applyBorder="1" applyAlignment="1" applyProtection="1">
      <alignment horizontal="right" wrapText="1"/>
      <protection locked="0"/>
    </xf>
    <xf numFmtId="165" fontId="15" fillId="3" borderId="7" xfId="3" applyNumberFormat="1" applyFont="1" applyFill="1" applyBorder="1" applyAlignment="1" applyProtection="1">
      <alignment horizontal="right" wrapText="1"/>
    </xf>
    <xf numFmtId="165" fontId="15" fillId="0" borderId="7" xfId="3" applyNumberFormat="1" applyFont="1" applyFill="1" applyBorder="1" applyAlignment="1" applyProtection="1">
      <alignment horizontal="right" wrapText="1"/>
      <protection locked="0"/>
    </xf>
    <xf numFmtId="10" fontId="15" fillId="0" borderId="1" xfId="3" applyNumberFormat="1" applyFont="1" applyFill="1" applyBorder="1" applyAlignment="1" applyProtection="1">
      <alignment horizontal="right" wrapText="1"/>
      <protection locked="0"/>
    </xf>
    <xf numFmtId="10" fontId="15" fillId="0" borderId="7" xfId="3" applyNumberFormat="1" applyFont="1" applyFill="1" applyBorder="1" applyAlignment="1" applyProtection="1">
      <alignment horizontal="right" wrapText="1"/>
      <protection locked="0"/>
    </xf>
    <xf numFmtId="165" fontId="11" fillId="3" borderId="1" xfId="3" applyNumberFormat="1" applyFont="1" applyFill="1" applyBorder="1" applyAlignment="1" applyProtection="1">
      <alignment horizontal="center" vertical="center"/>
      <protection locked="0"/>
    </xf>
    <xf numFmtId="164" fontId="0" fillId="3" borderId="1" xfId="5" applyNumberFormat="1" applyFont="1" applyFill="1" applyBorder="1" applyAlignment="1" applyProtection="1">
      <alignment horizontal="right" vertical="center" wrapText="1"/>
    </xf>
    <xf numFmtId="0" fontId="12" fillId="3" borderId="11" xfId="0" applyFont="1" applyFill="1" applyBorder="1"/>
    <xf numFmtId="0" fontId="12" fillId="3" borderId="10" xfId="0" applyFont="1" applyFill="1" applyBorder="1"/>
    <xf numFmtId="0" fontId="11" fillId="0" borderId="1" xfId="0" applyFont="1" applyBorder="1" applyAlignment="1" applyProtection="1">
      <alignment horizontal="center" vertical="center"/>
      <protection locked="0"/>
    </xf>
    <xf numFmtId="0" fontId="11" fillId="2" borderId="8" xfId="2" applyFont="1" applyFill="1" applyBorder="1" applyAlignment="1">
      <alignment horizontal="center" wrapText="1"/>
    </xf>
    <xf numFmtId="0" fontId="11" fillId="2" borderId="2" xfId="2" applyFont="1" applyFill="1" applyBorder="1" applyAlignment="1">
      <alignment horizontal="center" wrapText="1"/>
    </xf>
    <xf numFmtId="0" fontId="11" fillId="4" borderId="2" xfId="2" applyFont="1" applyFill="1" applyBorder="1" applyAlignment="1">
      <alignment horizontal="center" wrapText="1"/>
    </xf>
    <xf numFmtId="165" fontId="11" fillId="2" borderId="2" xfId="3" applyNumberFormat="1" applyFont="1" applyFill="1" applyBorder="1" applyAlignment="1" applyProtection="1">
      <alignment horizontal="center" wrapText="1"/>
    </xf>
    <xf numFmtId="165" fontId="11" fillId="4" borderId="2" xfId="3" applyNumberFormat="1" applyFont="1" applyFill="1" applyBorder="1" applyAlignment="1" applyProtection="1">
      <alignment horizontal="center" wrapText="1"/>
    </xf>
    <xf numFmtId="0" fontId="11" fillId="2" borderId="14" xfId="2" applyFont="1" applyFill="1" applyBorder="1" applyAlignment="1">
      <alignment horizontal="center" wrapText="1"/>
    </xf>
    <xf numFmtId="0" fontId="12" fillId="0" borderId="0" xfId="0" applyFont="1" applyAlignment="1">
      <alignment horizontal="left"/>
    </xf>
    <xf numFmtId="165" fontId="12" fillId="0" borderId="0" xfId="3" applyNumberFormat="1" applyFont="1" applyBorder="1" applyAlignment="1">
      <alignment horizontal="center"/>
    </xf>
    <xf numFmtId="0" fontId="12" fillId="3" borderId="1" xfId="0" applyFont="1" applyFill="1" applyBorder="1" applyAlignment="1">
      <alignment horizontal="center"/>
    </xf>
    <xf numFmtId="166" fontId="12" fillId="3" borderId="1" xfId="6" applyNumberFormat="1" applyFont="1" applyFill="1" applyBorder="1" applyAlignment="1" applyProtection="1">
      <alignment horizontal="center" wrapText="1"/>
    </xf>
    <xf numFmtId="165" fontId="12" fillId="3" borderId="1" xfId="3" applyNumberFormat="1" applyFont="1" applyFill="1" applyBorder="1" applyAlignment="1">
      <alignment horizontal="center"/>
    </xf>
    <xf numFmtId="165" fontId="12" fillId="3" borderId="1" xfId="3" applyNumberFormat="1" applyFont="1" applyFill="1" applyBorder="1" applyAlignment="1" applyProtection="1">
      <alignment horizontal="center" wrapText="1"/>
    </xf>
    <xf numFmtId="10" fontId="12" fillId="3" borderId="1" xfId="3" applyNumberFormat="1" applyFont="1" applyFill="1" applyBorder="1" applyAlignment="1" applyProtection="1">
      <alignment horizontal="center" wrapText="1"/>
    </xf>
    <xf numFmtId="164" fontId="12" fillId="3" borderId="1" xfId="5" quotePrefix="1" applyNumberFormat="1" applyFont="1" applyFill="1" applyBorder="1" applyAlignment="1">
      <alignment horizontal="center"/>
    </xf>
    <xf numFmtId="44" fontId="11" fillId="6" borderId="1" xfId="6" applyFont="1" applyFill="1" applyBorder="1" applyAlignment="1" applyProtection="1">
      <alignment horizontal="center"/>
      <protection locked="0"/>
    </xf>
    <xf numFmtId="164" fontId="11" fillId="6" borderId="1" xfId="5" applyNumberFormat="1" applyFont="1" applyFill="1" applyBorder="1" applyAlignment="1" applyProtection="1">
      <alignment horizontal="right" wrapText="1"/>
      <protection locked="0"/>
    </xf>
    <xf numFmtId="166" fontId="11" fillId="2" borderId="1" xfId="6" applyNumberFormat="1" applyFont="1" applyFill="1" applyBorder="1" applyAlignment="1" applyProtection="1">
      <alignment horizontal="center" wrapText="1"/>
    </xf>
    <xf numFmtId="49" fontId="11" fillId="6" borderId="1" xfId="0" applyNumberFormat="1" applyFont="1" applyFill="1" applyBorder="1" applyAlignment="1" applyProtection="1">
      <alignment horizontal="left" vertical="center"/>
      <protection locked="0"/>
    </xf>
    <xf numFmtId="0" fontId="16" fillId="3" borderId="5" xfId="2" applyFont="1" applyFill="1" applyBorder="1" applyAlignment="1" applyProtection="1">
      <alignment horizontal="right" wrapText="1"/>
      <protection locked="0"/>
    </xf>
    <xf numFmtId="166" fontId="16" fillId="0" borderId="1" xfId="6" applyNumberFormat="1" applyFont="1" applyFill="1" applyBorder="1" applyAlignment="1" applyProtection="1">
      <alignment horizontal="right" wrapText="1"/>
      <protection locked="0"/>
    </xf>
    <xf numFmtId="165" fontId="16" fillId="3" borderId="1" xfId="3" applyNumberFormat="1" applyFont="1" applyFill="1" applyBorder="1" applyAlignment="1" applyProtection="1">
      <alignment horizontal="right" wrapText="1"/>
      <protection locked="0"/>
    </xf>
    <xf numFmtId="164" fontId="16" fillId="0" borderId="1" xfId="5" applyNumberFormat="1" applyFont="1" applyFill="1" applyBorder="1" applyAlignment="1" applyProtection="1">
      <alignment horizontal="right" wrapText="1"/>
      <protection locked="0"/>
    </xf>
    <xf numFmtId="165" fontId="16" fillId="0" borderId="1" xfId="3" applyNumberFormat="1" applyFont="1" applyFill="1" applyBorder="1" applyAlignment="1" applyProtection="1">
      <alignment horizontal="right" wrapText="1"/>
      <protection locked="0"/>
    </xf>
    <xf numFmtId="14" fontId="16" fillId="0" borderId="1" xfId="5" applyNumberFormat="1" applyFont="1" applyFill="1" applyBorder="1" applyAlignment="1" applyProtection="1">
      <alignment horizontal="center" vertical="center"/>
      <protection locked="0"/>
    </xf>
    <xf numFmtId="166" fontId="16" fillId="3" borderId="1" xfId="6" applyNumberFormat="1" applyFont="1" applyFill="1" applyBorder="1" applyProtection="1">
      <protection locked="0"/>
    </xf>
    <xf numFmtId="164" fontId="16" fillId="0" borderId="17" xfId="5" applyNumberFormat="1" applyFont="1" applyFill="1" applyBorder="1" applyAlignment="1" applyProtection="1">
      <alignment horizontal="right" wrapText="1"/>
      <protection locked="0"/>
    </xf>
    <xf numFmtId="166" fontId="16" fillId="0" borderId="16" xfId="6" applyNumberFormat="1" applyFont="1" applyFill="1" applyBorder="1" applyAlignment="1" applyProtection="1">
      <alignment horizontal="right" wrapText="1"/>
      <protection locked="0"/>
    </xf>
    <xf numFmtId="0" fontId="16" fillId="3" borderId="24" xfId="0" applyFont="1" applyFill="1" applyBorder="1" applyProtection="1">
      <protection locked="0"/>
    </xf>
    <xf numFmtId="167" fontId="16" fillId="3" borderId="6" xfId="3" applyNumberFormat="1" applyFont="1" applyFill="1" applyBorder="1" applyAlignment="1" applyProtection="1">
      <alignment wrapText="1"/>
      <protection locked="0"/>
    </xf>
    <xf numFmtId="167" fontId="16" fillId="3" borderId="4" xfId="3" applyNumberFormat="1" applyFont="1" applyFill="1" applyBorder="1" applyAlignment="1" applyProtection="1">
      <alignment wrapText="1"/>
      <protection locked="0"/>
    </xf>
    <xf numFmtId="0" fontId="16" fillId="3" borderId="10" xfId="2" applyFont="1" applyFill="1" applyBorder="1" applyAlignment="1" applyProtection="1">
      <alignment horizontal="right" wrapText="1"/>
      <protection locked="0"/>
    </xf>
    <xf numFmtId="166" fontId="16" fillId="0" borderId="7" xfId="6" applyNumberFormat="1" applyFont="1" applyFill="1" applyBorder="1" applyAlignment="1" applyProtection="1">
      <alignment horizontal="right" wrapText="1"/>
      <protection locked="0"/>
    </xf>
    <xf numFmtId="165" fontId="16" fillId="3" borderId="7" xfId="3" applyNumberFormat="1" applyFont="1" applyFill="1" applyBorder="1" applyAlignment="1" applyProtection="1">
      <alignment horizontal="right" wrapText="1"/>
      <protection locked="0"/>
    </xf>
    <xf numFmtId="164" fontId="16" fillId="0" borderId="7" xfId="5" applyNumberFormat="1" applyFont="1" applyFill="1" applyBorder="1" applyAlignment="1" applyProtection="1">
      <alignment horizontal="right" wrapText="1"/>
      <protection locked="0"/>
    </xf>
    <xf numFmtId="165" fontId="16" fillId="0" borderId="7" xfId="3" applyNumberFormat="1" applyFont="1" applyFill="1" applyBorder="1" applyAlignment="1" applyProtection="1">
      <alignment horizontal="right" wrapText="1"/>
      <protection locked="0"/>
    </xf>
    <xf numFmtId="14" fontId="16" fillId="0" borderId="7" xfId="5" applyNumberFormat="1" applyFont="1" applyFill="1" applyBorder="1" applyAlignment="1" applyProtection="1">
      <alignment horizontal="center" vertical="center"/>
      <protection locked="0"/>
    </xf>
    <xf numFmtId="166" fontId="16" fillId="3" borderId="7" xfId="6" applyNumberFormat="1" applyFont="1" applyFill="1" applyBorder="1" applyProtection="1">
      <protection locked="0"/>
    </xf>
    <xf numFmtId="164" fontId="16" fillId="0" borderId="22" xfId="5" applyNumberFormat="1" applyFont="1" applyFill="1" applyBorder="1" applyAlignment="1" applyProtection="1">
      <alignment horizontal="right" wrapText="1"/>
      <protection locked="0"/>
    </xf>
    <xf numFmtId="166" fontId="16" fillId="0" borderId="18" xfId="6" applyNumberFormat="1" applyFont="1" applyFill="1" applyBorder="1" applyAlignment="1" applyProtection="1">
      <alignment horizontal="right" wrapText="1"/>
      <protection locked="0"/>
    </xf>
    <xf numFmtId="0" fontId="16" fillId="3" borderId="25" xfId="0" applyFont="1" applyFill="1" applyBorder="1" applyProtection="1">
      <protection locked="0"/>
    </xf>
    <xf numFmtId="167" fontId="16" fillId="3" borderId="12" xfId="3" applyNumberFormat="1" applyFont="1" applyFill="1" applyBorder="1" applyAlignment="1" applyProtection="1">
      <alignment wrapText="1"/>
      <protection locked="0"/>
    </xf>
    <xf numFmtId="167" fontId="16" fillId="3" borderId="11" xfId="3" applyNumberFormat="1" applyFont="1" applyFill="1" applyBorder="1" applyAlignment="1" applyProtection="1">
      <alignment wrapText="1"/>
      <protection locked="0"/>
    </xf>
    <xf numFmtId="166" fontId="11" fillId="4" borderId="1" xfId="6" applyNumberFormat="1" applyFont="1" applyFill="1" applyBorder="1" applyAlignment="1" applyProtection="1">
      <alignment horizontal="center" vertical="center" wrapText="1"/>
    </xf>
    <xf numFmtId="165" fontId="11" fillId="4" borderId="1" xfId="3" applyNumberFormat="1" applyFont="1" applyFill="1" applyBorder="1" applyAlignment="1" applyProtection="1">
      <alignment horizontal="center" vertical="center" wrapText="1"/>
    </xf>
    <xf numFmtId="14" fontId="12" fillId="3" borderId="1" xfId="0" applyNumberFormat="1" applyFont="1" applyFill="1" applyBorder="1" applyAlignment="1">
      <alignment horizontal="center"/>
    </xf>
    <xf numFmtId="165" fontId="12" fillId="0" borderId="10" xfId="3" applyNumberFormat="1" applyFont="1" applyBorder="1" applyAlignment="1">
      <alignment horizontal="center"/>
    </xf>
    <xf numFmtId="0" fontId="11" fillId="6" borderId="12" xfId="5" applyNumberFormat="1" applyFont="1" applyFill="1" applyBorder="1" applyAlignment="1" applyProtection="1">
      <alignment horizontal="center" wrapText="1"/>
      <protection locked="0"/>
    </xf>
    <xf numFmtId="0" fontId="11" fillId="6" borderId="7" xfId="5" applyNumberFormat="1" applyFont="1" applyFill="1" applyBorder="1" applyAlignment="1" applyProtection="1">
      <alignment horizontal="center" wrapText="1"/>
      <protection locked="0"/>
    </xf>
    <xf numFmtId="44" fontId="11" fillId="6" borderId="7" xfId="6" applyFont="1" applyFill="1" applyBorder="1" applyAlignment="1" applyProtection="1">
      <alignment horizontal="center" wrapText="1"/>
      <protection locked="0"/>
    </xf>
    <xf numFmtId="165" fontId="11" fillId="6" borderId="7" xfId="3" applyNumberFormat="1" applyFont="1" applyFill="1" applyBorder="1" applyAlignment="1" applyProtection="1">
      <alignment horizontal="center" wrapText="1"/>
      <protection locked="0"/>
    </xf>
    <xf numFmtId="166" fontId="11" fillId="3" borderId="7" xfId="6" applyNumberFormat="1" applyFont="1" applyFill="1" applyBorder="1" applyAlignment="1" applyProtection="1">
      <alignment horizontal="center" wrapText="1"/>
    </xf>
    <xf numFmtId="165" fontId="11" fillId="3" borderId="7" xfId="3" applyNumberFormat="1" applyFont="1" applyFill="1" applyBorder="1" applyAlignment="1" applyProtection="1">
      <alignment horizontal="center" wrapText="1"/>
    </xf>
    <xf numFmtId="164" fontId="11" fillId="6" borderId="7" xfId="5" applyNumberFormat="1" applyFont="1" applyFill="1" applyBorder="1" applyAlignment="1" applyProtection="1">
      <alignment horizontal="right" wrapText="1"/>
      <protection locked="0"/>
    </xf>
    <xf numFmtId="166" fontId="11" fillId="6" borderId="7" xfId="6" applyNumberFormat="1" applyFont="1" applyFill="1" applyBorder="1" applyAlignment="1" applyProtection="1">
      <alignment horizontal="center" wrapText="1"/>
      <protection locked="0"/>
    </xf>
    <xf numFmtId="166" fontId="11" fillId="2" borderId="7" xfId="6" applyNumberFormat="1" applyFont="1" applyFill="1" applyBorder="1" applyAlignment="1" applyProtection="1">
      <alignment horizontal="center" wrapText="1"/>
    </xf>
    <xf numFmtId="14" fontId="11" fillId="6" borderId="7" xfId="5" applyNumberFormat="1" applyFont="1" applyFill="1" applyBorder="1" applyAlignment="1" applyProtection="1">
      <alignment horizontal="center" wrapText="1"/>
      <protection locked="0"/>
    </xf>
    <xf numFmtId="0" fontId="11" fillId="5" borderId="11" xfId="0" applyFont="1" applyFill="1" applyBorder="1" applyAlignment="1" applyProtection="1">
      <alignment horizontal="center" wrapText="1"/>
      <protection locked="0"/>
    </xf>
    <xf numFmtId="0" fontId="11" fillId="2" borderId="14" xfId="2" applyFont="1" applyFill="1" applyBorder="1" applyAlignment="1">
      <alignment horizontal="center" vertical="center" wrapText="1"/>
    </xf>
    <xf numFmtId="0" fontId="11" fillId="3" borderId="6" xfId="2" applyFont="1" applyFill="1" applyBorder="1" applyAlignment="1">
      <alignment horizontal="right" wrapText="1"/>
    </xf>
    <xf numFmtId="166" fontId="11" fillId="3" borderId="1" xfId="6" applyNumberFormat="1" applyFont="1" applyFill="1" applyBorder="1" applyAlignment="1" applyProtection="1">
      <alignment horizontal="right" wrapText="1"/>
    </xf>
    <xf numFmtId="164" fontId="11" fillId="3" borderId="4" xfId="5" applyNumberFormat="1" applyFont="1" applyFill="1" applyBorder="1" applyAlignment="1" applyProtection="1">
      <alignment horizontal="right" wrapText="1"/>
    </xf>
    <xf numFmtId="0" fontId="15" fillId="3" borderId="6" xfId="2" applyFont="1" applyFill="1" applyBorder="1" applyAlignment="1">
      <alignment horizontal="right" wrapText="1"/>
    </xf>
    <xf numFmtId="164" fontId="15" fillId="3" borderId="1" xfId="5" applyNumberFormat="1" applyFont="1" applyFill="1" applyBorder="1" applyAlignment="1" applyProtection="1">
      <alignment horizontal="right" wrapText="1"/>
    </xf>
    <xf numFmtId="0" fontId="15" fillId="3" borderId="12" xfId="2" applyFont="1" applyFill="1" applyBorder="1" applyAlignment="1">
      <alignment horizontal="right" wrapText="1"/>
    </xf>
    <xf numFmtId="164" fontId="15" fillId="3" borderId="7" xfId="5" applyNumberFormat="1" applyFont="1" applyFill="1" applyBorder="1" applyAlignment="1" applyProtection="1">
      <alignment horizontal="right" wrapText="1"/>
    </xf>
    <xf numFmtId="164" fontId="11" fillId="3" borderId="7" xfId="5" applyNumberFormat="1" applyFont="1" applyFill="1" applyBorder="1" applyAlignment="1" applyProtection="1">
      <alignment horizontal="right" wrapText="1"/>
    </xf>
    <xf numFmtId="166" fontId="11" fillId="3" borderId="7" xfId="6" applyNumberFormat="1" applyFont="1" applyFill="1" applyBorder="1" applyAlignment="1" applyProtection="1">
      <alignment horizontal="right" wrapText="1"/>
    </xf>
    <xf numFmtId="164" fontId="11" fillId="3" borderId="11" xfId="5" applyNumberFormat="1" applyFont="1" applyFill="1" applyBorder="1" applyAlignment="1" applyProtection="1">
      <alignment horizontal="right" wrapText="1"/>
    </xf>
    <xf numFmtId="0" fontId="12" fillId="3" borderId="4" xfId="2" applyFont="1" applyFill="1" applyBorder="1" applyAlignment="1">
      <alignment horizontal="center" vertical="center" wrapText="1"/>
    </xf>
    <xf numFmtId="166" fontId="3" fillId="3" borderId="1" xfId="6" applyNumberFormat="1" applyFont="1" applyFill="1" applyBorder="1" applyAlignment="1" applyProtection="1">
      <alignment horizontal="right"/>
    </xf>
    <xf numFmtId="0" fontId="12" fillId="2" borderId="6" xfId="2" applyFont="1" applyFill="1" applyBorder="1" applyAlignment="1">
      <alignment horizontal="center" vertical="center" wrapText="1"/>
    </xf>
    <xf numFmtId="166" fontId="11" fillId="3" borderId="6" xfId="6" applyNumberFormat="1" applyFont="1" applyFill="1" applyBorder="1" applyAlignment="1" applyProtection="1">
      <alignment horizontal="right"/>
    </xf>
    <xf numFmtId="166" fontId="3" fillId="3" borderId="6" xfId="6" applyNumberFormat="1" applyFont="1" applyFill="1" applyBorder="1" applyAlignment="1" applyProtection="1">
      <alignment horizontal="right"/>
    </xf>
    <xf numFmtId="166" fontId="11" fillId="0" borderId="6" xfId="6" applyNumberFormat="1" applyFont="1" applyFill="1" applyBorder="1" applyAlignment="1" applyProtection="1">
      <alignment horizontal="right" wrapText="1"/>
      <protection locked="0"/>
    </xf>
    <xf numFmtId="0" fontId="12" fillId="0" borderId="15" xfId="0" applyFont="1" applyBorder="1"/>
    <xf numFmtId="0" fontId="11" fillId="0" borderId="15" xfId="0" applyFont="1" applyBorder="1"/>
    <xf numFmtId="0" fontId="14" fillId="2" borderId="26" xfId="2" applyFont="1" applyFill="1" applyBorder="1" applyAlignment="1">
      <alignment horizontal="center" vertical="center" wrapText="1"/>
    </xf>
    <xf numFmtId="0" fontId="11" fillId="0" borderId="15" xfId="0" applyFont="1" applyBorder="1" applyAlignment="1">
      <alignment wrapText="1"/>
    </xf>
    <xf numFmtId="0" fontId="11" fillId="0" borderId="27" xfId="0" applyFont="1" applyBorder="1"/>
    <xf numFmtId="0" fontId="11" fillId="3" borderId="28" xfId="0" applyFont="1" applyFill="1" applyBorder="1" applyProtection="1">
      <protection locked="0"/>
    </xf>
    <xf numFmtId="0" fontId="16" fillId="3" borderId="28" xfId="0" applyFont="1" applyFill="1" applyBorder="1" applyProtection="1">
      <protection locked="0"/>
    </xf>
    <xf numFmtId="0" fontId="16" fillId="3" borderId="29" xfId="0" applyFont="1" applyFill="1" applyBorder="1" applyProtection="1">
      <protection locked="0"/>
    </xf>
    <xf numFmtId="0" fontId="12" fillId="2" borderId="17" xfId="2" applyFont="1" applyFill="1" applyBorder="1" applyAlignment="1">
      <alignment horizontal="center" vertical="center" wrapText="1"/>
    </xf>
    <xf numFmtId="0" fontId="11" fillId="0" borderId="15" xfId="0" applyFont="1" applyBorder="1" applyAlignment="1">
      <alignment horizontal="right"/>
    </xf>
    <xf numFmtId="164" fontId="12" fillId="0" borderId="15" xfId="5" applyNumberFormat="1" applyFont="1" applyFill="1" applyBorder="1" applyAlignment="1" applyProtection="1">
      <alignment wrapText="1"/>
    </xf>
    <xf numFmtId="49" fontId="11" fillId="6" borderId="6" xfId="0" applyNumberFormat="1" applyFont="1" applyFill="1" applyBorder="1" applyAlignment="1" applyProtection="1">
      <alignment horizontal="left" vertical="center"/>
      <protection locked="0"/>
    </xf>
    <xf numFmtId="166" fontId="17" fillId="3" borderId="1" xfId="6" applyNumberFormat="1" applyFont="1" applyFill="1" applyBorder="1" applyAlignment="1" applyProtection="1">
      <alignment horizontal="center" vertical="center"/>
    </xf>
    <xf numFmtId="165" fontId="17" fillId="6" borderId="1" xfId="3" applyNumberFormat="1" applyFont="1" applyFill="1" applyBorder="1" applyAlignment="1" applyProtection="1">
      <alignment horizontal="center" vertical="center"/>
      <protection locked="0"/>
    </xf>
    <xf numFmtId="165" fontId="17" fillId="3" borderId="1" xfId="3" applyNumberFormat="1" applyFont="1" applyFill="1" applyBorder="1" applyAlignment="1" applyProtection="1">
      <alignment horizontal="center" vertical="center"/>
    </xf>
    <xf numFmtId="0" fontId="11" fillId="3" borderId="1" xfId="3" applyNumberFormat="1" applyFont="1" applyFill="1" applyBorder="1" applyAlignment="1" applyProtection="1">
      <alignment horizontal="left"/>
    </xf>
    <xf numFmtId="0" fontId="12" fillId="3" borderId="6" xfId="0" applyFont="1" applyFill="1" applyBorder="1" applyAlignment="1">
      <alignment horizontal="center"/>
    </xf>
    <xf numFmtId="0" fontId="12" fillId="3" borderId="1" xfId="0" applyFont="1" applyFill="1" applyBorder="1" applyAlignment="1">
      <alignment horizontal="center"/>
    </xf>
    <xf numFmtId="0" fontId="12" fillId="5" borderId="1" xfId="0" applyFont="1" applyFill="1" applyBorder="1" applyAlignment="1" applyProtection="1">
      <alignment horizontal="left" vertical="top" wrapText="1"/>
      <protection locked="0"/>
    </xf>
    <xf numFmtId="0" fontId="12" fillId="5" borderId="1" xfId="0" applyFont="1" applyFill="1" applyBorder="1" applyAlignment="1">
      <alignment horizontal="center"/>
    </xf>
    <xf numFmtId="0" fontId="12" fillId="6" borderId="1" xfId="0" applyFont="1" applyFill="1" applyBorder="1" applyAlignment="1">
      <alignment horizontal="center"/>
    </xf>
    <xf numFmtId="0" fontId="12" fillId="8" borderId="1" xfId="0" applyFont="1" applyFill="1" applyBorder="1" applyAlignment="1">
      <alignment horizontal="center" wrapText="1"/>
    </xf>
    <xf numFmtId="0" fontId="12" fillId="8" borderId="7" xfId="0" applyFont="1" applyFill="1" applyBorder="1" applyAlignment="1">
      <alignment horizontal="center"/>
    </xf>
    <xf numFmtId="0" fontId="11" fillId="5" borderId="5" xfId="0" applyFont="1" applyFill="1" applyBorder="1" applyAlignment="1">
      <alignment horizontal="center"/>
    </xf>
    <xf numFmtId="0" fontId="11" fillId="5" borderId="6" xfId="0" applyFont="1" applyFill="1" applyBorder="1" applyAlignment="1">
      <alignment horizontal="center"/>
    </xf>
    <xf numFmtId="0" fontId="11" fillId="5" borderId="6"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6" borderId="4" xfId="0" applyFont="1" applyFill="1" applyBorder="1" applyAlignment="1">
      <alignment horizontal="center"/>
    </xf>
    <xf numFmtId="0" fontId="11" fillId="6" borderId="5" xfId="0" applyFont="1" applyFill="1" applyBorder="1" applyAlignment="1">
      <alignment horizontal="center"/>
    </xf>
    <xf numFmtId="0" fontId="11" fillId="6" borderId="6" xfId="0" applyFont="1" applyFill="1" applyBorder="1" applyAlignment="1">
      <alignment horizontal="center"/>
    </xf>
    <xf numFmtId="0" fontId="11" fillId="3" borderId="4" xfId="0" applyFont="1" applyFill="1" applyBorder="1" applyAlignment="1">
      <alignment horizontal="center"/>
    </xf>
    <xf numFmtId="0" fontId="11" fillId="3" borderId="5" xfId="0" applyFont="1" applyFill="1" applyBorder="1" applyAlignment="1">
      <alignment horizontal="center"/>
    </xf>
    <xf numFmtId="0" fontId="11" fillId="3" borderId="6" xfId="0" applyFont="1" applyFill="1" applyBorder="1" applyAlignment="1">
      <alignment horizontal="center"/>
    </xf>
    <xf numFmtId="0" fontId="12" fillId="0" borderId="11" xfId="0" applyFont="1" applyBorder="1" applyAlignment="1">
      <alignment horizontal="left" wrapText="1"/>
    </xf>
    <xf numFmtId="0" fontId="12" fillId="0" borderId="10"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2" fillId="0" borderId="0" xfId="0" applyFont="1" applyAlignment="1">
      <alignment horizontal="left" wrapText="1"/>
    </xf>
    <xf numFmtId="0" fontId="12" fillId="0" borderId="9" xfId="0" applyFont="1" applyBorder="1" applyAlignment="1">
      <alignment horizontal="left" wrapText="1"/>
    </xf>
    <xf numFmtId="0" fontId="12" fillId="0" borderId="14" xfId="0" applyFont="1" applyBorder="1" applyAlignment="1">
      <alignment horizontal="left" wrapText="1"/>
    </xf>
    <xf numFmtId="0" fontId="12" fillId="0" borderId="3" xfId="0" applyFont="1" applyBorder="1" applyAlignment="1">
      <alignment horizontal="left" wrapText="1"/>
    </xf>
    <xf numFmtId="0" fontId="12" fillId="0" borderId="8" xfId="0" applyFont="1" applyBorder="1" applyAlignment="1">
      <alignment horizontal="left" wrapText="1"/>
    </xf>
    <xf numFmtId="0" fontId="12" fillId="0" borderId="4" xfId="0" applyFont="1" applyBorder="1" applyAlignment="1">
      <alignment horizontal="left"/>
    </xf>
    <xf numFmtId="0" fontId="12" fillId="0" borderId="6" xfId="0" applyFont="1" applyBorder="1" applyAlignment="1">
      <alignment horizontal="left"/>
    </xf>
    <xf numFmtId="0" fontId="12" fillId="8" borderId="1" xfId="0" applyFont="1" applyFill="1" applyBorder="1" applyAlignment="1">
      <alignment horizontal="center"/>
    </xf>
    <xf numFmtId="0" fontId="12" fillId="3" borderId="4" xfId="0" applyFont="1" applyFill="1" applyBorder="1" applyAlignment="1">
      <alignment horizontal="center"/>
    </xf>
    <xf numFmtId="0" fontId="12" fillId="3" borderId="5" xfId="0" applyFont="1" applyFill="1" applyBorder="1" applyAlignment="1">
      <alignment horizontal="center"/>
    </xf>
    <xf numFmtId="0" fontId="12" fillId="5" borderId="11" xfId="0" applyFont="1" applyFill="1" applyBorder="1" applyAlignment="1" applyProtection="1">
      <alignment horizontal="left" vertical="top"/>
      <protection locked="0"/>
    </xf>
    <xf numFmtId="0" fontId="12" fillId="5" borderId="10" xfId="0" applyFont="1" applyFill="1" applyBorder="1" applyAlignment="1" applyProtection="1">
      <alignment horizontal="left" vertical="top"/>
      <protection locked="0"/>
    </xf>
    <xf numFmtId="0" fontId="12" fillId="5" borderId="12" xfId="0" applyFont="1" applyFill="1" applyBorder="1" applyAlignment="1" applyProtection="1">
      <alignment horizontal="left" vertical="top"/>
      <protection locked="0"/>
    </xf>
    <xf numFmtId="0" fontId="12" fillId="5" borderId="13" xfId="0" applyFont="1" applyFill="1" applyBorder="1" applyAlignment="1" applyProtection="1">
      <alignment horizontal="left" vertical="top"/>
      <protection locked="0"/>
    </xf>
    <xf numFmtId="0" fontId="12" fillId="5" borderId="0" xfId="0" applyFont="1" applyFill="1" applyAlignment="1" applyProtection="1">
      <alignment horizontal="left" vertical="top"/>
      <protection locked="0"/>
    </xf>
    <xf numFmtId="0" fontId="12" fillId="5" borderId="9" xfId="0" applyFont="1" applyFill="1" applyBorder="1" applyAlignment="1" applyProtection="1">
      <alignment horizontal="left" vertical="top"/>
      <protection locked="0"/>
    </xf>
    <xf numFmtId="0" fontId="11" fillId="3" borderId="1" xfId="0" applyFont="1" applyFill="1" applyBorder="1" applyAlignment="1">
      <alignment horizontal="fill" wrapText="1"/>
    </xf>
    <xf numFmtId="0" fontId="11" fillId="3" borderId="4" xfId="0" applyFont="1" applyFill="1" applyBorder="1" applyAlignment="1">
      <alignment horizontal="left"/>
    </xf>
    <xf numFmtId="0" fontId="11" fillId="3" borderId="5" xfId="0" applyFont="1" applyFill="1" applyBorder="1" applyAlignment="1">
      <alignment horizontal="left"/>
    </xf>
    <xf numFmtId="0" fontId="11" fillId="3" borderId="6" xfId="0" applyFont="1" applyFill="1" applyBorder="1" applyAlignment="1">
      <alignment horizontal="left"/>
    </xf>
    <xf numFmtId="0" fontId="11" fillId="3" borderId="4" xfId="3" applyNumberFormat="1" applyFont="1" applyFill="1" applyBorder="1" applyAlignment="1" applyProtection="1">
      <alignment horizontal="left"/>
    </xf>
    <xf numFmtId="0" fontId="11" fillId="3" borderId="5" xfId="3" applyNumberFormat="1" applyFont="1" applyFill="1" applyBorder="1" applyAlignment="1" applyProtection="1">
      <alignment horizontal="left"/>
    </xf>
    <xf numFmtId="0" fontId="11" fillId="3" borderId="6" xfId="3" applyNumberFormat="1" applyFont="1" applyFill="1" applyBorder="1" applyAlignment="1" applyProtection="1">
      <alignment horizontal="left"/>
    </xf>
    <xf numFmtId="165" fontId="12" fillId="3" borderId="1" xfId="3" applyNumberFormat="1" applyFont="1" applyFill="1" applyBorder="1" applyAlignment="1">
      <alignment horizontal="centerContinuous" vertical="center" wrapText="1"/>
    </xf>
    <xf numFmtId="10" fontId="12" fillId="2" borderId="4" xfId="3" applyNumberFormat="1" applyFont="1" applyFill="1" applyBorder="1" applyAlignment="1" applyProtection="1">
      <alignment horizontal="centerContinuous" vertical="center" wrapText="1"/>
    </xf>
    <xf numFmtId="10" fontId="12" fillId="2" borderId="6" xfId="3" applyNumberFormat="1" applyFont="1" applyFill="1" applyBorder="1" applyAlignment="1" applyProtection="1">
      <alignment horizontal="centerContinuous" vertical="center" wrapText="1"/>
    </xf>
    <xf numFmtId="0" fontId="12" fillId="2" borderId="4" xfId="1" applyFont="1" applyFill="1" applyBorder="1" applyAlignment="1">
      <alignment horizontal="centerContinuous" vertical="center" wrapText="1"/>
    </xf>
    <xf numFmtId="0" fontId="12" fillId="2" borderId="6" xfId="1" applyFont="1" applyFill="1" applyBorder="1" applyAlignment="1">
      <alignment horizontal="centerContinuous" vertical="center" wrapText="1"/>
    </xf>
    <xf numFmtId="0" fontId="12" fillId="2" borderId="11" xfId="1" applyFont="1" applyFill="1" applyBorder="1" applyAlignment="1">
      <alignment horizontal="centerContinuous" vertical="center" wrapText="1"/>
    </xf>
    <xf numFmtId="0" fontId="12" fillId="2" borderId="10" xfId="1" applyFont="1" applyFill="1" applyBorder="1" applyAlignment="1">
      <alignment horizontal="centerContinuous" vertical="center" wrapText="1"/>
    </xf>
    <xf numFmtId="165" fontId="12" fillId="3" borderId="1" xfId="3" applyNumberFormat="1" applyFont="1" applyFill="1" applyBorder="1" applyAlignment="1">
      <alignment horizontal="centerContinuous"/>
    </xf>
    <xf numFmtId="0" fontId="12" fillId="4" borderId="1" xfId="2" applyFont="1" applyFill="1" applyBorder="1" applyAlignment="1">
      <alignment horizontal="centerContinuous" vertical="center" wrapText="1"/>
    </xf>
    <xf numFmtId="0" fontId="12" fillId="3" borderId="4" xfId="0" applyFont="1" applyFill="1" applyBorder="1" applyAlignment="1">
      <alignment horizontal="centerContinuous"/>
    </xf>
    <xf numFmtId="0" fontId="12" fillId="3" borderId="5" xfId="0" applyFont="1" applyFill="1" applyBorder="1" applyAlignment="1">
      <alignment horizontal="centerContinuous"/>
    </xf>
    <xf numFmtId="0" fontId="12" fillId="3" borderId="6" xfId="0" applyFont="1" applyFill="1" applyBorder="1" applyAlignment="1">
      <alignment horizontal="centerContinuous"/>
    </xf>
    <xf numFmtId="164" fontId="12" fillId="2" borderId="1" xfId="5" applyNumberFormat="1" applyFont="1" applyFill="1" applyBorder="1" applyAlignment="1" applyProtection="1">
      <alignment horizontal="centerContinuous" wrapText="1"/>
    </xf>
    <xf numFmtId="0" fontId="12" fillId="0" borderId="1" xfId="0" applyFont="1" applyBorder="1" applyAlignment="1">
      <alignment horizontal="centerContinuous"/>
    </xf>
    <xf numFmtId="0" fontId="12" fillId="0" borderId="17" xfId="0" applyFont="1" applyBorder="1" applyAlignment="1">
      <alignment horizontal="centerContinuous"/>
    </xf>
    <xf numFmtId="0" fontId="12" fillId="0" borderId="6" xfId="0" applyFont="1" applyBorder="1" applyAlignment="1" applyProtection="1">
      <alignment horizontal="centerContinuous" vertical="top" wrapText="1"/>
      <protection locked="0"/>
    </xf>
    <xf numFmtId="0" fontId="12" fillId="0" borderId="1" xfId="0" applyFont="1" applyBorder="1" applyAlignment="1" applyProtection="1">
      <alignment horizontal="centerContinuous" vertical="top" wrapText="1"/>
      <protection locked="0"/>
    </xf>
    <xf numFmtId="0" fontId="12" fillId="0" borderId="4" xfId="0" applyFont="1" applyBorder="1" applyAlignment="1" applyProtection="1">
      <alignment horizontal="centerContinuous" vertical="top" wrapText="1"/>
      <protection locked="0"/>
    </xf>
    <xf numFmtId="0" fontId="12" fillId="0" borderId="7" xfId="0" applyFont="1" applyBorder="1" applyAlignment="1">
      <alignment horizontal="centerContinuous"/>
    </xf>
    <xf numFmtId="0" fontId="12" fillId="0" borderId="22" xfId="0" applyFont="1" applyBorder="1" applyAlignment="1">
      <alignment horizontal="centerContinuous"/>
    </xf>
    <xf numFmtId="0" fontId="12" fillId="2" borderId="2" xfId="2" applyFont="1" applyFill="1" applyBorder="1" applyAlignment="1">
      <alignment horizontal="center" vertical="center" wrapText="1"/>
    </xf>
    <xf numFmtId="0" fontId="12" fillId="10" borderId="19" xfId="2" applyFont="1" applyFill="1" applyBorder="1" applyAlignment="1">
      <alignment horizontal="center" vertical="center" wrapText="1"/>
    </xf>
    <xf numFmtId="0" fontId="12" fillId="2" borderId="19" xfId="2" applyFont="1" applyFill="1" applyBorder="1" applyAlignment="1">
      <alignment horizontal="center" vertical="center" wrapText="1"/>
    </xf>
    <xf numFmtId="0" fontId="12" fillId="2" borderId="30" xfId="2" applyFont="1" applyFill="1" applyBorder="1" applyAlignment="1">
      <alignment horizontal="center" vertical="center" wrapText="1"/>
    </xf>
    <xf numFmtId="0" fontId="12" fillId="9" borderId="4" xfId="2" applyFont="1" applyFill="1" applyBorder="1" applyAlignment="1">
      <alignment vertical="center" wrapText="1"/>
    </xf>
    <xf numFmtId="0" fontId="12" fillId="9" borderId="5" xfId="2" applyFont="1" applyFill="1" applyBorder="1" applyAlignment="1">
      <alignment vertical="center" wrapText="1"/>
    </xf>
    <xf numFmtId="0" fontId="12" fillId="9" borderId="6" xfId="2" applyFont="1" applyFill="1" applyBorder="1" applyAlignment="1">
      <alignment vertical="center" wrapText="1"/>
    </xf>
    <xf numFmtId="0" fontId="12" fillId="4" borderId="6" xfId="2" applyFont="1" applyFill="1" applyBorder="1" applyAlignment="1">
      <alignment vertical="center" wrapText="1"/>
    </xf>
    <xf numFmtId="0" fontId="12" fillId="4" borderId="4" xfId="2" applyFont="1" applyFill="1" applyBorder="1" applyAlignment="1">
      <alignment vertical="center" wrapText="1"/>
    </xf>
    <xf numFmtId="0" fontId="12" fillId="4" borderId="5" xfId="2" applyFont="1" applyFill="1" applyBorder="1" applyAlignment="1">
      <alignment vertical="center" wrapText="1"/>
    </xf>
    <xf numFmtId="0" fontId="12" fillId="4" borderId="31" xfId="2" applyFont="1" applyFill="1" applyBorder="1" applyAlignment="1">
      <alignment vertical="center" wrapText="1"/>
    </xf>
    <xf numFmtId="0" fontId="12" fillId="0" borderId="12" xfId="0" applyFont="1" applyBorder="1" applyAlignment="1" applyProtection="1">
      <alignment horizontal="centerContinuous" vertical="top" wrapText="1"/>
      <protection locked="0"/>
    </xf>
    <xf numFmtId="0" fontId="12" fillId="0" borderId="7" xfId="0" applyFont="1" applyBorder="1" applyAlignment="1" applyProtection="1">
      <alignment horizontal="centerContinuous" vertical="top" wrapText="1"/>
      <protection locked="0"/>
    </xf>
    <xf numFmtId="0" fontId="12" fillId="0" borderId="11" xfId="0" applyFont="1" applyBorder="1" applyAlignment="1" applyProtection="1">
      <alignment horizontal="centerContinuous" vertical="top" wrapText="1"/>
      <protection locked="0"/>
    </xf>
    <xf numFmtId="0" fontId="12" fillId="2" borderId="8" xfId="2" applyFont="1" applyFill="1" applyBorder="1" applyAlignment="1">
      <alignment horizontal="center" vertical="center" wrapText="1"/>
    </xf>
    <xf numFmtId="0" fontId="12" fillId="3" borderId="1" xfId="0" applyFont="1" applyFill="1" applyBorder="1" applyAlignment="1">
      <alignment horizontal="centerContinuous"/>
    </xf>
  </cellXfs>
  <cellStyles count="7">
    <cellStyle name="Comma" xfId="5" builtinId="3"/>
    <cellStyle name="Currency" xfId="6" builtinId="4"/>
    <cellStyle name="Hyperlink" xfId="4" builtinId="8"/>
    <cellStyle name="Normal" xfId="0" builtinId="0"/>
    <cellStyle name="Normal_Plan Overview" xfId="1" xr:uid="{00000000-0005-0000-0000-000004000000}"/>
    <cellStyle name="Normal_Sheet5" xfId="2" xr:uid="{00000000-0005-0000-0000-000005000000}"/>
    <cellStyle name="Percent" xfId="3" builtinId="5"/>
  </cellStyles>
  <dxfs count="154">
    <dxf>
      <fill>
        <patternFill>
          <bgColor theme="3" tint="0.79998168889431442"/>
        </patternFill>
      </fill>
    </dxf>
    <dxf>
      <fill>
        <patternFill>
          <bgColor rgb="FFB1A0C7"/>
        </patternFill>
      </fill>
    </dxf>
    <dxf>
      <fill>
        <patternFill>
          <bgColor rgb="FFB1A0C7"/>
        </patternFill>
      </fill>
    </dxf>
    <dxf>
      <fill>
        <patternFill>
          <bgColor theme="3" tint="0.79998168889431442"/>
        </patternFill>
      </fill>
    </dxf>
    <dxf>
      <fill>
        <patternFill>
          <bgColor rgb="FFB1A0C7"/>
        </patternFill>
      </fill>
    </dxf>
    <dxf>
      <fill>
        <patternFill>
          <bgColor rgb="FFB1A0C7"/>
        </patternFill>
      </fill>
    </dxf>
    <dxf>
      <fill>
        <patternFill>
          <bgColor theme="7" tint="0.39994506668294322"/>
        </patternFill>
      </fill>
    </dxf>
    <dxf>
      <fill>
        <patternFill>
          <bgColor theme="3" tint="0.79998168889431442"/>
        </patternFill>
      </fill>
    </dxf>
    <dxf>
      <fill>
        <patternFill>
          <bgColor rgb="FFB1A0C7"/>
        </patternFill>
      </fill>
    </dxf>
    <dxf>
      <fill>
        <patternFill>
          <bgColor rgb="FFFF0000"/>
        </patternFill>
      </fill>
    </dxf>
    <dxf>
      <fill>
        <patternFill>
          <bgColor rgb="FFFF0000"/>
        </patternFill>
      </fill>
    </dxf>
    <dxf>
      <font>
        <b val="0"/>
        <i val="0"/>
        <strike val="0"/>
        <condense val="0"/>
        <extend val="0"/>
        <outline val="0"/>
        <shadow val="0"/>
        <u val="none"/>
        <vertAlign val="baseline"/>
        <sz val="11"/>
        <color auto="1"/>
        <name val="Times New Roman"/>
        <scheme val="none"/>
      </font>
      <numFmt numFmtId="167" formatCode="0.0000"/>
      <fill>
        <patternFill patternType="solid">
          <fgColor indexed="64"/>
          <bgColor theme="0" tint="-0.249977111117893"/>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7" formatCode="0.0000"/>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indexed="65"/>
        </patternFill>
      </fill>
      <alignment horizontal="right" vertical="bottom"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0" formatCode="General"/>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vertical/>
        <horizontal/>
      </border>
      <protection locked="0" hidden="0"/>
    </dxf>
    <dxf>
      <border outline="0">
        <top style="thin">
          <color rgb="FF000000"/>
        </top>
      </border>
    </dxf>
    <dxf>
      <border outline="0">
        <left style="thin">
          <color rgb="FF000000"/>
        </left>
        <right style="medium">
          <color rgb="FF000000"/>
        </right>
        <top style="thin">
          <color rgb="FF000000"/>
        </top>
        <bottom style="thin">
          <color rgb="FF000000"/>
        </bottom>
      </border>
    </dxf>
    <dxf>
      <protection locked="0" hidden="0"/>
    </dxf>
    <dxf>
      <border outline="0">
        <bottom style="thin">
          <color rgb="FF000000"/>
        </bottom>
      </border>
    </dxf>
    <dxf>
      <font>
        <b val="0"/>
        <i val="0"/>
        <strike val="0"/>
        <condense val="0"/>
        <extend val="0"/>
        <outline val="0"/>
        <shadow val="0"/>
        <u val="none"/>
        <vertAlign val="baseline"/>
        <sz val="11"/>
        <color auto="1"/>
        <name val="Times New Roman"/>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4" formatCode="0.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4" formatCode="0.00%"/>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0" formatCode="General"/>
      <fill>
        <patternFill patternType="none">
          <fgColor indexed="64"/>
          <bgColor theme="0" tint="-0.249977111117893"/>
        </patternFill>
      </fill>
      <alignment horizontal="right"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right" vertical="bottom" textRotation="0" indent="0" justifyLastLine="0" shrinkToFit="0" readingOrder="0"/>
    </dxf>
    <dxf>
      <border>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0"/>
          <bgColor indexed="2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Times New Roman"/>
        <scheme val="none"/>
      </font>
      <numFmt numFmtId="0" formatCode="General"/>
      <fill>
        <patternFill patternType="solid">
          <fgColor indexed="64"/>
          <bgColor rgb="FFFFFFB7"/>
        </patternFill>
      </fill>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0"/>
          <bgColor indexed="22"/>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rgb="FFC5D9F1"/>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rgb="FFC5D9F1"/>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0" formatCode="General"/>
      <fill>
        <patternFill patternType="solid">
          <fgColor indexed="64"/>
          <bgColor rgb="FFC5D9F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0" formatCode="General"/>
      <fill>
        <patternFill patternType="solid">
          <fgColor indexed="64"/>
          <bgColor rgb="FFC5D9F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alignment vertical="bottom" textRotation="0" indent="0" justifyLastLine="0" shrinkToFit="0" readingOrder="0"/>
    </dxf>
    <dxf>
      <border outline="0">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0"/>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border diagonalUp="0" diagonalDown="0" outline="0">
        <left style="thin">
          <color indexed="64"/>
        </left>
        <right/>
        <top/>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rgb="FFC5D9F1"/>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right"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rgb="FFC5D9F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right"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solid">
          <fgColor indexed="64"/>
          <bgColor rgb="FFC5D9F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left" vertical="center" textRotation="0" wrapText="0"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30" formatCode="@"/>
      <fill>
        <patternFill patternType="solid">
          <fgColor indexed="64"/>
          <bgColor rgb="FFC5D9F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rgb="FFC5D9F1"/>
        </patternFill>
      </fill>
      <alignment horizontal="left" vertical="center" textRotation="0" wrapText="0"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auto="1"/>
        <name val="Times New Roman"/>
        <scheme val="none"/>
      </font>
      <numFmt numFmtId="30" formatCode="@"/>
      <fill>
        <patternFill patternType="solid">
          <fgColor indexed="64"/>
          <bgColor rgb="FFC5D9F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1"/>
        <color auto="1"/>
        <name val="Times New Roman"/>
        <scheme val="none"/>
      </font>
      <numFmt numFmtId="167" formatCode="0.0000"/>
      <fill>
        <patternFill patternType="solid">
          <fgColor indexed="64"/>
          <bgColor theme="0" tint="-0.249977111117893"/>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7" formatCode="0.0000"/>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auto="1"/>
        <name val="Times New Roman"/>
        <scheme val="none"/>
      </font>
      <fill>
        <patternFill patternType="solid">
          <fgColor indexed="64"/>
          <bgColor theme="0" tint="-0.249977111117893"/>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indexed="65"/>
        </patternFill>
      </fill>
      <alignment horizontal="right" vertical="bottom"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scheme val="none"/>
      </font>
      <numFmt numFmtId="164" formatCode="_(* #,##0_);_(* \(#,##0\);_(* &quot;-&quot;??_);_(@_)"/>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5" formatCode="0.0%"/>
      <fill>
        <patternFill patternType="solid">
          <fgColor indexed="64"/>
          <bgColor theme="0" tint="-0.249977111117893"/>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166" formatCode="_(&quot;$&quot;* #,##0_);_(&quot;$&quot;* \(#,##0\);_(&quot;$&quot;* &quot;-&quot;??_);_(@_)"/>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scheme val="none"/>
      </font>
      <numFmt numFmtId="0" formatCode="General"/>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vertical/>
        <horizontal/>
      </border>
      <protection locked="0" hidden="0"/>
    </dxf>
    <dxf>
      <border outline="0">
        <top style="thin">
          <color rgb="FF000000"/>
        </top>
      </border>
    </dxf>
    <dxf>
      <border outline="0">
        <left style="thin">
          <color rgb="FF000000"/>
        </left>
        <right style="medium">
          <color rgb="FF000000"/>
        </right>
        <top style="thin">
          <color rgb="FF000000"/>
        </top>
        <bottom style="thin">
          <color rgb="FF000000"/>
        </bottom>
      </border>
    </dxf>
    <dxf>
      <protection locked="0" hidden="0"/>
    </dxf>
    <dxf>
      <border outline="0">
        <bottom style="thin">
          <color rgb="FF000000"/>
        </bottom>
      </border>
    </dxf>
    <dxf>
      <font>
        <b val="0"/>
        <i val="0"/>
        <strike val="0"/>
        <condense val="0"/>
        <extend val="0"/>
        <outline val="0"/>
        <shadow val="0"/>
        <u val="none"/>
        <vertAlign val="baseline"/>
        <sz val="11"/>
        <color auto="1"/>
        <name val="Times New Roman"/>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colors>
    <mruColors>
      <color rgb="FFBFBFBF"/>
      <color rgb="FFFFFFB7"/>
      <color rgb="FFFFFF99"/>
      <color rgb="FFB1A0C7"/>
      <color rgb="FFC5D9F1"/>
      <color rgb="FFFF3399"/>
      <color rgb="FFFFFFA7"/>
      <color rgb="FFE57461"/>
      <color rgb="FFDDE9F7"/>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2</xdr:row>
      <xdr:rowOff>276225</xdr:rowOff>
    </xdr:from>
    <xdr:to>
      <xdr:col>2</xdr:col>
      <xdr:colOff>1162050</xdr:colOff>
      <xdr:row>4</xdr:row>
      <xdr:rowOff>142875</xdr:rowOff>
    </xdr:to>
    <xdr:pic>
      <xdr:nvPicPr>
        <xdr:cNvPr id="2" name="Picture 1" descr="IDOI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3175" y="733425"/>
          <a:ext cx="1666875" cy="16668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lan_Overview" displayName="Plan_Overview" ref="A21:S32" totalsRowShown="0" headerRowDxfId="123" tableBorderDxfId="122">
  <autoFilter ref="A21:S3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Plan Name(s)" dataDxfId="121" totalsRowDxfId="120"/>
    <tableColumn id="19" xr3:uid="{00000000-0010-0000-0000-000013000000}" name="Name of_x000a_Experience_x000a_Sheet" dataDxfId="119" totalsRowDxfId="118"/>
    <tableColumn id="2" xr3:uid="{00000000-0010-0000-0000-000002000000}" name="Open or Closed to New Issues" dataDxfId="117" totalsRowDxfId="116"/>
    <tableColumn id="3" xr3:uid="{00000000-0010-0000-0000-000003000000}" name="Original Target Loss Ratio" dataDxfId="115" totalsRowDxfId="114" dataCellStyle="Percent"/>
    <tableColumn id="4" xr3:uid="{00000000-0010-0000-0000-000004000000}" name="Current Target Loss Ratio" dataDxfId="113" totalsRowDxfId="112" dataCellStyle="Percent"/>
    <tableColumn id="5" xr3:uid="{00000000-0010-0000-0000-000005000000}" name="Pre-Filing Effective Date Premium Per Covered Life" dataDxfId="111" totalsRowDxfId="110" dataCellStyle="Currency"/>
    <tableColumn id="6" xr3:uid="{00000000-0010-0000-0000-000006000000}" name="One Time Rate Change" dataDxfId="109" totalsRowDxfId="108" dataCellStyle="Percent"/>
    <tableColumn id="7" xr3:uid="{00000000-0010-0000-0000-000007000000}" name="Prem After One Time Rate Change" dataDxfId="107" totalsRowDxfId="106" dataCellStyle="Currency">
      <calculatedColumnFormula>IF(OR(F22="",G22=""),"",F22*(1+G22))</calculatedColumnFormula>
    </tableColumn>
    <tableColumn id="8" xr3:uid="{00000000-0010-0000-0000-000008000000}" name="Requested Continuous Rate Change (Premium Trend)" dataDxfId="105" totalsRowDxfId="104" dataCellStyle="Percent"/>
    <tableColumn id="9" xr3:uid="{00000000-0010-0000-0000-000009000000}" name="Claims Trend Assumption" dataDxfId="103" totalsRowDxfId="102" dataCellStyle="Percent"/>
    <tableColumn id="10" xr3:uid="{00000000-0010-0000-0000-00000A000000}" name="12 Month Ultimate Premium" dataDxfId="101" totalsRowDxfId="100" dataCellStyle="Currency">
      <calculatedColumnFormula>IF(H22="","",H22*(1+I22))</calculatedColumnFormula>
    </tableColumn>
    <tableColumn id="11" xr3:uid="{00000000-0010-0000-0000-00000B000000}" name="Rate Impact After 12 Months" dataDxfId="99" totalsRowDxfId="98" dataCellStyle="Percent">
      <calculatedColumnFormula>IF(K22="","",K22/F22-1)</calculatedColumnFormula>
    </tableColumn>
    <tableColumn id="12" xr3:uid="{00000000-0010-0000-0000-00000C000000}" name="IN Requested Rate Change" dataDxfId="97" totalsRowDxfId="96" dataCellStyle="Percent"/>
    <tableColumn id="13" xr3:uid="{00000000-0010-0000-0000-00000D000000}" name="NW Requested Rate Change" dataDxfId="95" totalsRowDxfId="94" dataCellStyle="Percent"/>
    <tableColumn id="14" xr3:uid="{00000000-0010-0000-0000-00000E000000}" name="IN Filing Lives" dataDxfId="93" totalsRowDxfId="92" dataCellStyle="Comma"/>
    <tableColumn id="15" xr3:uid="{00000000-0010-0000-0000-00000F000000}" name="NW Filing Lives" dataDxfId="91" totalsRowDxfId="90" dataCellStyle="Comma"/>
    <tableColumn id="16" xr3:uid="{00000000-0010-0000-0000-000010000000}" name="Indiana Date" dataDxfId="89" totalsRowDxfId="88"/>
    <tableColumn id="17" xr3:uid="{00000000-0010-0000-0000-000011000000}" name="Nationwide Date" dataDxfId="87" totalsRowDxfId="86"/>
    <tableColumn id="18" xr3:uid="{00000000-0010-0000-0000-000012000000}" name="Issue/Attained Age" dataDxfId="85" totalsRowDxfId="84" dataCellStyle="Currency"/>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INRatChangeHistory" displayName="INRatChangeHistory" ref="A7:P13" totalsRowShown="0" headerRowDxfId="83" dataDxfId="81" headerRowBorderDxfId="82" tableBorderDxfId="80" totalsRowBorderDxfId="79" headerRowCellStyle="Normal_Sheet5">
  <autoFilter ref="A7:P13"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100-000001000000}" name="Portfolio ID" dataDxfId="78" dataCellStyle="Comma"/>
    <tableColumn id="2" xr3:uid="{00000000-0010-0000-0100-000002000000}" name="SERFF Tracking Number" dataDxfId="77" dataCellStyle="Comma"/>
    <tableColumn id="3" xr3:uid="{00000000-0010-0000-0100-000003000000}" name="Pre-Filing Effective Date Premium Per Covered Life" dataDxfId="76" dataCellStyle="Currency"/>
    <tableColumn id="4" xr3:uid="{00000000-0010-0000-0100-000004000000}" name="Rate Increase (No Trend)" dataDxfId="75" dataCellStyle="Percent"/>
    <tableColumn id="5" xr3:uid="{00000000-0010-0000-0100-000005000000}" name="Renewal Premium on Effective Date" dataDxfId="74" dataCellStyle="Currency">
      <calculatedColumnFormula>IF(OR(C8="",D8=""),"",C8*(1+D8))</calculatedColumnFormula>
    </tableColumn>
    <tableColumn id="6" xr3:uid="{00000000-0010-0000-0100-000006000000}" name="Average Premium Trend" dataDxfId="73" dataCellStyle="Percent"/>
    <tableColumn id="7" xr3:uid="{00000000-0010-0000-0100-000007000000}" name="Renewal Premium 12 Months after the Effective Date" dataDxfId="72" dataCellStyle="Currency">
      <calculatedColumnFormula>IF(E8="","",E8*(1+F8))</calculatedColumnFormula>
    </tableColumn>
    <tableColumn id="8" xr3:uid="{00000000-0010-0000-0100-000008000000}" name="Proposed/Approved Rate Increase with Trend (Overall % Rate Impact)" dataDxfId="71" dataCellStyle="Percent">
      <calculatedColumnFormula>IF(G8="","",G8/C8-1)</calculatedColumnFormula>
    </tableColumn>
    <tableColumn id="9" xr3:uid="{00000000-0010-0000-0100-000009000000}" name="Minimum % Rate Change (=SERFF)" dataDxfId="70" dataCellStyle="Percent"/>
    <tableColumn id="10" xr3:uid="{00000000-0010-0000-0100-00000A000000}" name="Maximum % Rate Change (=SERFF)" dataDxfId="69" dataCellStyle="Percent"/>
    <tableColumn id="11" xr3:uid="{00000000-0010-0000-0100-00000B000000}" name="IN Filing Lives" dataDxfId="68" dataCellStyle="Comma"/>
    <tableColumn id="12" xr3:uid="{00000000-0010-0000-0100-00000C000000}" name="IN Policy Holders" dataDxfId="67" dataCellStyle="Comma"/>
    <tableColumn id="13" xr3:uid="{00000000-0010-0000-0100-00000D000000}" name="Written Premium" dataDxfId="66" dataCellStyle="Currency"/>
    <tableColumn id="14" xr3:uid="{00000000-0010-0000-0100-00000E000000}" name="Written Premium Change" dataDxfId="65" dataCellStyle="Currency">
      <calculatedColumnFormula>IF(OR(H8="",M8=""),"",+H8*M8)</calculatedColumnFormula>
    </tableColumn>
    <tableColumn id="15" xr3:uid="{00000000-0010-0000-0100-00000F000000}" name="Effective Date" dataDxfId="64" dataCellStyle="Comma"/>
    <tableColumn id="16" xr3:uid="{00000000-0010-0000-0100-000010000000}" name="Notes to Reviewer" dataDxfId="63"/>
  </tableColumns>
  <tableStyleInfo name="TableStyleMedium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ggregate" displayName="Aggregate" ref="A15:Q131" totalsRowShown="0" headerRowDxfId="62" dataDxfId="60" headerRowBorderDxfId="61" tableBorderDxfId="59" totalsRowBorderDxfId="58" headerRowCellStyle="Normal_Sheet5">
  <autoFilter ref="A15:Q13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200-000001000000}" name="Time Frame" dataDxfId="57" dataCellStyle="Normal_Sheet5">
      <calculatedColumnFormula>IFERROR(IF(A15+1&lt;=Last_Proj_Year,A15+1,""),"")</calculatedColumnFormula>
    </tableColumn>
    <tableColumn id="2" xr3:uid="{00000000-0010-0000-0200-000002000000}" name="IN Earned Premium" dataDxfId="56" dataCellStyle="Currency">
      <calculatedColumnFormula>SUM(StartExp:EndExp!B16)</calculatedColumnFormula>
    </tableColumn>
    <tableColumn id="3" xr3:uid="{00000000-0010-0000-0200-000003000000}" name="IN Incurred Claims " dataDxfId="55" dataCellStyle="Currency">
      <calculatedColumnFormula>SUM(StartExp:EndExp!C16)</calculatedColumnFormula>
    </tableColumn>
    <tableColumn id="4" xr3:uid="{00000000-0010-0000-0200-000004000000}" name="IN Loss Ratio" dataDxfId="54" dataCellStyle="Percent">
      <calculatedColumnFormula>IFERROR(IF(C16&lt;&gt;"",C16/B16,""),"")</calculatedColumnFormula>
    </tableColumn>
    <tableColumn id="6" xr3:uid="{00000000-0010-0000-0200-000006000000}" name="IN Life Years" dataDxfId="53" dataCellStyle="Comma">
      <calculatedColumnFormula>SUM(StartExp:EndExp!F16)</calculatedColumnFormula>
    </tableColumn>
    <tableColumn id="9" xr3:uid="{00000000-0010-0000-0200-000009000000}" name="IN Annualized Rate Increase" dataDxfId="52" dataCellStyle="Percent"/>
    <tableColumn id="7" xr3:uid="{00000000-0010-0000-0200-000007000000}" name="IN Average Annual Premium per Life Year" dataDxfId="51" dataCellStyle="Currency">
      <calculatedColumnFormula>IFERROR(IF(B16="","",B16/E16),"-")</calculatedColumnFormula>
    </tableColumn>
    <tableColumn id="5" xr3:uid="{00000000-0010-0000-0200-000005000000}" name="IN Expected Loss Ratio Curve (Using Original Durational Loss Ratio Assumptions)" dataDxfId="50" dataCellStyle="Percent"/>
    <tableColumn id="8" xr3:uid="{00000000-0010-0000-0200-000008000000}" name="IN Average Age" dataDxfId="49" dataCellStyle="Comma">
      <calculatedColumnFormula>IFERROR(SUM(StartExp:EndExp!V16)/SUM(StartExp:EndExp!F16),"")</calculatedColumnFormula>
    </tableColumn>
    <tableColumn id="12" xr3:uid="{00000000-0010-0000-0200-00000C000000}" name="NW Earned Premium" dataDxfId="48" dataCellStyle="Currency">
      <calculatedColumnFormula>SUM(StartExp:EndExp!L16)</calculatedColumnFormula>
    </tableColumn>
    <tableColumn id="13" xr3:uid="{00000000-0010-0000-0200-00000D000000}" name="NW Incurred Claims " dataDxfId="47" dataCellStyle="Currency">
      <calculatedColumnFormula>SUM(StartExp:EndExp!M16)</calculatedColumnFormula>
    </tableColumn>
    <tableColumn id="14" xr3:uid="{00000000-0010-0000-0200-00000E000000}" name="NW Loss Ratio" dataDxfId="46" dataCellStyle="Percent">
      <calculatedColumnFormula>IFERROR(IF(K16&lt;&gt;"",K16/J16,""),"")</calculatedColumnFormula>
    </tableColumn>
    <tableColumn id="16" xr3:uid="{00000000-0010-0000-0200-000010000000}" name="NW Life Years" dataDxfId="45" dataCellStyle="Comma">
      <calculatedColumnFormula>SUM(StartExp:EndExp!P16)</calculatedColumnFormula>
    </tableColumn>
    <tableColumn id="19" xr3:uid="{00000000-0010-0000-0200-000013000000}" name="NW Annualized Rate Increase" dataDxfId="44" dataCellStyle="Percent"/>
    <tableColumn id="17" xr3:uid="{00000000-0010-0000-0200-000011000000}" name="NW Average Annual Premium per Life Year" dataDxfId="43" dataCellStyle="Currency">
      <calculatedColumnFormula>IFERROR(IF(J16="","",J16/M16),"-")</calculatedColumnFormula>
    </tableColumn>
    <tableColumn id="15" xr3:uid="{00000000-0010-0000-0200-00000F000000}" name="NW Expected Loss Ratio Curve (Using Original Durational Loss Ratio Assumptions)" dataDxfId="42" dataCellStyle="Percent"/>
    <tableColumn id="18" xr3:uid="{00000000-0010-0000-0200-000012000000}" name="NW Average Age" dataDxfId="41" dataCellStyle="Comma">
      <calculatedColumnFormula>IFERROR(SUM(StartExp:EndExp!W16)/SUM(StartExp:EndExp!P16),"")</calculatedColumnFormula>
    </tableColumn>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ExpTable1" displayName="ExpTable1" ref="A15:Y165" totalsRowShown="0" headerRowDxfId="153" dataDxfId="151" headerRowBorderDxfId="152" tableBorderDxfId="150" totalsRowBorderDxfId="149" headerRowCellStyle="Normal_Sheet5">
  <tableColumns count="25">
    <tableColumn id="1" xr3:uid="{00000000-0010-0000-0300-000001000000}" name="Time Frame" dataDxfId="148" dataCellStyle="Normal_Sheet5">
      <calculatedColumnFormula>IFERROR(IF(A15+1&lt;=Last_Proj_Year,A15+1,""),"")</calculatedColumnFormula>
    </tableColumn>
    <tableColumn id="2" xr3:uid="{00000000-0010-0000-0300-000002000000}" name="IN Earned Premium" dataDxfId="147" dataCellStyle="Currency"/>
    <tableColumn id="3" xr3:uid="{00000000-0010-0000-0300-000003000000}" name="IN Incurred Claims" dataDxfId="146" dataCellStyle="Currency"/>
    <tableColumn id="4" xr3:uid="{00000000-0010-0000-0300-000004000000}" name="IN Loss Ratio" dataDxfId="145" dataCellStyle="Percent">
      <calculatedColumnFormula>IFERROR(IF(C16&lt;&gt;"",C16/B16,""),"")</calculatedColumnFormula>
    </tableColumn>
    <tableColumn id="17" xr3:uid="{00000000-0010-0000-0300-000011000000}" name="IN Paid Claims" dataDxfId="144" dataCellStyle="Currency"/>
    <tableColumn id="5" xr3:uid="{00000000-0010-0000-0300-000005000000}" name="IN Life Years" dataDxfId="143" dataCellStyle="Comma"/>
    <tableColumn id="24" xr3:uid="{00000000-0010-0000-0300-000018000000}" name="IN New Covered Lives" dataDxfId="142" dataCellStyle="Comma"/>
    <tableColumn id="19" xr3:uid="{00000000-0010-0000-0300-000013000000}" name="IN Annualized Change in Rates" dataDxfId="141" dataCellStyle="Percent"/>
    <tableColumn id="20" xr3:uid="{00000000-0010-0000-0300-000014000000}" name="IN Open or Closed to New Issues" dataDxfId="140" dataCellStyle="Comma"/>
    <tableColumn id="6" xr3:uid="{00000000-0010-0000-0300-000006000000}" name="IN Average Annual Premium per Life Year" dataDxfId="139" dataCellStyle="Currency">
      <calculatedColumnFormula>IFERROR(IF(B16="","",B16/F16),"")</calculatedColumnFormula>
    </tableColumn>
    <tableColumn id="7" xr3:uid="{00000000-0010-0000-0300-000007000000}" name="IN Average Age" dataDxfId="138" dataCellStyle="Comma"/>
    <tableColumn id="8" xr3:uid="{00000000-0010-0000-0300-000008000000}" name="NW Earned Premium" dataDxfId="137" dataCellStyle="Currency"/>
    <tableColumn id="9" xr3:uid="{00000000-0010-0000-0300-000009000000}" name="NW Incurred Claims" dataDxfId="136" dataCellStyle="Currency"/>
    <tableColumn id="10" xr3:uid="{00000000-0010-0000-0300-00000A000000}" name="NW Loss Ratio" dataDxfId="135" dataCellStyle="Percent">
      <calculatedColumnFormula>IFERROR(IF(M16&lt;&gt;"",M16/L16,""),"")</calculatedColumnFormula>
    </tableColumn>
    <tableColumn id="18" xr3:uid="{00000000-0010-0000-0300-000012000000}" name="NW Paid Claims" dataDxfId="134" dataCellStyle="Currency"/>
    <tableColumn id="11" xr3:uid="{00000000-0010-0000-0300-00000B000000}" name="NW Life Years" dataDxfId="133" dataCellStyle="Comma"/>
    <tableColumn id="25" xr3:uid="{00000000-0010-0000-0300-000019000000}" name="NW New Covered Lives" dataDxfId="132" dataCellStyle="Comma"/>
    <tableColumn id="22" xr3:uid="{00000000-0010-0000-0300-000016000000}" name="NW Annualized Change in Rates" dataDxfId="131" dataCellStyle="Percent"/>
    <tableColumn id="21" xr3:uid="{00000000-0010-0000-0300-000015000000}" name="NW Open or Closed to New Issues" dataDxfId="130" dataCellStyle="Comma"/>
    <tableColumn id="12" xr3:uid="{00000000-0010-0000-0300-00000C000000}" name="NW Average Annual Premium per Life Year" dataDxfId="129" dataCellStyle="Currency">
      <calculatedColumnFormula>IFERROR(IF(L16="","",L16/P16),"")</calculatedColumnFormula>
    </tableColumn>
    <tableColumn id="13" xr3:uid="{00000000-0010-0000-0300-00000D000000}" name="NW Average Age" dataDxfId="128" dataCellStyle="Comma"/>
    <tableColumn id="14" xr3:uid="{00000000-0010-0000-0300-00000E000000}" name="(IN Life Years)*(IN Average Age)" dataDxfId="127">
      <calculatedColumnFormula>ExpTable1[[#This Row],[IN Life Years]]*ExpTable1[[#This Row],[IN Average Age]]</calculatedColumnFormula>
    </tableColumn>
    <tableColumn id="15" xr3:uid="{00000000-0010-0000-0300-00000F000000}" name="(NW Life Years)*(NW Average Age)" dataDxfId="126">
      <calculatedColumnFormula>ExpTable1[[#This Row],[NW Life Years]]*ExpTable1[[#This Row],[NW Average Age]]</calculatedColumnFormula>
    </tableColumn>
    <tableColumn id="16" xr3:uid="{00000000-0010-0000-0300-000010000000}" name="Accumulation Factors" dataDxfId="125" dataCellStyle="Percent">
      <calculatedColumnFormula>IF(ExpTable1[[#This Row],[Time Frame]]="","",IF(AND(ExpTable1[[#This Row],[Time Frame]]&lt;&gt;"",ExpTable1[[#This Row],[Time Frame]]&lt;=Last_Full_Year),1/((1+Discount_Rate)^(ExpTable1[[#This Row],[Time Frame]]-PV_Year)),0)/((1+Discount_Rate)^0.5))</calculatedColumnFormula>
    </tableColumn>
    <tableColumn id="23" xr3:uid="{00000000-0010-0000-0300-000017000000}" name="Discount Factors" dataDxfId="124" dataCellStyle="Percent">
      <calculatedColumnFormula>IF(ExpTable1[[#This Row],[Time Frame]]="","",IF(AND(ExpTable1[[#This Row],[Time Frame]]&lt;&gt;"",ExpTable1[[#This Row],[Time Frame]]&gt;Last_Full_Year),1/((1+Discount_Rate)^(ExpTable1[[#This Row],[Time Frame]]-PV_Year)),0)/((1+Discount_Rate)^0.5))</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xpTable16" displayName="ExpTable16" ref="A15:Y165" totalsRowShown="0" headerRowDxfId="40" dataDxfId="38" headerRowBorderDxfId="39" tableBorderDxfId="37" totalsRowBorderDxfId="36" headerRowCellStyle="Normal_Sheet5">
  <tableColumns count="25">
    <tableColumn id="1" xr3:uid="{00000000-0010-0000-0400-000001000000}" name="Time Frame" dataDxfId="35" dataCellStyle="Normal_Sheet5">
      <calculatedColumnFormula>IFERROR(IF(A15+1&lt;=Last_Proj_Year,A15+1,""),"")</calculatedColumnFormula>
    </tableColumn>
    <tableColumn id="2" xr3:uid="{00000000-0010-0000-0400-000002000000}" name="IN Earned Premium" dataDxfId="34" dataCellStyle="Currency"/>
    <tableColumn id="3" xr3:uid="{00000000-0010-0000-0400-000003000000}" name="IN Incurred Claims" dataDxfId="33" dataCellStyle="Currency"/>
    <tableColumn id="4" xr3:uid="{00000000-0010-0000-0400-000004000000}" name="IN Loss Ratio" dataDxfId="32" dataCellStyle="Percent">
      <calculatedColumnFormula>IFERROR(IF(C16&lt;&gt;"",C16/B16,""),"")</calculatedColumnFormula>
    </tableColumn>
    <tableColumn id="17" xr3:uid="{00000000-0010-0000-0400-000011000000}" name="IN Paid Claims" dataDxfId="31" dataCellStyle="Currency"/>
    <tableColumn id="5" xr3:uid="{00000000-0010-0000-0400-000005000000}" name="IN Life Years" dataDxfId="30" dataCellStyle="Comma"/>
    <tableColumn id="24" xr3:uid="{00000000-0010-0000-0400-000018000000}" name="IN New Covered Lives" dataDxfId="29" dataCellStyle="Comma"/>
    <tableColumn id="19" xr3:uid="{00000000-0010-0000-0400-000013000000}" name="IN Annualized Change in Rates" dataDxfId="28" dataCellStyle="Percent"/>
    <tableColumn id="20" xr3:uid="{00000000-0010-0000-0400-000014000000}" name="IN Open or Closed to New Issues" dataDxfId="27" dataCellStyle="Comma"/>
    <tableColumn id="6" xr3:uid="{00000000-0010-0000-0400-000006000000}" name="IN Average Annual Premium per Life Year" dataDxfId="26" dataCellStyle="Currency">
      <calculatedColumnFormula>IFERROR(IF(B16="","",B16/F16),"")</calculatedColumnFormula>
    </tableColumn>
    <tableColumn id="7" xr3:uid="{00000000-0010-0000-0400-000007000000}" name="IN Average Age" dataDxfId="25" dataCellStyle="Comma"/>
    <tableColumn id="8" xr3:uid="{00000000-0010-0000-0400-000008000000}" name="NW Earned Premium" dataDxfId="24" dataCellStyle="Currency"/>
    <tableColumn id="9" xr3:uid="{00000000-0010-0000-0400-000009000000}" name="NW Incurred Claims" dataDxfId="23" dataCellStyle="Currency"/>
    <tableColumn id="10" xr3:uid="{00000000-0010-0000-0400-00000A000000}" name="NW Loss Ratio" dataDxfId="22" dataCellStyle="Percent">
      <calculatedColumnFormula>IFERROR(IF(M16&lt;&gt;"",M16/L16,""),"")</calculatedColumnFormula>
    </tableColumn>
    <tableColumn id="18" xr3:uid="{00000000-0010-0000-0400-000012000000}" name="NW Paid Claims" dataDxfId="21" dataCellStyle="Currency"/>
    <tableColumn id="11" xr3:uid="{00000000-0010-0000-0400-00000B000000}" name="NW Life Years" dataDxfId="20" dataCellStyle="Comma"/>
    <tableColumn id="25" xr3:uid="{00000000-0010-0000-0400-000019000000}" name="NW New Covered Lives" dataDxfId="19" dataCellStyle="Comma"/>
    <tableColumn id="22" xr3:uid="{00000000-0010-0000-0400-000016000000}" name="NW Annualized Change in Rates" dataDxfId="18" dataCellStyle="Percent"/>
    <tableColumn id="21" xr3:uid="{00000000-0010-0000-0400-000015000000}" name="NW Open or Closed to New Issues" dataDxfId="17" dataCellStyle="Comma"/>
    <tableColumn id="12" xr3:uid="{00000000-0010-0000-0400-00000C000000}" name="NW Average Annual Premium per Life Year" dataDxfId="16" dataCellStyle="Currency">
      <calculatedColumnFormula>IFERROR(IF(L16="","",L16/P16),"")</calculatedColumnFormula>
    </tableColumn>
    <tableColumn id="13" xr3:uid="{00000000-0010-0000-0400-00000D000000}" name="NW Average Age" dataDxfId="15" dataCellStyle="Comma"/>
    <tableColumn id="14" xr3:uid="{00000000-0010-0000-0400-00000E000000}" name="(IN Life Years)*(IN Average Age)" dataDxfId="14">
      <calculatedColumnFormula>ExpTable16[[#This Row],[IN Life Years]]*ExpTable16[[#This Row],[IN Average Age]]</calculatedColumnFormula>
    </tableColumn>
    <tableColumn id="15" xr3:uid="{00000000-0010-0000-0400-00000F000000}" name="(NW Life Years)*(NW Average Age)" dataDxfId="13">
      <calculatedColumnFormula>ExpTable16[[#This Row],[NW Life Years]]*ExpTable16[[#This Row],[NW Average Age]]</calculatedColumnFormula>
    </tableColumn>
    <tableColumn id="16" xr3:uid="{00000000-0010-0000-0400-000010000000}" name="Accumulation Factors" dataDxfId="12" dataCellStyle="Percent">
      <calculatedColumnFormula>IF(ExpTable16[[#This Row],[Time Frame]]="","",IF(AND(ExpTable16[[#This Row],[Time Frame]]&lt;&gt;"",ExpTable16[[#This Row],[Time Frame]]&lt;=Last_Full_Year),1/((1+Discount_Rate)^(ExpTable16[[#This Row],[Time Frame]]-PV_Year)),0)/((1+Discount_Rate)^0.5))</calculatedColumnFormula>
    </tableColumn>
    <tableColumn id="23" xr3:uid="{00000000-0010-0000-0400-000017000000}" name="Discount Factors" dataDxfId="11" dataCellStyle="Percent">
      <calculatedColumnFormula>IF(ExpTable16[[#This Row],[Time Frame]]="","",IF(AND(ExpTable16[[#This Row],[Time Frame]]&lt;&gt;"",ExpTable16[[#This Row],[Time Frame]]&gt;Last_Full_Year),1/((1+Discount_Rate)^(ExpTable16[[#This Row],[Time Frame]]-PV_Year)),0)/((1+Discount_Rate)^0.5))</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pliance@idoi.IN.gov"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topLeftCell="A3" workbookViewId="0">
      <selection activeCell="B11" sqref="B11"/>
    </sheetView>
  </sheetViews>
  <sheetFormatPr defaultColWidth="9.140625" defaultRowHeight="15" x14ac:dyDescent="0.25"/>
  <cols>
    <col min="1" max="1" width="88.140625" style="1" customWidth="1"/>
    <col min="2" max="2" width="14.7109375" style="1" customWidth="1"/>
    <col min="3" max="3" width="18.5703125" style="1" customWidth="1"/>
    <col min="4" max="16384" width="9.140625" style="1"/>
  </cols>
  <sheetData>
    <row r="1" spans="1:5" ht="20.25" x14ac:dyDescent="0.3">
      <c r="A1" s="3" t="s">
        <v>18</v>
      </c>
      <c r="B1" s="4" t="s">
        <v>12</v>
      </c>
      <c r="C1" s="5" t="s">
        <v>131</v>
      </c>
      <c r="D1" s="6"/>
      <c r="E1" s="6"/>
    </row>
    <row r="2" spans="1:5" ht="15.75" x14ac:dyDescent="0.25">
      <c r="A2" s="7"/>
      <c r="B2" s="4" t="s">
        <v>13</v>
      </c>
      <c r="C2" s="8">
        <v>43817</v>
      </c>
      <c r="D2"/>
      <c r="E2"/>
    </row>
    <row r="3" spans="1:5" ht="126" x14ac:dyDescent="0.25">
      <c r="A3" s="33" t="s">
        <v>129</v>
      </c>
      <c r="B3" s="4"/>
      <c r="C3" s="4"/>
      <c r="D3"/>
      <c r="E3"/>
    </row>
    <row r="4" spans="1:5" ht="15.75" x14ac:dyDescent="0.25">
      <c r="A4" s="7"/>
      <c r="B4" s="4"/>
      <c r="C4" s="4"/>
      <c r="D4"/>
      <c r="E4"/>
    </row>
    <row r="5" spans="1:5" ht="31.5" x14ac:dyDescent="0.25">
      <c r="A5" s="33" t="s">
        <v>40</v>
      </c>
      <c r="B5" s="4"/>
      <c r="C5" s="4"/>
      <c r="D5"/>
      <c r="E5"/>
    </row>
    <row r="6" spans="1:5" ht="15.75" x14ac:dyDescent="0.25">
      <c r="A6" s="7"/>
      <c r="B6" s="4"/>
      <c r="C6" s="4"/>
      <c r="D6"/>
      <c r="E6"/>
    </row>
    <row r="7" spans="1:5" ht="31.5" x14ac:dyDescent="0.25">
      <c r="A7" s="33" t="s">
        <v>45</v>
      </c>
      <c r="B7" s="4"/>
      <c r="C7" s="4"/>
      <c r="D7"/>
      <c r="E7"/>
    </row>
    <row r="8" spans="1:5" ht="15.75" x14ac:dyDescent="0.25">
      <c r="A8" s="33"/>
      <c r="B8" s="4"/>
      <c r="C8" s="4"/>
      <c r="D8"/>
      <c r="E8"/>
    </row>
    <row r="9" spans="1:5" ht="15.75" x14ac:dyDescent="0.25">
      <c r="A9" s="42" t="s">
        <v>46</v>
      </c>
      <c r="B9" s="4"/>
      <c r="C9" s="4"/>
      <c r="D9"/>
      <c r="E9"/>
    </row>
    <row r="10" spans="1:5" ht="31.5" x14ac:dyDescent="0.25">
      <c r="A10" s="33" t="s">
        <v>47</v>
      </c>
      <c r="B10" s="4"/>
      <c r="C10" s="4"/>
      <c r="D10"/>
      <c r="E10"/>
    </row>
    <row r="11" spans="1:5" ht="15.75" x14ac:dyDescent="0.25">
      <c r="A11" s="33"/>
      <c r="B11" s="4"/>
      <c r="C11" s="4"/>
      <c r="D11"/>
      <c r="E11"/>
    </row>
    <row r="12" spans="1:5" ht="15.75" x14ac:dyDescent="0.25">
      <c r="A12" s="42" t="s">
        <v>48</v>
      </c>
      <c r="B12" s="4"/>
      <c r="C12" s="4"/>
      <c r="D12"/>
      <c r="E12"/>
    </row>
    <row r="13" spans="1:5" ht="31.5" x14ac:dyDescent="0.25">
      <c r="A13" s="33" t="s">
        <v>49</v>
      </c>
      <c r="B13" s="4"/>
      <c r="C13" s="4"/>
      <c r="D13"/>
      <c r="E13"/>
    </row>
    <row r="14" spans="1:5" x14ac:dyDescent="0.25">
      <c r="A14" s="43" t="s">
        <v>120</v>
      </c>
      <c r="B14" s="11"/>
      <c r="C14" s="11"/>
      <c r="D14"/>
      <c r="E14"/>
    </row>
    <row r="15" spans="1:5" x14ac:dyDescent="0.25">
      <c r="A15" s="44" t="s">
        <v>121</v>
      </c>
      <c r="B15" s="11"/>
      <c r="C15" s="11"/>
      <c r="D15"/>
      <c r="E15"/>
    </row>
    <row r="16" spans="1:5" x14ac:dyDescent="0.25">
      <c r="A16" s="45" t="s">
        <v>122</v>
      </c>
      <c r="B16" s="11"/>
      <c r="C16" s="11"/>
      <c r="D16"/>
      <c r="E16"/>
    </row>
    <row r="17" spans="1:5" x14ac:dyDescent="0.25">
      <c r="A17" s="46" t="s">
        <v>123</v>
      </c>
      <c r="B17" s="11"/>
      <c r="C17" s="11"/>
      <c r="D17"/>
      <c r="E17"/>
    </row>
    <row r="18" spans="1:5" x14ac:dyDescent="0.25">
      <c r="A18" s="47"/>
      <c r="B18" s="11"/>
      <c r="C18" s="11"/>
      <c r="D18"/>
      <c r="E18"/>
    </row>
    <row r="19" spans="1:5" ht="47.25" x14ac:dyDescent="0.25">
      <c r="A19" s="33" t="s">
        <v>124</v>
      </c>
      <c r="B19" s="4"/>
      <c r="C19" s="4"/>
      <c r="D19"/>
      <c r="E19"/>
    </row>
    <row r="20" spans="1:5" ht="15.75" x14ac:dyDescent="0.25">
      <c r="A20" s="9" t="s">
        <v>50</v>
      </c>
      <c r="B20" s="4"/>
      <c r="C20" s="4"/>
      <c r="D20"/>
      <c r="E20"/>
    </row>
    <row r="21" spans="1:5" ht="15.75" x14ac:dyDescent="0.25">
      <c r="A21" s="2"/>
      <c r="B21" s="4"/>
      <c r="C21" s="4"/>
    </row>
    <row r="22" spans="1:5" ht="15.75" x14ac:dyDescent="0.25">
      <c r="A22" s="9"/>
      <c r="B22" s="4"/>
      <c r="C22" s="4"/>
    </row>
    <row r="23" spans="1:5" ht="15.75" x14ac:dyDescent="0.25">
      <c r="A23" s="10"/>
      <c r="B23" s="4"/>
      <c r="C23" s="4"/>
    </row>
    <row r="24" spans="1:5" ht="15.75" x14ac:dyDescent="0.25">
      <c r="A24" s="4"/>
      <c r="B24" s="4"/>
      <c r="C24" s="4"/>
    </row>
  </sheetData>
  <sheetProtection selectLockedCells="1"/>
  <hyperlinks>
    <hyperlink ref="A20" r:id="rId1" xr:uid="{00000000-0004-0000-0000-000000000000}"/>
  </hyperlinks>
  <pageMargins left="0.7" right="0.7" top="1.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U32"/>
  <sheetViews>
    <sheetView tabSelected="1" topLeftCell="A7" workbookViewId="0">
      <selection activeCell="I17" sqref="I17"/>
    </sheetView>
  </sheetViews>
  <sheetFormatPr defaultColWidth="9.140625" defaultRowHeight="15" x14ac:dyDescent="0.25"/>
  <cols>
    <col min="1" max="1" width="48.5703125" style="12" customWidth="1"/>
    <col min="2" max="2" width="11.85546875" style="12" customWidth="1"/>
    <col min="3" max="3" width="9.140625" style="12" customWidth="1"/>
    <col min="4" max="4" width="8.5703125" style="12" customWidth="1"/>
    <col min="5" max="5" width="8.42578125" style="12" bestFit="1" customWidth="1"/>
    <col min="6" max="6" width="20.28515625" style="103" customWidth="1"/>
    <col min="7" max="7" width="19.85546875" style="12" customWidth="1"/>
    <col min="8" max="8" width="19.85546875" style="103" customWidth="1"/>
    <col min="9" max="10" width="19.85546875" style="12" customWidth="1"/>
    <col min="11" max="11" width="19.85546875" style="103" customWidth="1"/>
    <col min="12" max="12" width="11.42578125" style="12" customWidth="1"/>
    <col min="13" max="13" width="11.140625" style="13" bestFit="1" customWidth="1"/>
    <col min="14" max="14" width="11.140625" style="12" bestFit="1" customWidth="1"/>
    <col min="15" max="15" width="10.140625" style="12" customWidth="1"/>
    <col min="16" max="17" width="11.42578125" style="12" customWidth="1"/>
    <col min="18" max="20" width="16" style="12" customWidth="1"/>
    <col min="21" max="21" width="9" style="12" customWidth="1"/>
    <col min="22" max="22" width="12.28515625" style="12" customWidth="1"/>
    <col min="23" max="26" width="9.140625" style="12"/>
    <col min="27" max="27" width="10.5703125" style="12" customWidth="1"/>
    <col min="28" max="28" width="13.7109375" style="12" customWidth="1"/>
    <col min="29" max="29" width="13.28515625" style="12" customWidth="1"/>
    <col min="30" max="30" width="19.28515625" style="12" customWidth="1"/>
    <col min="31" max="31" width="8.7109375" style="12" customWidth="1"/>
    <col min="32" max="16384" width="9.140625" style="12"/>
  </cols>
  <sheetData>
    <row r="1" spans="1:16" x14ac:dyDescent="0.25">
      <c r="A1" s="11" t="s">
        <v>30</v>
      </c>
      <c r="F1" s="12"/>
      <c r="G1" s="11" t="s">
        <v>14</v>
      </c>
      <c r="H1" s="12"/>
      <c r="K1" s="12"/>
    </row>
    <row r="2" spans="1:16" x14ac:dyDescent="0.25">
      <c r="A2" s="121"/>
      <c r="B2" s="285" t="s">
        <v>51</v>
      </c>
      <c r="C2" s="286"/>
      <c r="D2" s="286"/>
      <c r="E2" s="286"/>
      <c r="F2" s="287"/>
      <c r="G2" s="256" t="s">
        <v>132</v>
      </c>
      <c r="H2" s="257"/>
      <c r="I2" s="257"/>
      <c r="J2" s="257"/>
      <c r="K2" s="257"/>
      <c r="L2" s="257"/>
      <c r="M2" s="257"/>
      <c r="N2" s="258" t="s">
        <v>16</v>
      </c>
      <c r="O2" s="259"/>
      <c r="P2" s="260"/>
    </row>
    <row r="3" spans="1:16" x14ac:dyDescent="0.25">
      <c r="A3" s="121"/>
      <c r="B3" s="285" t="s">
        <v>128</v>
      </c>
      <c r="C3" s="286"/>
      <c r="D3" s="286"/>
      <c r="E3" s="286"/>
      <c r="F3" s="287"/>
      <c r="G3" s="256"/>
      <c r="H3" s="257"/>
      <c r="I3" s="257"/>
      <c r="J3" s="257"/>
      <c r="K3" s="257"/>
      <c r="L3" s="257"/>
      <c r="M3" s="257"/>
      <c r="N3" s="261" t="s">
        <v>17</v>
      </c>
      <c r="O3" s="262"/>
      <c r="P3" s="263"/>
    </row>
    <row r="4" spans="1:16" x14ac:dyDescent="0.25">
      <c r="A4" s="121"/>
      <c r="B4" s="285" t="s">
        <v>85</v>
      </c>
      <c r="C4" s="286"/>
      <c r="D4" s="286"/>
      <c r="E4" s="286"/>
      <c r="F4" s="287"/>
      <c r="G4" s="256"/>
      <c r="H4" s="257"/>
      <c r="I4" s="257"/>
      <c r="J4" s="257"/>
      <c r="K4" s="257"/>
      <c r="L4" s="257"/>
      <c r="M4" s="257"/>
      <c r="N4" s="254" t="s">
        <v>15</v>
      </c>
      <c r="O4" s="254"/>
      <c r="P4" s="255"/>
    </row>
    <row r="5" spans="1:16" x14ac:dyDescent="0.25">
      <c r="A5" s="122"/>
      <c r="B5" s="285" t="s">
        <v>102</v>
      </c>
      <c r="C5" s="286"/>
      <c r="D5" s="286"/>
      <c r="E5" s="286"/>
      <c r="F5" s="287"/>
      <c r="G5" s="256"/>
      <c r="H5" s="257"/>
      <c r="I5" s="257"/>
      <c r="J5" s="257"/>
      <c r="K5" s="257"/>
      <c r="L5" s="257"/>
      <c r="M5" s="257"/>
    </row>
    <row r="6" spans="1:16" x14ac:dyDescent="0.25">
      <c r="A6" s="121"/>
      <c r="B6" s="285" t="s">
        <v>6</v>
      </c>
      <c r="C6" s="286"/>
      <c r="D6" s="286"/>
      <c r="E6" s="286"/>
      <c r="F6" s="287"/>
      <c r="G6" s="256"/>
      <c r="H6" s="257"/>
      <c r="I6" s="257"/>
      <c r="J6" s="257"/>
      <c r="K6" s="257"/>
      <c r="L6" s="257"/>
      <c r="M6" s="257"/>
    </row>
    <row r="7" spans="1:16" x14ac:dyDescent="0.25">
      <c r="A7" s="123"/>
      <c r="B7" s="285" t="s">
        <v>52</v>
      </c>
      <c r="C7" s="286"/>
      <c r="D7" s="286"/>
      <c r="E7" s="286"/>
      <c r="F7" s="287"/>
      <c r="G7" s="256"/>
      <c r="H7" s="257"/>
      <c r="I7" s="257"/>
      <c r="J7" s="257"/>
      <c r="K7" s="257"/>
      <c r="L7" s="257"/>
      <c r="M7" s="257"/>
    </row>
    <row r="8" spans="1:16" x14ac:dyDescent="0.25">
      <c r="A8" s="124"/>
      <c r="B8" s="285" t="s">
        <v>39</v>
      </c>
      <c r="C8" s="286"/>
      <c r="D8" s="286"/>
      <c r="E8" s="286"/>
      <c r="F8" s="287"/>
      <c r="G8" s="256"/>
      <c r="H8" s="257"/>
      <c r="I8" s="257"/>
      <c r="J8" s="257"/>
      <c r="K8" s="257"/>
      <c r="L8" s="257"/>
      <c r="M8" s="257"/>
    </row>
    <row r="9" spans="1:16" x14ac:dyDescent="0.25">
      <c r="A9" s="121"/>
      <c r="B9" s="285" t="s">
        <v>8</v>
      </c>
      <c r="C9" s="286"/>
      <c r="D9" s="286"/>
      <c r="E9" s="286"/>
      <c r="F9" s="287"/>
      <c r="G9" s="256"/>
      <c r="H9" s="257"/>
      <c r="I9" s="257"/>
      <c r="J9" s="257"/>
      <c r="K9" s="257"/>
      <c r="L9" s="257"/>
      <c r="M9" s="257"/>
    </row>
    <row r="10" spans="1:16" x14ac:dyDescent="0.25">
      <c r="A10" s="121"/>
      <c r="B10" s="285" t="s">
        <v>1</v>
      </c>
      <c r="C10" s="286"/>
      <c r="D10" s="286"/>
      <c r="E10" s="286"/>
      <c r="F10" s="287"/>
      <c r="G10" s="256"/>
      <c r="H10" s="257"/>
      <c r="I10" s="257"/>
      <c r="J10" s="257"/>
      <c r="K10" s="257"/>
      <c r="L10" s="257"/>
      <c r="M10" s="257"/>
    </row>
    <row r="11" spans="1:16" x14ac:dyDescent="0.25">
      <c r="A11" s="121"/>
      <c r="B11" s="285" t="s">
        <v>2</v>
      </c>
      <c r="C11" s="286"/>
      <c r="D11" s="286"/>
      <c r="E11" s="286"/>
      <c r="F11" s="287"/>
      <c r="G11" s="256"/>
      <c r="H11" s="257"/>
      <c r="I11" s="257"/>
      <c r="J11" s="257"/>
      <c r="K11" s="257"/>
      <c r="L11" s="257"/>
      <c r="M11" s="257"/>
    </row>
    <row r="12" spans="1:16" x14ac:dyDescent="0.25">
      <c r="A12" s="121"/>
      <c r="B12" s="285" t="s">
        <v>91</v>
      </c>
      <c r="C12" s="286"/>
      <c r="D12" s="286"/>
      <c r="E12" s="286"/>
      <c r="F12" s="287"/>
      <c r="G12" s="256"/>
      <c r="H12" s="257"/>
      <c r="I12" s="257"/>
      <c r="J12" s="257"/>
      <c r="K12" s="257"/>
      <c r="L12" s="257"/>
      <c r="M12" s="257"/>
    </row>
    <row r="13" spans="1:16" x14ac:dyDescent="0.25">
      <c r="A13" s="125"/>
      <c r="B13" s="285" t="s">
        <v>114</v>
      </c>
      <c r="C13" s="286"/>
      <c r="D13" s="286"/>
      <c r="E13" s="286"/>
      <c r="F13" s="287"/>
      <c r="G13" s="256"/>
      <c r="H13" s="257"/>
      <c r="I13" s="257"/>
      <c r="J13" s="257"/>
      <c r="K13" s="257"/>
      <c r="L13" s="257"/>
      <c r="M13" s="257"/>
    </row>
    <row r="14" spans="1:16" x14ac:dyDescent="0.25">
      <c r="A14" s="127"/>
      <c r="B14" s="285" t="s">
        <v>130</v>
      </c>
      <c r="C14" s="286"/>
      <c r="D14" s="286"/>
      <c r="E14" s="286"/>
      <c r="F14" s="287"/>
      <c r="G14" s="56"/>
      <c r="H14" s="56"/>
      <c r="I14" s="56"/>
      <c r="J14" s="56"/>
      <c r="K14" s="56"/>
      <c r="L14" s="56"/>
      <c r="M14" s="56"/>
    </row>
    <row r="15" spans="1:16" x14ac:dyDescent="0.25">
      <c r="A15" s="128">
        <v>2018</v>
      </c>
      <c r="B15" s="288" t="s">
        <v>29</v>
      </c>
      <c r="C15" s="289"/>
      <c r="D15" s="289"/>
      <c r="E15" s="289"/>
      <c r="F15" s="290"/>
      <c r="G15" s="56"/>
      <c r="H15" s="56"/>
      <c r="I15" s="56"/>
      <c r="J15" s="56"/>
      <c r="K15" s="57"/>
      <c r="M15" s="12"/>
    </row>
    <row r="16" spans="1:16" x14ac:dyDescent="0.25">
      <c r="A16" s="128">
        <v>2017</v>
      </c>
      <c r="B16" s="285" t="s">
        <v>111</v>
      </c>
      <c r="C16" s="286"/>
      <c r="D16" s="286"/>
      <c r="E16" s="286"/>
      <c r="F16" s="287"/>
      <c r="G16" s="56"/>
      <c r="H16" s="56"/>
      <c r="I16" s="56"/>
      <c r="J16" s="56"/>
      <c r="K16" s="57"/>
      <c r="M16" s="12"/>
    </row>
    <row r="17" spans="1:21" ht="15" customHeight="1" x14ac:dyDescent="0.25">
      <c r="A17" s="129">
        <v>2027</v>
      </c>
      <c r="B17" s="284" t="s">
        <v>112</v>
      </c>
      <c r="C17" s="284"/>
      <c r="D17" s="284"/>
      <c r="E17" s="284"/>
      <c r="F17" s="284"/>
      <c r="G17" s="284"/>
      <c r="H17" s="56"/>
      <c r="I17" s="56"/>
      <c r="J17" s="56"/>
      <c r="K17" s="57"/>
      <c r="M17" s="12"/>
    </row>
    <row r="18" spans="1:21" x14ac:dyDescent="0.25">
      <c r="A18" s="126">
        <f>YEAR(MIN(Plan_Overview[[Indiana Date]:[Nationwide Date]]))</f>
        <v>1900</v>
      </c>
      <c r="B18" s="246" t="s">
        <v>20</v>
      </c>
      <c r="C18" s="246"/>
      <c r="D18" s="246"/>
      <c r="E18" s="246"/>
      <c r="F18" s="246"/>
      <c r="G18" s="134"/>
      <c r="H18" s="56"/>
      <c r="I18" s="56"/>
      <c r="J18" s="56"/>
      <c r="K18" s="57"/>
      <c r="M18" s="12"/>
    </row>
    <row r="19" spans="1:21" s="14" customFormat="1" x14ac:dyDescent="0.25">
      <c r="A19" s="49" t="s">
        <v>35</v>
      </c>
      <c r="B19" s="49"/>
      <c r="C19" s="58" t="str">
        <f>IF(A6&lt;&gt;"",A6,"")</f>
        <v/>
      </c>
      <c r="D19" s="59"/>
      <c r="E19" s="143" t="str">
        <f>IFERROR(SUMPRODUCT(Plan_Overview[Current Target Loss Ratio],Plan_Overview[Pre-Filing Effective Date Premium Per Covered Life],Plan_Overview[IN Filing Lives])/SUMPRODUCT(Plan_Overview[IN Filing Lives],Plan_Overview[Pre-Filing Effective Date Premium Per Covered Life]),"")</f>
        <v/>
      </c>
      <c r="F19" s="199" t="str">
        <f>IFERROR(SUMPRODUCT(Plan_Overview[Pre-Filing Effective Date Premium Per Covered Life],Plan_Overview[IN Filing Lives])/SUM(Plan_Overview[IN Filing Lives]),"")</f>
        <v/>
      </c>
      <c r="G19" s="200" t="str">
        <f>IFERROR(SUMPRODUCT(Plan_Overview[Pre-Filing Effective Date Premium Per Covered Life],Plan_Overview[One Time Rate Change],Plan_Overview[IN Filing Lives])/SUMPRODUCT(Plan_Overview[Pre-Filing Effective Date Premium Per Covered Life],Plan_Overview[IN Filing Lives]),"")</f>
        <v/>
      </c>
      <c r="H19" s="199" t="str">
        <f>IFERROR(SUMPRODUCT(Plan_Overview[Prem After One Time Rate Change],Plan_Overview[IN Filing Lives])/SUM(Plan_Overview[IN Filing Lives]),"")</f>
        <v/>
      </c>
      <c r="I19" s="59" t="str">
        <f>IFERROR(SUMPRODUCT(Plan_Overview[Pre-Filing Effective Date Premium Per Covered Life],Plan_Overview[Requested Continuous Rate Change (Premium Trend)],Plan_Overview[IN Filing Lives])/SUMPRODUCT(Plan_Overview[Pre-Filing Effective Date Premium Per Covered Life],Plan_Overview[IN Filing Lives]),"")</f>
        <v/>
      </c>
      <c r="J19" s="59" t="str">
        <f>IFERROR(SUMPRODUCT(Plan_Overview[Pre-Filing Effective Date Premium Per Covered Life],Plan_Overview[Claims Trend Assumption],Plan_Overview[IN Filing Lives])/SUMPRODUCT(Plan_Overview[Pre-Filing Effective Date Premium Per Covered Life],Plan_Overview[IN Filing Lives]),"")</f>
        <v/>
      </c>
      <c r="K19" s="199" t="str">
        <f>IFERROR(SUMPRODUCT(Plan_Overview[12 Month Ultimate Premium],Plan_Overview[IN Filing Lives])/SUM(Plan_Overview[IN Filing Lives]),"")</f>
        <v/>
      </c>
      <c r="L19" s="100" t="str">
        <f>IFERROR(SUMPRODUCT(Plan_Overview[12 Month Ultimate Premium],Plan_Overview[IN Filing Lives])/SUMPRODUCT(Plan_Overview[IN Filing Lives],Plan_Overview[Pre-Filing Effective Date Premium Per Covered Life])-1,"")</f>
        <v/>
      </c>
      <c r="M19" s="100" t="str">
        <f>IFERROR(SUMPRODUCT(Plan_Overview[Pre-Filing Effective Date Premium Per Covered Life],Plan_Overview[IN Filing Lives],Plan_Overview[IN Requested Rate Change])/SUMPRODUCT(Plan_Overview[Pre-Filing Effective Date Premium Per Covered Life],Plan_Overview[IN Filing Lives]),"")</f>
        <v/>
      </c>
      <c r="N19" s="152" t="str">
        <f>IFERROR(SUMPRODUCT(Plan_Overview[Pre-Filing Effective Date Premium Per Covered Life],Plan_Overview[NW Filing Lives],Plan_Overview[NW Requested Rate Change])/SUMPRODUCT(Plan_Overview[Pre-Filing Effective Date Premium Per Covered Life],Plan_Overview[NW Filing Lives]),"")</f>
        <v/>
      </c>
      <c r="O19" s="153">
        <f>SUM(Plan_Overview[IN Filing Lives])</f>
        <v>0</v>
      </c>
      <c r="P19" s="153">
        <f>SUM(Plan_Overview[NW Filing Lives])</f>
        <v>0</v>
      </c>
      <c r="Q19" s="50"/>
      <c r="R19" s="50"/>
      <c r="S19" s="48"/>
      <c r="T19" s="15"/>
      <c r="U19" s="15"/>
    </row>
    <row r="20" spans="1:21" s="51" customFormat="1" ht="32.25" customHeight="1" x14ac:dyDescent="0.25">
      <c r="A20" s="132"/>
      <c r="B20" s="132"/>
      <c r="C20" s="132"/>
      <c r="D20" s="132"/>
      <c r="E20" s="132"/>
      <c r="F20" s="133"/>
      <c r="G20" s="291" t="s">
        <v>54</v>
      </c>
      <c r="H20" s="291"/>
      <c r="I20" s="291"/>
      <c r="J20" s="291"/>
      <c r="K20" s="291"/>
      <c r="L20" s="54"/>
      <c r="M20" s="292" t="s">
        <v>23</v>
      </c>
      <c r="N20" s="293"/>
      <c r="O20" s="294" t="s">
        <v>103</v>
      </c>
      <c r="P20" s="295"/>
      <c r="Q20" s="296" t="s">
        <v>7</v>
      </c>
      <c r="R20" s="297"/>
      <c r="S20" s="55"/>
      <c r="T20" s="53"/>
      <c r="U20" s="53"/>
    </row>
    <row r="21" spans="1:21" s="52" customFormat="1" ht="57" x14ac:dyDescent="0.25">
      <c r="A21" s="83" t="s">
        <v>56</v>
      </c>
      <c r="B21" s="83" t="s">
        <v>113</v>
      </c>
      <c r="C21" s="82" t="s">
        <v>57</v>
      </c>
      <c r="D21" s="82" t="s">
        <v>58</v>
      </c>
      <c r="E21" s="82" t="s">
        <v>24</v>
      </c>
      <c r="F21" s="80" t="s">
        <v>125</v>
      </c>
      <c r="G21" s="89" t="s">
        <v>59</v>
      </c>
      <c r="H21" s="80" t="s">
        <v>60</v>
      </c>
      <c r="I21" s="80" t="s">
        <v>133</v>
      </c>
      <c r="J21" s="80" t="s">
        <v>134</v>
      </c>
      <c r="K21" s="80" t="s">
        <v>61</v>
      </c>
      <c r="L21" s="81" t="s">
        <v>62</v>
      </c>
      <c r="M21" s="84" t="s">
        <v>109</v>
      </c>
      <c r="N21" s="85" t="s">
        <v>110</v>
      </c>
      <c r="O21" s="86" t="s">
        <v>105</v>
      </c>
      <c r="P21" s="86" t="s">
        <v>106</v>
      </c>
      <c r="Q21" s="87" t="s">
        <v>63</v>
      </c>
      <c r="R21" s="88" t="s">
        <v>90</v>
      </c>
      <c r="S21" s="88" t="s">
        <v>53</v>
      </c>
    </row>
    <row r="22" spans="1:21" x14ac:dyDescent="0.25">
      <c r="A22" s="112"/>
      <c r="B22" s="112"/>
      <c r="C22" s="76"/>
      <c r="D22" s="35"/>
      <c r="E22" s="35"/>
      <c r="F22" s="102"/>
      <c r="G22" s="35"/>
      <c r="H22" s="104" t="str">
        <f>IF(OR(F22="",G22=""),"",F22*(1+G22))</f>
        <v/>
      </c>
      <c r="I22" s="35"/>
      <c r="J22" s="35"/>
      <c r="K22" s="104" t="str">
        <f>IF(H22="","",H22*(1+I22))</f>
        <v/>
      </c>
      <c r="L22" s="39" t="str">
        <f>IF(K22="","",K22/F22-1)</f>
        <v/>
      </c>
      <c r="M22" s="35"/>
      <c r="N22" s="35"/>
      <c r="O22" s="77"/>
      <c r="P22" s="77"/>
      <c r="Q22" s="78"/>
      <c r="R22" s="78"/>
      <c r="S22" s="79"/>
      <c r="T22" s="16"/>
      <c r="U22" s="16"/>
    </row>
    <row r="23" spans="1:21" x14ac:dyDescent="0.25">
      <c r="A23" s="112"/>
      <c r="B23" s="112"/>
      <c r="C23" s="76"/>
      <c r="D23" s="35"/>
      <c r="E23" s="35"/>
      <c r="F23" s="102"/>
      <c r="G23" s="35"/>
      <c r="H23" s="104" t="str">
        <f>IF(OR(F23="",G23=""),"",F23*(1+G23))</f>
        <v/>
      </c>
      <c r="I23" s="35"/>
      <c r="J23" s="35"/>
      <c r="K23" s="104" t="str">
        <f>IF(H23="","",H23*(1+I23))</f>
        <v/>
      </c>
      <c r="L23" s="39" t="str">
        <f>IF(K23="","",K23/F23-1)</f>
        <v/>
      </c>
      <c r="M23" s="35"/>
      <c r="N23" s="35"/>
      <c r="O23" s="77"/>
      <c r="P23" s="77"/>
      <c r="Q23" s="78"/>
      <c r="R23" s="78"/>
      <c r="S23" s="79"/>
    </row>
    <row r="24" spans="1:21" x14ac:dyDescent="0.25">
      <c r="A24" s="112"/>
      <c r="B24" s="112"/>
      <c r="C24" s="76"/>
      <c r="D24" s="35"/>
      <c r="E24" s="35"/>
      <c r="F24" s="102"/>
      <c r="G24" s="35"/>
      <c r="H24" s="104" t="str">
        <f>IF(OR(F24="",G24=""),"",F24*(1+G24))</f>
        <v/>
      </c>
      <c r="I24" s="35"/>
      <c r="J24" s="35"/>
      <c r="K24" s="104" t="str">
        <f>IF(H24="","",H24*(1+I24))</f>
        <v/>
      </c>
      <c r="L24" s="39" t="str">
        <f>IF(K24="","",K24/F24-1)</f>
        <v/>
      </c>
      <c r="M24" s="35"/>
      <c r="N24" s="35"/>
      <c r="O24" s="77"/>
      <c r="P24" s="77"/>
      <c r="Q24" s="78"/>
      <c r="R24" s="78"/>
      <c r="S24" s="79"/>
    </row>
    <row r="25" spans="1:21" x14ac:dyDescent="0.25">
      <c r="A25" s="112"/>
      <c r="B25" s="112"/>
      <c r="C25" s="76"/>
      <c r="D25" s="35"/>
      <c r="E25" s="35"/>
      <c r="F25" s="102"/>
      <c r="G25" s="35"/>
      <c r="H25" s="104" t="str">
        <f>IF(OR(F25="",G25=""),"",F25*(1+G25))</f>
        <v/>
      </c>
      <c r="I25" s="35"/>
      <c r="J25" s="35"/>
      <c r="K25" s="104" t="str">
        <f>IF(H25="","",H25*(1+I25))</f>
        <v/>
      </c>
      <c r="L25" s="39" t="str">
        <f>IF(K25="","",K25/F25-1)</f>
        <v/>
      </c>
      <c r="M25" s="35"/>
      <c r="N25" s="35"/>
      <c r="O25" s="77"/>
      <c r="P25" s="77"/>
      <c r="Q25" s="78"/>
      <c r="R25" s="78"/>
      <c r="S25" s="79"/>
    </row>
    <row r="26" spans="1:21" x14ac:dyDescent="0.25">
      <c r="A26" s="112"/>
      <c r="B26" s="174"/>
      <c r="C26" s="76"/>
      <c r="D26" s="35"/>
      <c r="E26" s="35"/>
      <c r="F26" s="102"/>
      <c r="G26" s="35"/>
      <c r="H26" s="104" t="str">
        <f t="shared" ref="H26:H28" si="0">IF(OR(F26="",G26=""),"",F26*(1+G26))</f>
        <v/>
      </c>
      <c r="I26" s="35"/>
      <c r="J26" s="35"/>
      <c r="K26" s="104" t="str">
        <f t="shared" ref="K26:K28" si="1">IF(H26="","",H26*(1+I26))</f>
        <v/>
      </c>
      <c r="L26" s="39" t="str">
        <f t="shared" ref="L26:L28" si="2">IF(K26="","",K26/F26-1)</f>
        <v/>
      </c>
      <c r="M26" s="35"/>
      <c r="N26" s="35"/>
      <c r="O26" s="77"/>
      <c r="P26" s="77"/>
      <c r="Q26" s="78"/>
      <c r="R26" s="78"/>
      <c r="S26" s="79"/>
    </row>
    <row r="27" spans="1:21" x14ac:dyDescent="0.25">
      <c r="A27" s="112"/>
      <c r="B27" s="174"/>
      <c r="C27" s="76"/>
      <c r="D27" s="35"/>
      <c r="E27" s="35"/>
      <c r="F27" s="102"/>
      <c r="G27" s="35"/>
      <c r="H27" s="104" t="str">
        <f t="shared" si="0"/>
        <v/>
      </c>
      <c r="I27" s="35"/>
      <c r="J27" s="35"/>
      <c r="K27" s="104" t="str">
        <f t="shared" si="1"/>
        <v/>
      </c>
      <c r="L27" s="39" t="str">
        <f t="shared" si="2"/>
        <v/>
      </c>
      <c r="M27" s="35"/>
      <c r="N27" s="35"/>
      <c r="O27" s="77"/>
      <c r="P27" s="77"/>
      <c r="Q27" s="78"/>
      <c r="R27" s="78"/>
      <c r="S27" s="79"/>
    </row>
    <row r="28" spans="1:21" x14ac:dyDescent="0.25">
      <c r="A28" s="112"/>
      <c r="B28" s="174"/>
      <c r="C28" s="76"/>
      <c r="D28" s="35"/>
      <c r="E28" s="35"/>
      <c r="F28" s="102"/>
      <c r="G28" s="35"/>
      <c r="H28" s="104" t="str">
        <f t="shared" si="0"/>
        <v/>
      </c>
      <c r="I28" s="35"/>
      <c r="J28" s="35"/>
      <c r="K28" s="104" t="str">
        <f t="shared" si="1"/>
        <v/>
      </c>
      <c r="L28" s="39" t="str">
        <f t="shared" si="2"/>
        <v/>
      </c>
      <c r="M28" s="35"/>
      <c r="N28" s="35"/>
      <c r="O28" s="77"/>
      <c r="P28" s="77"/>
      <c r="Q28" s="78"/>
      <c r="R28" s="78"/>
      <c r="S28" s="79"/>
    </row>
    <row r="29" spans="1:21" x14ac:dyDescent="0.25">
      <c r="A29" s="242"/>
      <c r="B29" s="174"/>
      <c r="C29" s="76"/>
      <c r="D29" s="35"/>
      <c r="E29" s="35"/>
      <c r="F29" s="102"/>
      <c r="G29" s="35"/>
      <c r="H29" s="243" t="str">
        <f t="shared" ref="H29:H32" si="3">IF(OR(F29="",G29=""),"",F29*(1+G29))</f>
        <v/>
      </c>
      <c r="I29" s="244"/>
      <c r="J29" s="244"/>
      <c r="K29" s="243" t="str">
        <f t="shared" ref="K29:K32" si="4">IF(H29="","",H29*(1+I29))</f>
        <v/>
      </c>
      <c r="L29" s="245" t="str">
        <f t="shared" ref="L29:L32" si="5">IF(K29="","",K29/F29-1)</f>
        <v/>
      </c>
      <c r="M29" s="35"/>
      <c r="N29" s="35"/>
      <c r="O29" s="77"/>
      <c r="P29" s="77"/>
      <c r="Q29" s="78"/>
      <c r="R29" s="78"/>
      <c r="S29" s="79"/>
    </row>
    <row r="30" spans="1:21" x14ac:dyDescent="0.25">
      <c r="A30" s="242"/>
      <c r="B30" s="174"/>
      <c r="C30" s="76"/>
      <c r="D30" s="35"/>
      <c r="E30" s="35"/>
      <c r="F30" s="102"/>
      <c r="G30" s="35"/>
      <c r="H30" s="243" t="str">
        <f t="shared" si="3"/>
        <v/>
      </c>
      <c r="I30" s="244"/>
      <c r="J30" s="244"/>
      <c r="K30" s="243" t="str">
        <f t="shared" si="4"/>
        <v/>
      </c>
      <c r="L30" s="245" t="str">
        <f t="shared" si="5"/>
        <v/>
      </c>
      <c r="M30" s="35"/>
      <c r="N30" s="35"/>
      <c r="O30" s="77"/>
      <c r="P30" s="77"/>
      <c r="Q30" s="78"/>
      <c r="R30" s="78"/>
      <c r="S30" s="79"/>
    </row>
    <row r="31" spans="1:21" x14ac:dyDescent="0.25">
      <c r="A31" s="242"/>
      <c r="B31" s="174"/>
      <c r="C31" s="76"/>
      <c r="D31" s="35"/>
      <c r="E31" s="35"/>
      <c r="F31" s="102"/>
      <c r="G31" s="35"/>
      <c r="H31" s="243" t="str">
        <f t="shared" si="3"/>
        <v/>
      </c>
      <c r="I31" s="244"/>
      <c r="J31" s="244"/>
      <c r="K31" s="243" t="str">
        <f t="shared" si="4"/>
        <v/>
      </c>
      <c r="L31" s="245" t="str">
        <f t="shared" si="5"/>
        <v/>
      </c>
      <c r="M31" s="35"/>
      <c r="N31" s="35"/>
      <c r="O31" s="77"/>
      <c r="P31" s="77"/>
      <c r="Q31" s="78"/>
      <c r="R31" s="78"/>
      <c r="S31" s="79"/>
    </row>
    <row r="32" spans="1:21" x14ac:dyDescent="0.25">
      <c r="A32" s="242"/>
      <c r="B32" s="174"/>
      <c r="C32" s="76"/>
      <c r="D32" s="35"/>
      <c r="E32" s="35"/>
      <c r="F32" s="102"/>
      <c r="G32" s="35"/>
      <c r="H32" s="243" t="str">
        <f t="shared" si="3"/>
        <v/>
      </c>
      <c r="I32" s="244"/>
      <c r="J32" s="244"/>
      <c r="K32" s="243" t="str">
        <f t="shared" si="4"/>
        <v/>
      </c>
      <c r="L32" s="245" t="str">
        <f t="shared" si="5"/>
        <v/>
      </c>
      <c r="M32" s="35"/>
      <c r="N32" s="35"/>
      <c r="O32" s="77"/>
      <c r="P32" s="77"/>
      <c r="Q32" s="78"/>
      <c r="R32" s="78"/>
      <c r="S32" s="79"/>
    </row>
  </sheetData>
  <sheetProtection formatColumns="0" formatRows="0"/>
  <mergeCells count="4">
    <mergeCell ref="N2:P2"/>
    <mergeCell ref="N3:P3"/>
    <mergeCell ref="N4:P4"/>
    <mergeCell ref="G2:M13"/>
  </mergeCells>
  <conditionalFormatting sqref="B17">
    <cfRule type="expression" dxfId="10" priority="1">
      <formula>$A$17-$A$16&lt;3</formula>
    </cfRule>
  </conditionalFormatting>
  <dataValidations count="8">
    <dataValidation type="list" allowBlank="1" showInputMessage="1" showErrorMessage="1" error="Please choose from the list provided in the drop down" sqref="A6" xr:uid="{00000000-0002-0000-0100-000000000000}">
      <formula1>"Open, Closed, Mixed"</formula1>
    </dataValidation>
    <dataValidation type="list" allowBlank="1" showInputMessage="1" showErrorMessage="1" error="Please choose from the list provided in the drop down" sqref="A7" xr:uid="{00000000-0002-0000-0100-000001000000}">
      <formula1>"Conditionally, Guaranteed, Optionally, Other-Addressed in Notes"</formula1>
    </dataValidation>
    <dataValidation allowBlank="1" showInputMessage="1" showErrorMessage="1" error="Please enter data as a percentage." promptTitle="Proposed Increase:" prompt="The rate increase as a percentage for the given plan." sqref="M22:N32" xr:uid="{00000000-0002-0000-0100-000002000000}"/>
    <dataValidation type="list" allowBlank="1" showInputMessage="1" showErrorMessage="1" sqref="C22:C32" xr:uid="{00000000-0002-0000-0100-000003000000}">
      <formula1>"Open, Closed"</formula1>
    </dataValidation>
    <dataValidation type="textLength" operator="lessThan" allowBlank="1" showInputMessage="1" showErrorMessage="1" errorTitle="Text Limit Reached" error="Please enter a Plan Name that is less that 20 characters" sqref="A22:A32" xr:uid="{00000000-0002-0000-0100-000004000000}">
      <formula1>31</formula1>
    </dataValidation>
    <dataValidation type="list" allowBlank="1" showInputMessage="1" showErrorMessage="1" sqref="S22:S32" xr:uid="{00000000-0002-0000-0100-000005000000}">
      <formula1>"Issue Age, Attained Age, Not Age Rated"</formula1>
    </dataValidation>
    <dataValidation type="list" operator="lessThan" allowBlank="1" showInputMessage="1" showErrorMessage="1" error="Please choose an experience sheet name of the form Exp 1, Exp 2,..." sqref="B22:B32" xr:uid="{00000000-0002-0000-0100-000006000000}">
      <formula1>"Exp 1, Exp 2, Exp 3, Exp 4, Exp 5, Exp 6, Exp 7, Exp 8, Exp 9, Exp 10, Exp 11, Exp 12, Exp 13, Exp 14, Exp 15, Exp 16, Exp 17, Exp 18, Exp 19, Exp 20"</formula1>
    </dataValidation>
    <dataValidation type="whole" allowBlank="1" showInputMessage="1" showErrorMessage="1" error="Please enter a 4 digit number to represent the requested year (yyyy)" sqref="A15:A17" xr:uid="{00000000-0002-0000-0100-000007000000}">
      <formula1>0</formula1>
      <formula2>3000</formula2>
    </dataValidation>
  </dataValidations>
  <pageMargins left="0.7" right="0.7" top="1.7489583333333334" bottom="0.75" header="0.3" footer="0.3"/>
  <pageSetup paperSize="5" scale="52" orientation="landscape" r:id="rId1"/>
  <ignoredErrors>
    <ignoredError sqref="N19" unlockedFormula="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13"/>
  <sheetViews>
    <sheetView workbookViewId="0">
      <selection activeCell="A7" sqref="A7:P13"/>
    </sheetView>
  </sheetViews>
  <sheetFormatPr defaultColWidth="9.140625" defaultRowHeight="20.25" customHeight="1" x14ac:dyDescent="0.25"/>
  <cols>
    <col min="1" max="1" width="19.7109375" style="18" customWidth="1"/>
    <col min="2" max="2" width="21.28515625" style="18" customWidth="1"/>
    <col min="3" max="3" width="20.42578125" style="101" customWidth="1"/>
    <col min="4" max="4" width="16.28515625" style="17" customWidth="1"/>
    <col min="5" max="5" width="16.7109375" style="17" customWidth="1"/>
    <col min="6" max="6" width="14.5703125" style="18" customWidth="1"/>
    <col min="7" max="7" width="22.42578125" style="18" customWidth="1"/>
    <col min="8" max="8" width="23.85546875" style="21" customWidth="1"/>
    <col min="9" max="10" width="14.140625" style="21" customWidth="1"/>
    <col min="11" max="11" width="12.5703125" style="19" customWidth="1"/>
    <col min="12" max="12" width="15.5703125" style="18" customWidth="1"/>
    <col min="13" max="13" width="17.85546875" style="18" customWidth="1"/>
    <col min="14" max="14" width="19.5703125" style="18" customWidth="1"/>
    <col min="15" max="15" width="17.140625" style="18" customWidth="1"/>
    <col min="16" max="16" width="55.5703125" style="18" customWidth="1"/>
    <col min="17" max="16384" width="9.140625" style="18"/>
  </cols>
  <sheetData>
    <row r="1" spans="1:18" ht="20.25" customHeight="1" x14ac:dyDescent="0.25">
      <c r="A1" s="273" t="s">
        <v>126</v>
      </c>
      <c r="B1" s="274"/>
      <c r="C1" s="163"/>
      <c r="H1" s="17"/>
      <c r="I1" s="17"/>
      <c r="J1" s="17"/>
    </row>
    <row r="2" spans="1:18" ht="21" customHeight="1" x14ac:dyDescent="0.25">
      <c r="A2" s="264" t="s">
        <v>127</v>
      </c>
      <c r="B2" s="265"/>
      <c r="C2" s="265"/>
      <c r="D2" s="265"/>
      <c r="E2" s="265"/>
      <c r="F2" s="265"/>
      <c r="G2" s="265"/>
      <c r="H2" s="265"/>
      <c r="I2" s="265"/>
      <c r="J2" s="266"/>
    </row>
    <row r="3" spans="1:18" ht="39.75" customHeight="1" x14ac:dyDescent="0.25">
      <c r="A3" s="267"/>
      <c r="B3" s="268"/>
      <c r="C3" s="268"/>
      <c r="D3" s="268"/>
      <c r="E3" s="268"/>
      <c r="F3" s="268"/>
      <c r="G3" s="268"/>
      <c r="H3" s="268"/>
      <c r="I3" s="268"/>
      <c r="J3" s="269"/>
    </row>
    <row r="4" spans="1:18" ht="15" x14ac:dyDescent="0.25">
      <c r="A4" s="270"/>
      <c r="B4" s="271"/>
      <c r="C4" s="271"/>
      <c r="D4" s="271"/>
      <c r="E4" s="271"/>
      <c r="F4" s="271"/>
      <c r="G4" s="271"/>
      <c r="H4" s="271"/>
      <c r="I4" s="271"/>
      <c r="J4" s="272"/>
    </row>
    <row r="5" spans="1:18" ht="20.25" customHeight="1" x14ac:dyDescent="0.25">
      <c r="C5" s="18"/>
      <c r="D5" s="298" t="s">
        <v>41</v>
      </c>
      <c r="E5" s="298"/>
      <c r="F5" s="298"/>
      <c r="G5" s="298"/>
      <c r="H5" s="164"/>
      <c r="I5" s="202"/>
      <c r="J5" s="202"/>
    </row>
    <row r="6" spans="1:18" ht="20.25" customHeight="1" x14ac:dyDescent="0.25">
      <c r="A6" s="165" t="s">
        <v>55</v>
      </c>
      <c r="B6" s="165" t="str">
        <f>IF('Plan Overview'!$A$3="","",'Plan Overview'!$A$3)</f>
        <v/>
      </c>
      <c r="C6" s="166" t="str">
        <f>'Plan Overview'!F19</f>
        <v/>
      </c>
      <c r="D6" s="167" t="str">
        <f>'Plan Overview'!G19</f>
        <v/>
      </c>
      <c r="E6" s="166" t="str">
        <f>'Plan Overview'!H19</f>
        <v/>
      </c>
      <c r="F6" s="168" t="str">
        <f>'Plan Overview'!I19</f>
        <v/>
      </c>
      <c r="G6" s="166" t="str">
        <f>'Plan Overview'!K19</f>
        <v/>
      </c>
      <c r="H6" s="169" t="str">
        <f>'Plan Overview'!L19</f>
        <v/>
      </c>
      <c r="I6" s="167" t="str">
        <f>IFERROR(VLOOKUP($B$6,INRatChangeHistory[[SERFF Tracking Number]:[Maximum % Rate Change (=SERFF)]],8,FALSE),"")</f>
        <v/>
      </c>
      <c r="J6" s="167" t="str">
        <f>IFERROR(VLOOKUP($B$6,INRatChangeHistory[[SERFF Tracking Number]:[Maximum % Rate Change (=SERFF)]],9,FALSE),"")</f>
        <v/>
      </c>
      <c r="K6" s="170">
        <f>'Plan Overview'!O19</f>
        <v>0</v>
      </c>
      <c r="O6" s="201">
        <f>'Plan Overview'!A5</f>
        <v>0</v>
      </c>
    </row>
    <row r="7" spans="1:18" ht="45" x14ac:dyDescent="0.25">
      <c r="A7" s="157" t="s">
        <v>51</v>
      </c>
      <c r="B7" s="158" t="s">
        <v>33</v>
      </c>
      <c r="C7" s="159" t="s">
        <v>125</v>
      </c>
      <c r="D7" s="160" t="s">
        <v>42</v>
      </c>
      <c r="E7" s="161" t="s">
        <v>43</v>
      </c>
      <c r="F7" s="159" t="s">
        <v>97</v>
      </c>
      <c r="G7" s="159" t="s">
        <v>44</v>
      </c>
      <c r="H7" s="161" t="s">
        <v>96</v>
      </c>
      <c r="I7" s="160" t="s">
        <v>98</v>
      </c>
      <c r="J7" s="160" t="s">
        <v>99</v>
      </c>
      <c r="K7" s="158" t="s">
        <v>105</v>
      </c>
      <c r="L7" s="158" t="s">
        <v>104</v>
      </c>
      <c r="M7" s="158" t="s">
        <v>36</v>
      </c>
      <c r="N7" s="158" t="s">
        <v>22</v>
      </c>
      <c r="O7" s="158" t="s">
        <v>101</v>
      </c>
      <c r="P7" s="162" t="s">
        <v>15</v>
      </c>
      <c r="Q7" s="20"/>
      <c r="R7" s="20"/>
    </row>
    <row r="8" spans="1:18" ht="20.25" customHeight="1" x14ac:dyDescent="0.25">
      <c r="A8" s="98"/>
      <c r="B8" s="98"/>
      <c r="C8" s="171"/>
      <c r="D8" s="36"/>
      <c r="E8" s="40" t="str">
        <f t="shared" ref="E8:E13" si="0">IF(OR(C8="",D8=""),"",C8*(1+D8))</f>
        <v/>
      </c>
      <c r="F8" s="36"/>
      <c r="G8" s="40" t="str">
        <f t="shared" ref="G8:G13" si="1">IF(E8="","",E8*(1+F8))</f>
        <v/>
      </c>
      <c r="H8" s="41" t="str">
        <f t="shared" ref="H8:H13" si="2">IF(G8="","",G8/C8-1)</f>
        <v/>
      </c>
      <c r="I8" s="36"/>
      <c r="J8" s="36"/>
      <c r="K8" s="172"/>
      <c r="L8" s="172"/>
      <c r="M8" s="37"/>
      <c r="N8" s="173" t="str">
        <f t="shared" ref="N8:N13" si="3">IF(OR(H8="",M8=""),"",+H8*M8)</f>
        <v/>
      </c>
      <c r="O8" s="38"/>
      <c r="P8" s="99"/>
    </row>
    <row r="9" spans="1:18" ht="20.25" customHeight="1" x14ac:dyDescent="0.25">
      <c r="A9" s="98"/>
      <c r="B9" s="98"/>
      <c r="C9" s="144"/>
      <c r="D9" s="36"/>
      <c r="E9" s="40" t="str">
        <f t="shared" si="0"/>
        <v/>
      </c>
      <c r="F9" s="36"/>
      <c r="G9" s="40" t="str">
        <f t="shared" si="1"/>
        <v/>
      </c>
      <c r="H9" s="41" t="str">
        <f t="shared" si="2"/>
        <v/>
      </c>
      <c r="I9" s="36"/>
      <c r="J9" s="36"/>
      <c r="K9" s="172"/>
      <c r="L9" s="172"/>
      <c r="M9" s="37"/>
      <c r="N9" s="173" t="str">
        <f t="shared" si="3"/>
        <v/>
      </c>
      <c r="O9" s="38"/>
      <c r="P9" s="99"/>
    </row>
    <row r="10" spans="1:18" ht="20.25" customHeight="1" x14ac:dyDescent="0.25">
      <c r="A10" s="98"/>
      <c r="B10" s="98"/>
      <c r="C10" s="144"/>
      <c r="D10" s="36"/>
      <c r="E10" s="40" t="str">
        <f t="shared" si="0"/>
        <v/>
      </c>
      <c r="F10" s="36"/>
      <c r="G10" s="40" t="str">
        <f t="shared" si="1"/>
        <v/>
      </c>
      <c r="H10" s="41" t="str">
        <f t="shared" si="2"/>
        <v/>
      </c>
      <c r="I10" s="36"/>
      <c r="J10" s="36"/>
      <c r="K10" s="172"/>
      <c r="L10" s="172"/>
      <c r="M10" s="37"/>
      <c r="N10" s="173" t="str">
        <f t="shared" si="3"/>
        <v/>
      </c>
      <c r="O10" s="38"/>
      <c r="P10" s="99"/>
    </row>
    <row r="11" spans="1:18" ht="20.25" customHeight="1" x14ac:dyDescent="0.25">
      <c r="A11" s="98"/>
      <c r="B11" s="98"/>
      <c r="C11" s="144"/>
      <c r="D11" s="36"/>
      <c r="E11" s="40" t="str">
        <f t="shared" si="0"/>
        <v/>
      </c>
      <c r="F11" s="36"/>
      <c r="G11" s="40" t="str">
        <f t="shared" si="1"/>
        <v/>
      </c>
      <c r="H11" s="41" t="str">
        <f t="shared" si="2"/>
        <v/>
      </c>
      <c r="I11" s="36"/>
      <c r="J11" s="36"/>
      <c r="K11" s="172"/>
      <c r="L11" s="172"/>
      <c r="M11" s="37"/>
      <c r="N11" s="173" t="str">
        <f t="shared" si="3"/>
        <v/>
      </c>
      <c r="O11" s="38"/>
      <c r="P11" s="99"/>
    </row>
    <row r="12" spans="1:18" ht="20.25" customHeight="1" x14ac:dyDescent="0.25">
      <c r="A12" s="98"/>
      <c r="B12" s="98"/>
      <c r="C12" s="144"/>
      <c r="D12" s="36"/>
      <c r="E12" s="40" t="str">
        <f t="shared" si="0"/>
        <v/>
      </c>
      <c r="F12" s="36"/>
      <c r="G12" s="40" t="str">
        <f t="shared" si="1"/>
        <v/>
      </c>
      <c r="H12" s="41" t="str">
        <f t="shared" si="2"/>
        <v/>
      </c>
      <c r="I12" s="36"/>
      <c r="J12" s="36"/>
      <c r="K12" s="172"/>
      <c r="L12" s="172"/>
      <c r="M12" s="37"/>
      <c r="N12" s="173" t="str">
        <f t="shared" si="3"/>
        <v/>
      </c>
      <c r="O12" s="38"/>
      <c r="P12" s="99"/>
    </row>
    <row r="13" spans="1:18" ht="20.25" customHeight="1" x14ac:dyDescent="0.25">
      <c r="A13" s="203"/>
      <c r="B13" s="204"/>
      <c r="C13" s="205"/>
      <c r="D13" s="206"/>
      <c r="E13" s="207" t="str">
        <f t="shared" si="0"/>
        <v/>
      </c>
      <c r="F13" s="206"/>
      <c r="G13" s="207" t="str">
        <f t="shared" si="1"/>
        <v/>
      </c>
      <c r="H13" s="208" t="str">
        <f t="shared" si="2"/>
        <v/>
      </c>
      <c r="I13" s="206"/>
      <c r="J13" s="206"/>
      <c r="K13" s="209"/>
      <c r="L13" s="209"/>
      <c r="M13" s="210"/>
      <c r="N13" s="211" t="str">
        <f t="shared" si="3"/>
        <v/>
      </c>
      <c r="O13" s="212"/>
      <c r="P13" s="213"/>
    </row>
  </sheetData>
  <sheetProtection formatColumns="0" formatRows="0"/>
  <mergeCells count="2">
    <mergeCell ref="A2:J4"/>
    <mergeCell ref="A1:B1"/>
  </mergeCells>
  <conditionalFormatting sqref="J8:J13">
    <cfRule type="expression" dxfId="9" priority="1">
      <formula>$J8&lt;$I8</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131"/>
  <sheetViews>
    <sheetView workbookViewId="0">
      <pane xSplit="1" ySplit="7" topLeftCell="B8" activePane="bottomRight" state="frozen"/>
      <selection pane="topRight" activeCell="B1" sqref="B1"/>
      <selection pane="bottomLeft" activeCell="A8" sqref="A8"/>
      <selection pane="bottomRight" activeCell="D2" sqref="D2:I5"/>
    </sheetView>
  </sheetViews>
  <sheetFormatPr defaultColWidth="9.140625" defaultRowHeight="15" x14ac:dyDescent="0.25"/>
  <cols>
    <col min="1" max="4" width="12.5703125" style="12" customWidth="1"/>
    <col min="5" max="5" width="12.5703125" style="29" customWidth="1"/>
    <col min="6" max="8" width="12.5703125" style="12" customWidth="1"/>
    <col min="9" max="9" width="12.5703125" style="29" customWidth="1"/>
    <col min="10" max="11" width="12.7109375" customWidth="1"/>
    <col min="12" max="17" width="12.7109375" style="12" customWidth="1"/>
    <col min="20" max="21" width="12.5703125" style="12" customWidth="1"/>
    <col min="22" max="16384" width="9.140625" style="12"/>
  </cols>
  <sheetData>
    <row r="1" spans="1:17" x14ac:dyDescent="0.25">
      <c r="E1" s="11" t="s">
        <v>14</v>
      </c>
      <c r="I1" s="12"/>
      <c r="J1" s="12"/>
      <c r="K1" s="12"/>
    </row>
    <row r="2" spans="1:17" ht="15" customHeight="1" x14ac:dyDescent="0.25">
      <c r="A2" s="276" t="s">
        <v>17</v>
      </c>
      <c r="B2" s="277"/>
      <c r="C2" s="247"/>
      <c r="D2" s="278"/>
      <c r="E2" s="279"/>
      <c r="F2" s="279"/>
      <c r="G2" s="279"/>
      <c r="H2" s="279"/>
      <c r="I2" s="280"/>
      <c r="J2" s="12"/>
      <c r="K2" s="12"/>
    </row>
    <row r="3" spans="1:17" ht="15" customHeight="1" x14ac:dyDescent="0.25">
      <c r="A3" s="250" t="s">
        <v>15</v>
      </c>
      <c r="B3" s="250"/>
      <c r="C3" s="250"/>
      <c r="D3" s="281"/>
      <c r="E3" s="282"/>
      <c r="F3" s="282"/>
      <c r="G3" s="282"/>
      <c r="H3" s="282"/>
      <c r="I3" s="283"/>
      <c r="J3" s="12"/>
      <c r="K3" s="12"/>
    </row>
    <row r="4" spans="1:17" x14ac:dyDescent="0.25">
      <c r="A4" s="251" t="s">
        <v>32</v>
      </c>
      <c r="B4" s="251"/>
      <c r="C4" s="251"/>
      <c r="D4" s="281"/>
      <c r="E4" s="282"/>
      <c r="F4" s="282"/>
      <c r="G4" s="282"/>
      <c r="H4" s="282"/>
      <c r="I4" s="283"/>
      <c r="J4" s="12"/>
      <c r="K4" s="12"/>
    </row>
    <row r="5" spans="1:17" ht="15.75" customHeight="1" x14ac:dyDescent="0.25">
      <c r="A5" s="275" t="s">
        <v>21</v>
      </c>
      <c r="B5" s="253"/>
      <c r="C5" s="253"/>
      <c r="D5" s="281"/>
      <c r="E5" s="282"/>
      <c r="F5" s="282"/>
      <c r="G5" s="282"/>
      <c r="H5" s="282"/>
      <c r="I5" s="283"/>
      <c r="J5" s="12"/>
      <c r="K5" s="12"/>
    </row>
    <row r="6" spans="1:17" s="12" customFormat="1" ht="15" customHeight="1" x14ac:dyDescent="0.25">
      <c r="A6" s="22" t="s">
        <v>26</v>
      </c>
      <c r="B6" s="299" t="s">
        <v>64</v>
      </c>
      <c r="C6" s="299"/>
      <c r="D6" s="299"/>
      <c r="E6" s="299"/>
      <c r="F6" s="299"/>
      <c r="G6" s="299"/>
      <c r="H6" s="299"/>
      <c r="I6" s="299"/>
      <c r="J6" s="299" t="s">
        <v>65</v>
      </c>
      <c r="K6" s="299"/>
      <c r="L6" s="299"/>
      <c r="M6" s="299"/>
      <c r="N6" s="299"/>
      <c r="O6" s="299"/>
      <c r="P6" s="299"/>
      <c r="Q6" s="299"/>
    </row>
    <row r="7" spans="1:17" ht="105" x14ac:dyDescent="0.25">
      <c r="A7" s="30" t="s">
        <v>27</v>
      </c>
      <c r="B7" s="23" t="s">
        <v>0</v>
      </c>
      <c r="C7" s="23" t="s">
        <v>38</v>
      </c>
      <c r="D7" s="23" t="s">
        <v>34</v>
      </c>
      <c r="E7" s="23" t="s">
        <v>5</v>
      </c>
      <c r="F7" s="23" t="s">
        <v>37</v>
      </c>
      <c r="G7" s="23" t="s">
        <v>28</v>
      </c>
      <c r="H7" s="23" t="s">
        <v>117</v>
      </c>
      <c r="I7" s="60" t="s">
        <v>19</v>
      </c>
      <c r="J7" s="23" t="s">
        <v>0</v>
      </c>
      <c r="K7" s="23" t="s">
        <v>38</v>
      </c>
      <c r="L7" s="23" t="s">
        <v>34</v>
      </c>
      <c r="M7" s="23" t="s">
        <v>5</v>
      </c>
      <c r="N7" s="23" t="s">
        <v>37</v>
      </c>
      <c r="O7" s="23" t="s">
        <v>28</v>
      </c>
      <c r="P7" s="23" t="s">
        <v>117</v>
      </c>
      <c r="Q7" s="60" t="s">
        <v>19</v>
      </c>
    </row>
    <row r="8" spans="1:17" x14ac:dyDescent="0.25">
      <c r="B8" s="154" t="str">
        <f>"Lifetime Summary (in "&amp; PV_Year&amp;" dollars)"</f>
        <v>Lifetime Summary (in 2018 dollars)</v>
      </c>
      <c r="C8" s="155"/>
      <c r="D8" s="155"/>
      <c r="E8" s="24"/>
      <c r="F8" s="24"/>
      <c r="G8" s="24"/>
      <c r="H8" s="25"/>
      <c r="I8" s="34"/>
      <c r="J8" s="300" t="str">
        <f>"Lifetime Summary (in "&amp;PV_Year&amp;" dollars)"</f>
        <v>Lifetime Summary (in 2018 dollars)</v>
      </c>
      <c r="K8" s="301"/>
      <c r="L8" s="301"/>
      <c r="M8" s="301"/>
      <c r="N8" s="301"/>
      <c r="O8" s="301"/>
      <c r="P8" s="302"/>
      <c r="Q8" s="34"/>
    </row>
    <row r="9" spans="1:17" x14ac:dyDescent="0.25">
      <c r="A9" s="126" t="s">
        <v>9</v>
      </c>
      <c r="B9" s="61">
        <f>SUM(StartExp:EndExp!B10)</f>
        <v>0</v>
      </c>
      <c r="C9" s="61">
        <f>SUM(StartExp:EndExp!C10)</f>
        <v>0</v>
      </c>
      <c r="D9" s="62" t="str">
        <f>IFERROR(IF(C9&lt;&gt;"",C9/B9,""),"")</f>
        <v/>
      </c>
      <c r="E9" s="26"/>
      <c r="F9" s="31"/>
      <c r="G9" s="32"/>
      <c r="H9" s="31"/>
      <c r="I9" s="31"/>
      <c r="J9" s="61">
        <f>SUM(StartExp:EndExp!L10)</f>
        <v>0</v>
      </c>
      <c r="K9" s="61">
        <f>SUM(StartExp:EndExp!M10)</f>
        <v>0</v>
      </c>
      <c r="L9" s="62" t="str">
        <f>IFERROR(IF(K9&lt;&gt;"",K9/J9,""),"")</f>
        <v/>
      </c>
      <c r="M9" s="26"/>
      <c r="N9" s="31"/>
      <c r="O9" s="32"/>
      <c r="P9" s="31"/>
      <c r="Q9" s="31"/>
    </row>
    <row r="10" spans="1:17" s="14" customFormat="1" x14ac:dyDescent="0.25">
      <c r="A10" s="126" t="s">
        <v>10</v>
      </c>
      <c r="B10" s="61">
        <f>SUM(StartExp:EndExp!B11)</f>
        <v>0</v>
      </c>
      <c r="C10" s="61">
        <f>SUM(StartExp:EndExp!C11)</f>
        <v>0</v>
      </c>
      <c r="D10" s="62" t="str">
        <f>IFERROR(IF(C10&lt;&gt;"",C10/B10,""),"")</f>
        <v/>
      </c>
      <c r="E10" s="28"/>
      <c r="F10" s="27"/>
      <c r="G10" s="27"/>
      <c r="H10" s="27"/>
      <c r="I10" s="27"/>
      <c r="J10" s="65">
        <f>SUM(StartExp:EndExp!L11)</f>
        <v>0</v>
      </c>
      <c r="K10" s="65">
        <f>SUM(StartExp:EndExp!M11)</f>
        <v>0</v>
      </c>
      <c r="L10" s="66" t="str">
        <f>IFERROR(IF(K10&lt;&gt;"",K10/J10,""),"")</f>
        <v/>
      </c>
      <c r="M10" s="28"/>
      <c r="N10" s="27"/>
      <c r="O10" s="27"/>
      <c r="P10" s="27"/>
      <c r="Q10" s="27"/>
    </row>
    <row r="11" spans="1:17" ht="15.75" customHeight="1" x14ac:dyDescent="0.25">
      <c r="A11" s="126" t="s">
        <v>11</v>
      </c>
      <c r="B11" s="61">
        <f>SUM(B9:B10)</f>
        <v>0</v>
      </c>
      <c r="C11" s="61">
        <f>SUM(C9:C10)</f>
        <v>0</v>
      </c>
      <c r="D11" s="62" t="str">
        <f>IFERROR(IF(C11&lt;&gt;"",C11/B11,""),"")</f>
        <v/>
      </c>
      <c r="E11" s="28"/>
      <c r="F11" s="27"/>
      <c r="G11" s="27"/>
      <c r="H11" s="27"/>
      <c r="I11" s="27"/>
      <c r="J11" s="61">
        <f>SUM(J9:J10)</f>
        <v>0</v>
      </c>
      <c r="K11" s="61">
        <f>SUM(K9:K10)</f>
        <v>0</v>
      </c>
      <c r="L11" s="62" t="str">
        <f>IFERROR(IF(K11&lt;&gt;"",K11/J11,""),"")</f>
        <v/>
      </c>
      <c r="M11" s="28"/>
      <c r="N11" s="27"/>
      <c r="O11" s="27"/>
      <c r="P11" s="27"/>
      <c r="Q11" s="27"/>
    </row>
    <row r="12" spans="1:17" s="12" customFormat="1" ht="15.75" customHeight="1" x14ac:dyDescent="0.25">
      <c r="A12" s="64"/>
      <c r="B12" s="72"/>
      <c r="C12" s="72"/>
      <c r="D12" s="28"/>
      <c r="E12" s="28"/>
      <c r="F12" s="27"/>
      <c r="G12" s="27"/>
      <c r="H12" s="27"/>
      <c r="I12" s="27"/>
      <c r="J12" s="72"/>
      <c r="K12" s="72"/>
      <c r="L12" s="28"/>
      <c r="M12" s="28"/>
      <c r="N12" s="27"/>
      <c r="O12" s="27"/>
      <c r="P12" s="27"/>
      <c r="Q12" s="27"/>
    </row>
    <row r="13" spans="1:17" s="12" customFormat="1" ht="15.75" customHeight="1" x14ac:dyDescent="0.25">
      <c r="A13" s="64"/>
      <c r="B13" s="72"/>
      <c r="C13" s="72"/>
      <c r="D13" s="28"/>
      <c r="E13" s="28"/>
      <c r="F13" s="27"/>
      <c r="G13" s="27"/>
      <c r="H13" s="27"/>
      <c r="I13" s="27"/>
      <c r="J13" s="72"/>
      <c r="K13" s="72"/>
      <c r="L13" s="28"/>
      <c r="M13" s="28"/>
      <c r="N13" s="27"/>
      <c r="O13" s="27"/>
      <c r="P13" s="27"/>
      <c r="Q13" s="27"/>
    </row>
    <row r="14" spans="1:17" ht="16.5" customHeight="1" x14ac:dyDescent="0.25">
      <c r="B14" s="303" t="s">
        <v>25</v>
      </c>
      <c r="C14" s="303"/>
      <c r="D14" s="303"/>
      <c r="E14" s="303"/>
      <c r="F14" s="303"/>
      <c r="G14" s="303"/>
      <c r="H14" s="303"/>
      <c r="I14" s="303"/>
      <c r="J14" s="303" t="s">
        <v>25</v>
      </c>
      <c r="K14" s="303"/>
      <c r="L14" s="303"/>
      <c r="M14" s="303"/>
      <c r="N14" s="303"/>
      <c r="O14" s="303"/>
      <c r="P14" s="303"/>
      <c r="Q14" s="303"/>
    </row>
    <row r="15" spans="1:17" s="12" customFormat="1" ht="120" x14ac:dyDescent="0.25">
      <c r="A15" s="92" t="s">
        <v>27</v>
      </c>
      <c r="B15" s="23" t="s">
        <v>66</v>
      </c>
      <c r="C15" s="23" t="s">
        <v>67</v>
      </c>
      <c r="D15" s="23" t="s">
        <v>68</v>
      </c>
      <c r="E15" s="23" t="s">
        <v>69</v>
      </c>
      <c r="F15" s="23" t="s">
        <v>79</v>
      </c>
      <c r="G15" s="23" t="s">
        <v>70</v>
      </c>
      <c r="H15" s="23" t="s">
        <v>118</v>
      </c>
      <c r="I15" s="23" t="s">
        <v>71</v>
      </c>
      <c r="J15" s="23" t="s">
        <v>72</v>
      </c>
      <c r="K15" s="23" t="s">
        <v>80</v>
      </c>
      <c r="L15" s="23" t="s">
        <v>74</v>
      </c>
      <c r="M15" s="23" t="s">
        <v>75</v>
      </c>
      <c r="N15" s="23" t="s">
        <v>81</v>
      </c>
      <c r="O15" s="23" t="s">
        <v>76</v>
      </c>
      <c r="P15" s="23" t="s">
        <v>119</v>
      </c>
      <c r="Q15" s="214" t="s">
        <v>77</v>
      </c>
    </row>
    <row r="16" spans="1:17" x14ac:dyDescent="0.25">
      <c r="A16" s="215">
        <f>First_Year</f>
        <v>1900</v>
      </c>
      <c r="B16" s="216">
        <f>SUM(StartExp:EndExp!B16)</f>
        <v>0</v>
      </c>
      <c r="C16" s="216">
        <f>SUM(StartExp:EndExp!C16)</f>
        <v>0</v>
      </c>
      <c r="D16" s="145" t="str">
        <f>IFERROR(IF(C16&lt;&gt;"",C16/B16,""),"")</f>
        <v/>
      </c>
      <c r="E16" s="73">
        <f>SUM(StartExp:EndExp!F16)</f>
        <v>0</v>
      </c>
      <c r="F16" s="109"/>
      <c r="G16" s="61" t="str">
        <f t="shared" ref="G16:G33" si="0">IFERROR(IF(B16="","",B16/E16),"-")</f>
        <v>-</v>
      </c>
      <c r="H16" s="109"/>
      <c r="I16" s="73" t="str">
        <f>IFERROR(SUM(StartExp:EndExp!V16)/SUM(StartExp:EndExp!F16),"")</f>
        <v/>
      </c>
      <c r="J16" s="216">
        <f>SUM(StartExp:EndExp!L16)</f>
        <v>0</v>
      </c>
      <c r="K16" s="216">
        <f>SUM(StartExp:EndExp!M16)</f>
        <v>0</v>
      </c>
      <c r="L16" s="145" t="str">
        <f>IFERROR(IF(K16&lt;&gt;"",K16/J16,""),"")</f>
        <v/>
      </c>
      <c r="M16" s="73">
        <f>SUM(StartExp:EndExp!P16)</f>
        <v>0</v>
      </c>
      <c r="N16" s="109"/>
      <c r="O16" s="61" t="str">
        <f t="shared" ref="O16:O33" si="1">IFERROR(IF(J16="","",J16/M16),"-")</f>
        <v>-</v>
      </c>
      <c r="P16" s="109"/>
      <c r="Q16" s="217" t="str">
        <f>IFERROR(SUM(StartExp:EndExp!W16)/SUM(StartExp:EndExp!P16),"")</f>
        <v/>
      </c>
    </row>
    <row r="17" spans="1:17" x14ac:dyDescent="0.25">
      <c r="A17" s="215">
        <f t="shared" ref="A17:A48" si="2">IFERROR(IF(A16+1&lt;=Last_Proj_Year,A16+1,""),"")</f>
        <v>1901</v>
      </c>
      <c r="B17" s="216">
        <f>SUM(StartExp:EndExp!B17)</f>
        <v>0</v>
      </c>
      <c r="C17" s="216">
        <f>SUM(StartExp:EndExp!C17)</f>
        <v>0</v>
      </c>
      <c r="D17" s="145" t="str">
        <f t="shared" ref="D17:D33" si="3">IFERROR(IF(C17&lt;&gt;"",C17/B17,""),"")</f>
        <v/>
      </c>
      <c r="E17" s="73">
        <f>SUM(StartExp:EndExp!F17)</f>
        <v>0</v>
      </c>
      <c r="F17" s="109"/>
      <c r="G17" s="61" t="str">
        <f t="shared" si="0"/>
        <v>-</v>
      </c>
      <c r="H17" s="109"/>
      <c r="I17" s="73" t="str">
        <f>IFERROR(SUM(StartExp:EndExp!V17)/SUM(StartExp:EndExp!F17),"")</f>
        <v/>
      </c>
      <c r="J17" s="216">
        <f>SUM(StartExp:EndExp!L17)</f>
        <v>0</v>
      </c>
      <c r="K17" s="216">
        <f>SUM(StartExp:EndExp!M17)</f>
        <v>0</v>
      </c>
      <c r="L17" s="145" t="str">
        <f t="shared" ref="L17:L33" si="4">IFERROR(IF(K17&lt;&gt;"",K17/J17,""),"")</f>
        <v/>
      </c>
      <c r="M17" s="73">
        <f>SUM(StartExp:EndExp!P17)</f>
        <v>0</v>
      </c>
      <c r="N17" s="109"/>
      <c r="O17" s="61" t="str">
        <f t="shared" si="1"/>
        <v>-</v>
      </c>
      <c r="P17" s="109"/>
      <c r="Q17" s="217" t="str">
        <f>IFERROR(SUM(StartExp:EndExp!W17)/SUM(StartExp:EndExp!P17),"")</f>
        <v/>
      </c>
    </row>
    <row r="18" spans="1:17" x14ac:dyDescent="0.25">
      <c r="A18" s="215">
        <f t="shared" si="2"/>
        <v>1902</v>
      </c>
      <c r="B18" s="216">
        <f>SUM(StartExp:EndExp!B18)</f>
        <v>0</v>
      </c>
      <c r="C18" s="216">
        <f>SUM(StartExp:EndExp!C18)</f>
        <v>0</v>
      </c>
      <c r="D18" s="145" t="str">
        <f t="shared" si="3"/>
        <v/>
      </c>
      <c r="E18" s="73">
        <f>SUM(StartExp:EndExp!F18)</f>
        <v>0</v>
      </c>
      <c r="F18" s="109"/>
      <c r="G18" s="61" t="str">
        <f t="shared" si="0"/>
        <v>-</v>
      </c>
      <c r="H18" s="109"/>
      <c r="I18" s="73" t="str">
        <f>IFERROR(SUM(StartExp:EndExp!V18)/SUM(StartExp:EndExp!F18),"")</f>
        <v/>
      </c>
      <c r="J18" s="216">
        <f>SUM(StartExp:EndExp!L18)</f>
        <v>0</v>
      </c>
      <c r="K18" s="216">
        <f>SUM(StartExp:EndExp!M18)</f>
        <v>0</v>
      </c>
      <c r="L18" s="145" t="str">
        <f t="shared" si="4"/>
        <v/>
      </c>
      <c r="M18" s="73">
        <f>SUM(StartExp:EndExp!P18)</f>
        <v>0</v>
      </c>
      <c r="N18" s="109"/>
      <c r="O18" s="61" t="str">
        <f t="shared" si="1"/>
        <v>-</v>
      </c>
      <c r="P18" s="109"/>
      <c r="Q18" s="217" t="str">
        <f>IFERROR(SUM(StartExp:EndExp!W18)/SUM(StartExp:EndExp!P18),"")</f>
        <v/>
      </c>
    </row>
    <row r="19" spans="1:17" x14ac:dyDescent="0.25">
      <c r="A19" s="215">
        <f t="shared" si="2"/>
        <v>1903</v>
      </c>
      <c r="B19" s="216">
        <f>SUM(StartExp:EndExp!B19)</f>
        <v>0</v>
      </c>
      <c r="C19" s="216">
        <f>SUM(StartExp:EndExp!C19)</f>
        <v>0</v>
      </c>
      <c r="D19" s="145" t="str">
        <f t="shared" si="3"/>
        <v/>
      </c>
      <c r="E19" s="73">
        <f>SUM(StartExp:EndExp!F19)</f>
        <v>0</v>
      </c>
      <c r="F19" s="109"/>
      <c r="G19" s="61" t="str">
        <f t="shared" si="0"/>
        <v>-</v>
      </c>
      <c r="H19" s="109"/>
      <c r="I19" s="73" t="str">
        <f>IFERROR(SUM(StartExp:EndExp!V19)/SUM(StartExp:EndExp!F19),"")</f>
        <v/>
      </c>
      <c r="J19" s="216">
        <f>SUM(StartExp:EndExp!L19)</f>
        <v>0</v>
      </c>
      <c r="K19" s="216">
        <f>SUM(StartExp:EndExp!M19)</f>
        <v>0</v>
      </c>
      <c r="L19" s="145" t="str">
        <f t="shared" si="4"/>
        <v/>
      </c>
      <c r="M19" s="73">
        <f>SUM(StartExp:EndExp!P19)</f>
        <v>0</v>
      </c>
      <c r="N19" s="109"/>
      <c r="O19" s="61" t="str">
        <f t="shared" si="1"/>
        <v>-</v>
      </c>
      <c r="P19" s="109"/>
      <c r="Q19" s="217" t="str">
        <f>IFERROR(SUM(StartExp:EndExp!W19)/SUM(StartExp:EndExp!P19),"")</f>
        <v/>
      </c>
    </row>
    <row r="20" spans="1:17" x14ac:dyDescent="0.25">
      <c r="A20" s="215">
        <f t="shared" si="2"/>
        <v>1904</v>
      </c>
      <c r="B20" s="216">
        <f>SUM(StartExp:EndExp!B20)</f>
        <v>0</v>
      </c>
      <c r="C20" s="216">
        <f>SUM(StartExp:EndExp!C20)</f>
        <v>0</v>
      </c>
      <c r="D20" s="145" t="str">
        <f t="shared" si="3"/>
        <v/>
      </c>
      <c r="E20" s="73">
        <f>SUM(StartExp:EndExp!F20)</f>
        <v>0</v>
      </c>
      <c r="F20" s="109"/>
      <c r="G20" s="61" t="str">
        <f t="shared" si="0"/>
        <v>-</v>
      </c>
      <c r="H20" s="109"/>
      <c r="I20" s="73" t="str">
        <f>IFERROR(SUM(StartExp:EndExp!V20)/SUM(StartExp:EndExp!F20),"")</f>
        <v/>
      </c>
      <c r="J20" s="216">
        <f>SUM(StartExp:EndExp!L20)</f>
        <v>0</v>
      </c>
      <c r="K20" s="216">
        <f>SUM(StartExp:EndExp!M20)</f>
        <v>0</v>
      </c>
      <c r="L20" s="145" t="str">
        <f t="shared" si="4"/>
        <v/>
      </c>
      <c r="M20" s="73">
        <f>SUM(StartExp:EndExp!P20)</f>
        <v>0</v>
      </c>
      <c r="N20" s="109"/>
      <c r="O20" s="61" t="str">
        <f t="shared" si="1"/>
        <v>-</v>
      </c>
      <c r="P20" s="109"/>
      <c r="Q20" s="217" t="str">
        <f>IFERROR(SUM(StartExp:EndExp!W20)/SUM(StartExp:EndExp!P20),"")</f>
        <v/>
      </c>
    </row>
    <row r="21" spans="1:17" x14ac:dyDescent="0.25">
      <c r="A21" s="215">
        <f t="shared" si="2"/>
        <v>1905</v>
      </c>
      <c r="B21" s="216">
        <f>SUM(StartExp:EndExp!B21)</f>
        <v>0</v>
      </c>
      <c r="C21" s="216">
        <f>SUM(StartExp:EndExp!C21)</f>
        <v>0</v>
      </c>
      <c r="D21" s="145" t="str">
        <f t="shared" si="3"/>
        <v/>
      </c>
      <c r="E21" s="73">
        <f>SUM(StartExp:EndExp!F21)</f>
        <v>0</v>
      </c>
      <c r="F21" s="109"/>
      <c r="G21" s="61" t="str">
        <f t="shared" si="0"/>
        <v>-</v>
      </c>
      <c r="H21" s="109"/>
      <c r="I21" s="73" t="str">
        <f>IFERROR(SUM(StartExp:EndExp!V21)/SUM(StartExp:EndExp!F21),"")</f>
        <v/>
      </c>
      <c r="J21" s="216">
        <f>SUM(StartExp:EndExp!L21)</f>
        <v>0</v>
      </c>
      <c r="K21" s="216">
        <f>SUM(StartExp:EndExp!M21)</f>
        <v>0</v>
      </c>
      <c r="L21" s="145" t="str">
        <f t="shared" si="4"/>
        <v/>
      </c>
      <c r="M21" s="73">
        <f>SUM(StartExp:EndExp!P21)</f>
        <v>0</v>
      </c>
      <c r="N21" s="109"/>
      <c r="O21" s="61" t="str">
        <f t="shared" si="1"/>
        <v>-</v>
      </c>
      <c r="P21" s="109"/>
      <c r="Q21" s="217" t="str">
        <f>IFERROR(SUM(StartExp:EndExp!W21)/SUM(StartExp:EndExp!P21),"")</f>
        <v/>
      </c>
    </row>
    <row r="22" spans="1:17" x14ac:dyDescent="0.25">
      <c r="A22" s="215">
        <f t="shared" si="2"/>
        <v>1906</v>
      </c>
      <c r="B22" s="216">
        <f>SUM(StartExp:EndExp!B22)</f>
        <v>0</v>
      </c>
      <c r="C22" s="216">
        <f>SUM(StartExp:EndExp!C22)</f>
        <v>0</v>
      </c>
      <c r="D22" s="145" t="str">
        <f t="shared" si="3"/>
        <v/>
      </c>
      <c r="E22" s="73">
        <f>SUM(StartExp:EndExp!F22)</f>
        <v>0</v>
      </c>
      <c r="F22" s="109"/>
      <c r="G22" s="61" t="str">
        <f t="shared" si="0"/>
        <v>-</v>
      </c>
      <c r="H22" s="109"/>
      <c r="I22" s="73" t="str">
        <f>IFERROR(SUM(StartExp:EndExp!V22)/SUM(StartExp:EndExp!F22),"")</f>
        <v/>
      </c>
      <c r="J22" s="216">
        <f>SUM(StartExp:EndExp!L22)</f>
        <v>0</v>
      </c>
      <c r="K22" s="216">
        <f>SUM(StartExp:EndExp!M22)</f>
        <v>0</v>
      </c>
      <c r="L22" s="145" t="str">
        <f t="shared" si="4"/>
        <v/>
      </c>
      <c r="M22" s="73">
        <f>SUM(StartExp:EndExp!P22)</f>
        <v>0</v>
      </c>
      <c r="N22" s="109"/>
      <c r="O22" s="61" t="str">
        <f t="shared" si="1"/>
        <v>-</v>
      </c>
      <c r="P22" s="109"/>
      <c r="Q22" s="217" t="str">
        <f>IFERROR(SUM(StartExp:EndExp!W22)/SUM(StartExp:EndExp!P22),"")</f>
        <v/>
      </c>
    </row>
    <row r="23" spans="1:17" x14ac:dyDescent="0.25">
      <c r="A23" s="215">
        <f t="shared" si="2"/>
        <v>1907</v>
      </c>
      <c r="B23" s="216">
        <f>SUM(StartExp:EndExp!B23)</f>
        <v>0</v>
      </c>
      <c r="C23" s="216">
        <f>SUM(StartExp:EndExp!C23)</f>
        <v>0</v>
      </c>
      <c r="D23" s="145" t="str">
        <f t="shared" si="3"/>
        <v/>
      </c>
      <c r="E23" s="73">
        <f>SUM(StartExp:EndExp!F23)</f>
        <v>0</v>
      </c>
      <c r="F23" s="109"/>
      <c r="G23" s="61" t="str">
        <f t="shared" si="0"/>
        <v>-</v>
      </c>
      <c r="H23" s="109"/>
      <c r="I23" s="73" t="str">
        <f>IFERROR(SUM(StartExp:EndExp!V23)/SUM(StartExp:EndExp!F23),"")</f>
        <v/>
      </c>
      <c r="J23" s="216">
        <f>SUM(StartExp:EndExp!L23)</f>
        <v>0</v>
      </c>
      <c r="K23" s="216">
        <f>SUM(StartExp:EndExp!M23)</f>
        <v>0</v>
      </c>
      <c r="L23" s="145" t="str">
        <f t="shared" si="4"/>
        <v/>
      </c>
      <c r="M23" s="73">
        <f>SUM(StartExp:EndExp!P23)</f>
        <v>0</v>
      </c>
      <c r="N23" s="109"/>
      <c r="O23" s="61" t="str">
        <f t="shared" si="1"/>
        <v>-</v>
      </c>
      <c r="P23" s="109"/>
      <c r="Q23" s="217" t="str">
        <f>IFERROR(SUM(StartExp:EndExp!W23)/SUM(StartExp:EndExp!P23),"")</f>
        <v/>
      </c>
    </row>
    <row r="24" spans="1:17" x14ac:dyDescent="0.25">
      <c r="A24" s="215">
        <f t="shared" si="2"/>
        <v>1908</v>
      </c>
      <c r="B24" s="216">
        <f>SUM(StartExp:EndExp!B24)</f>
        <v>0</v>
      </c>
      <c r="C24" s="216">
        <f>SUM(StartExp:EndExp!C24)</f>
        <v>0</v>
      </c>
      <c r="D24" s="145" t="str">
        <f t="shared" si="3"/>
        <v/>
      </c>
      <c r="E24" s="73">
        <f>SUM(StartExp:EndExp!F24)</f>
        <v>0</v>
      </c>
      <c r="F24" s="109"/>
      <c r="G24" s="61" t="str">
        <f t="shared" si="0"/>
        <v>-</v>
      </c>
      <c r="H24" s="109"/>
      <c r="I24" s="73" t="str">
        <f>IFERROR(SUM(StartExp:EndExp!V24)/SUM(StartExp:EndExp!F24),"")</f>
        <v/>
      </c>
      <c r="J24" s="216">
        <f>SUM(StartExp:EndExp!L24)</f>
        <v>0</v>
      </c>
      <c r="K24" s="216">
        <f>SUM(StartExp:EndExp!M24)</f>
        <v>0</v>
      </c>
      <c r="L24" s="145" t="str">
        <f t="shared" si="4"/>
        <v/>
      </c>
      <c r="M24" s="73">
        <f>SUM(StartExp:EndExp!P24)</f>
        <v>0</v>
      </c>
      <c r="N24" s="109"/>
      <c r="O24" s="61" t="str">
        <f t="shared" si="1"/>
        <v>-</v>
      </c>
      <c r="P24" s="109"/>
      <c r="Q24" s="217" t="str">
        <f>IFERROR(SUM(StartExp:EndExp!W24)/SUM(StartExp:EndExp!P24),"")</f>
        <v/>
      </c>
    </row>
    <row r="25" spans="1:17" x14ac:dyDescent="0.25">
      <c r="A25" s="215">
        <f t="shared" si="2"/>
        <v>1909</v>
      </c>
      <c r="B25" s="216">
        <f>SUM(StartExp:EndExp!B25)</f>
        <v>0</v>
      </c>
      <c r="C25" s="216">
        <f>SUM(StartExp:EndExp!C25)</f>
        <v>0</v>
      </c>
      <c r="D25" s="145" t="str">
        <f t="shared" si="3"/>
        <v/>
      </c>
      <c r="E25" s="73">
        <f>SUM(StartExp:EndExp!F25)</f>
        <v>0</v>
      </c>
      <c r="F25" s="109"/>
      <c r="G25" s="61" t="str">
        <f t="shared" si="0"/>
        <v>-</v>
      </c>
      <c r="H25" s="109"/>
      <c r="I25" s="73" t="str">
        <f>IFERROR(SUM(StartExp:EndExp!V25)/SUM(StartExp:EndExp!F25),"")</f>
        <v/>
      </c>
      <c r="J25" s="216">
        <f>SUM(StartExp:EndExp!L25)</f>
        <v>0</v>
      </c>
      <c r="K25" s="216">
        <f>SUM(StartExp:EndExp!M25)</f>
        <v>0</v>
      </c>
      <c r="L25" s="145" t="str">
        <f t="shared" si="4"/>
        <v/>
      </c>
      <c r="M25" s="73">
        <f>SUM(StartExp:EndExp!P25)</f>
        <v>0</v>
      </c>
      <c r="N25" s="109"/>
      <c r="O25" s="61" t="str">
        <f t="shared" si="1"/>
        <v>-</v>
      </c>
      <c r="P25" s="109"/>
      <c r="Q25" s="217" t="str">
        <f>IFERROR(SUM(StartExp:EndExp!W25)/SUM(StartExp:EndExp!P25),"")</f>
        <v/>
      </c>
    </row>
    <row r="26" spans="1:17" x14ac:dyDescent="0.25">
      <c r="A26" s="215">
        <f t="shared" si="2"/>
        <v>1910</v>
      </c>
      <c r="B26" s="216">
        <f>SUM(StartExp:EndExp!B26)</f>
        <v>0</v>
      </c>
      <c r="C26" s="216">
        <f>SUM(StartExp:EndExp!C26)</f>
        <v>0</v>
      </c>
      <c r="D26" s="145" t="str">
        <f t="shared" si="3"/>
        <v/>
      </c>
      <c r="E26" s="73">
        <f>SUM(StartExp:EndExp!F26)</f>
        <v>0</v>
      </c>
      <c r="F26" s="109"/>
      <c r="G26" s="61" t="str">
        <f t="shared" si="0"/>
        <v>-</v>
      </c>
      <c r="H26" s="109"/>
      <c r="I26" s="73" t="str">
        <f>IFERROR(SUM(StartExp:EndExp!V26)/SUM(StartExp:EndExp!F26),"")</f>
        <v/>
      </c>
      <c r="J26" s="216">
        <f>SUM(StartExp:EndExp!L26)</f>
        <v>0</v>
      </c>
      <c r="K26" s="216">
        <f>SUM(StartExp:EndExp!M26)</f>
        <v>0</v>
      </c>
      <c r="L26" s="145" t="str">
        <f t="shared" si="4"/>
        <v/>
      </c>
      <c r="M26" s="73">
        <f>SUM(StartExp:EndExp!P26)</f>
        <v>0</v>
      </c>
      <c r="N26" s="96"/>
      <c r="O26" s="61" t="str">
        <f t="shared" si="1"/>
        <v>-</v>
      </c>
      <c r="P26" s="109"/>
      <c r="Q26" s="217" t="str">
        <f>IFERROR(SUM(StartExp:EndExp!W26)/SUM(StartExp:EndExp!P26),"")</f>
        <v/>
      </c>
    </row>
    <row r="27" spans="1:17" x14ac:dyDescent="0.25">
      <c r="A27" s="215">
        <f t="shared" si="2"/>
        <v>1911</v>
      </c>
      <c r="B27" s="216">
        <f>SUM(StartExp:EndExp!B27)</f>
        <v>0</v>
      </c>
      <c r="C27" s="216">
        <f>SUM(StartExp:EndExp!C27)</f>
        <v>0</v>
      </c>
      <c r="D27" s="145" t="str">
        <f t="shared" si="3"/>
        <v/>
      </c>
      <c r="E27" s="73">
        <f>SUM(StartExp:EndExp!F27)</f>
        <v>0</v>
      </c>
      <c r="F27" s="109"/>
      <c r="G27" s="61" t="str">
        <f t="shared" si="0"/>
        <v>-</v>
      </c>
      <c r="H27" s="109"/>
      <c r="I27" s="73" t="str">
        <f>IFERROR(SUM(StartExp:EndExp!V27)/SUM(StartExp:EndExp!F27),"")</f>
        <v/>
      </c>
      <c r="J27" s="216">
        <f>SUM(StartExp:EndExp!L27)</f>
        <v>0</v>
      </c>
      <c r="K27" s="216">
        <f>SUM(StartExp:EndExp!M27)</f>
        <v>0</v>
      </c>
      <c r="L27" s="145" t="str">
        <f t="shared" si="4"/>
        <v/>
      </c>
      <c r="M27" s="73">
        <f>SUM(StartExp:EndExp!P27)</f>
        <v>0</v>
      </c>
      <c r="N27" s="96"/>
      <c r="O27" s="61" t="str">
        <f t="shared" si="1"/>
        <v>-</v>
      </c>
      <c r="P27" s="109"/>
      <c r="Q27" s="217" t="str">
        <f>IFERROR(SUM(StartExp:EndExp!W27)/SUM(StartExp:EndExp!P27),"")</f>
        <v/>
      </c>
    </row>
    <row r="28" spans="1:17" x14ac:dyDescent="0.25">
      <c r="A28" s="215">
        <f t="shared" si="2"/>
        <v>1912</v>
      </c>
      <c r="B28" s="216">
        <f>SUM(StartExp:EndExp!B28)</f>
        <v>0</v>
      </c>
      <c r="C28" s="216">
        <f>SUM(StartExp:EndExp!C28)</f>
        <v>0</v>
      </c>
      <c r="D28" s="145" t="str">
        <f t="shared" si="3"/>
        <v/>
      </c>
      <c r="E28" s="73">
        <f>SUM(StartExp:EndExp!F28)</f>
        <v>0</v>
      </c>
      <c r="F28" s="109"/>
      <c r="G28" s="61" t="str">
        <f t="shared" si="0"/>
        <v>-</v>
      </c>
      <c r="H28" s="109"/>
      <c r="I28" s="73" t="str">
        <f>IFERROR(SUM(StartExp:EndExp!V28)/SUM(StartExp:EndExp!F28),"")</f>
        <v/>
      </c>
      <c r="J28" s="216">
        <f>SUM(StartExp:EndExp!L28)</f>
        <v>0</v>
      </c>
      <c r="K28" s="216">
        <f>SUM(StartExp:EndExp!M28)</f>
        <v>0</v>
      </c>
      <c r="L28" s="145" t="str">
        <f t="shared" si="4"/>
        <v/>
      </c>
      <c r="M28" s="73">
        <f>SUM(StartExp:EndExp!P28)</f>
        <v>0</v>
      </c>
      <c r="N28" s="96"/>
      <c r="O28" s="61" t="str">
        <f t="shared" si="1"/>
        <v>-</v>
      </c>
      <c r="P28" s="109"/>
      <c r="Q28" s="217" t="str">
        <f>IFERROR(SUM(StartExp:EndExp!W28)/SUM(StartExp:EndExp!P28),"")</f>
        <v/>
      </c>
    </row>
    <row r="29" spans="1:17" x14ac:dyDescent="0.25">
      <c r="A29" s="215">
        <f t="shared" si="2"/>
        <v>1913</v>
      </c>
      <c r="B29" s="216">
        <f>SUM(StartExp:EndExp!B29)</f>
        <v>0</v>
      </c>
      <c r="C29" s="216">
        <f>SUM(StartExp:EndExp!C29)</f>
        <v>0</v>
      </c>
      <c r="D29" s="145" t="str">
        <f t="shared" si="3"/>
        <v/>
      </c>
      <c r="E29" s="73">
        <f>SUM(StartExp:EndExp!F29)</f>
        <v>0</v>
      </c>
      <c r="F29" s="109"/>
      <c r="G29" s="61" t="str">
        <f t="shared" si="0"/>
        <v>-</v>
      </c>
      <c r="H29" s="109"/>
      <c r="I29" s="73" t="str">
        <f>IFERROR(SUM(StartExp:EndExp!V29)/SUM(StartExp:EndExp!F29),"")</f>
        <v/>
      </c>
      <c r="J29" s="216">
        <f>SUM(StartExp:EndExp!L29)</f>
        <v>0</v>
      </c>
      <c r="K29" s="216">
        <f>SUM(StartExp:EndExp!M29)</f>
        <v>0</v>
      </c>
      <c r="L29" s="145" t="str">
        <f t="shared" si="4"/>
        <v/>
      </c>
      <c r="M29" s="73">
        <f>SUM(StartExp:EndExp!P29)</f>
        <v>0</v>
      </c>
      <c r="N29" s="96"/>
      <c r="O29" s="61" t="str">
        <f t="shared" si="1"/>
        <v>-</v>
      </c>
      <c r="P29" s="109"/>
      <c r="Q29" s="217" t="str">
        <f>IFERROR(SUM(StartExp:EndExp!W29)/SUM(StartExp:EndExp!P29),"")</f>
        <v/>
      </c>
    </row>
    <row r="30" spans="1:17" x14ac:dyDescent="0.25">
      <c r="A30" s="215">
        <f t="shared" si="2"/>
        <v>1914</v>
      </c>
      <c r="B30" s="216">
        <f>SUM(StartExp:EndExp!B30)</f>
        <v>0</v>
      </c>
      <c r="C30" s="216">
        <f>SUM(StartExp:EndExp!C30)</f>
        <v>0</v>
      </c>
      <c r="D30" s="145" t="str">
        <f t="shared" si="3"/>
        <v/>
      </c>
      <c r="E30" s="73">
        <f>SUM(StartExp:EndExp!F30)</f>
        <v>0</v>
      </c>
      <c r="F30" s="109"/>
      <c r="G30" s="61" t="str">
        <f t="shared" si="0"/>
        <v>-</v>
      </c>
      <c r="H30" s="109"/>
      <c r="I30" s="73" t="str">
        <f>IFERROR(SUM(StartExp:EndExp!V30)/SUM(StartExp:EndExp!F30),"")</f>
        <v/>
      </c>
      <c r="J30" s="216">
        <f>SUM(StartExp:EndExp!L30)</f>
        <v>0</v>
      </c>
      <c r="K30" s="216">
        <f>SUM(StartExp:EndExp!M30)</f>
        <v>0</v>
      </c>
      <c r="L30" s="145" t="str">
        <f t="shared" si="4"/>
        <v/>
      </c>
      <c r="M30" s="73">
        <f>SUM(StartExp:EndExp!P30)</f>
        <v>0</v>
      </c>
      <c r="N30" s="96"/>
      <c r="O30" s="61" t="str">
        <f t="shared" si="1"/>
        <v>-</v>
      </c>
      <c r="P30" s="109"/>
      <c r="Q30" s="217" t="str">
        <f>IFERROR(SUM(StartExp:EndExp!W30)/SUM(StartExp:EndExp!P30),"")</f>
        <v/>
      </c>
    </row>
    <row r="31" spans="1:17" x14ac:dyDescent="0.25">
      <c r="A31" s="215">
        <f t="shared" si="2"/>
        <v>1915</v>
      </c>
      <c r="B31" s="216">
        <f>SUM(StartExp:EndExp!B31)</f>
        <v>0</v>
      </c>
      <c r="C31" s="216">
        <f>SUM(StartExp:EndExp!C31)</f>
        <v>0</v>
      </c>
      <c r="D31" s="145" t="str">
        <f t="shared" si="3"/>
        <v/>
      </c>
      <c r="E31" s="73">
        <f>SUM(StartExp:EndExp!F31)</f>
        <v>0</v>
      </c>
      <c r="F31" s="109"/>
      <c r="G31" s="61" t="str">
        <f t="shared" si="0"/>
        <v>-</v>
      </c>
      <c r="H31" s="109"/>
      <c r="I31" s="73" t="str">
        <f>IFERROR(SUM(StartExp:EndExp!V31)/SUM(StartExp:EndExp!F31),"")</f>
        <v/>
      </c>
      <c r="J31" s="216">
        <f>SUM(StartExp:EndExp!L31)</f>
        <v>0</v>
      </c>
      <c r="K31" s="216">
        <f>SUM(StartExp:EndExp!M31)</f>
        <v>0</v>
      </c>
      <c r="L31" s="145" t="str">
        <f t="shared" si="4"/>
        <v/>
      </c>
      <c r="M31" s="73">
        <f>SUM(StartExp:EndExp!P31)</f>
        <v>0</v>
      </c>
      <c r="N31" s="96"/>
      <c r="O31" s="61" t="str">
        <f t="shared" si="1"/>
        <v>-</v>
      </c>
      <c r="P31" s="109"/>
      <c r="Q31" s="217" t="str">
        <f>IFERROR(SUM(StartExp:EndExp!W31)/SUM(StartExp:EndExp!P31),"")</f>
        <v/>
      </c>
    </row>
    <row r="32" spans="1:17" x14ac:dyDescent="0.25">
      <c r="A32" s="215">
        <f t="shared" si="2"/>
        <v>1916</v>
      </c>
      <c r="B32" s="216">
        <f>SUM(StartExp:EndExp!B32)</f>
        <v>0</v>
      </c>
      <c r="C32" s="216">
        <f>SUM(StartExp:EndExp!C32)</f>
        <v>0</v>
      </c>
      <c r="D32" s="145" t="str">
        <f t="shared" si="3"/>
        <v/>
      </c>
      <c r="E32" s="73">
        <f>SUM(StartExp:EndExp!F32)</f>
        <v>0</v>
      </c>
      <c r="F32" s="96"/>
      <c r="G32" s="61" t="str">
        <f t="shared" si="0"/>
        <v>-</v>
      </c>
      <c r="H32" s="109"/>
      <c r="I32" s="73" t="str">
        <f>IFERROR(SUM(StartExp:EndExp!V32)/SUM(StartExp:EndExp!F32),"")</f>
        <v/>
      </c>
      <c r="J32" s="216">
        <f>SUM(StartExp:EndExp!L32)</f>
        <v>0</v>
      </c>
      <c r="K32" s="216">
        <f>SUM(StartExp:EndExp!M32)</f>
        <v>0</v>
      </c>
      <c r="L32" s="145" t="str">
        <f t="shared" si="4"/>
        <v/>
      </c>
      <c r="M32" s="73">
        <f>SUM(StartExp:EndExp!P32)</f>
        <v>0</v>
      </c>
      <c r="N32" s="96"/>
      <c r="O32" s="61" t="str">
        <f t="shared" si="1"/>
        <v>-</v>
      </c>
      <c r="P32" s="109"/>
      <c r="Q32" s="217" t="str">
        <f>IFERROR(SUM(StartExp:EndExp!W32)/SUM(StartExp:EndExp!P32),"")</f>
        <v/>
      </c>
    </row>
    <row r="33" spans="1:17" x14ac:dyDescent="0.25">
      <c r="A33" s="215">
        <f t="shared" si="2"/>
        <v>1917</v>
      </c>
      <c r="B33" s="216">
        <f>SUM(StartExp:EndExp!B33)</f>
        <v>0</v>
      </c>
      <c r="C33" s="216">
        <f>SUM(StartExp:EndExp!C33)</f>
        <v>0</v>
      </c>
      <c r="D33" s="145" t="str">
        <f t="shared" si="3"/>
        <v/>
      </c>
      <c r="E33" s="73">
        <f>SUM(StartExp:EndExp!F33)</f>
        <v>0</v>
      </c>
      <c r="F33" s="96"/>
      <c r="G33" s="61" t="str">
        <f t="shared" si="0"/>
        <v>-</v>
      </c>
      <c r="H33" s="109"/>
      <c r="I33" s="73" t="str">
        <f>IFERROR(SUM(StartExp:EndExp!V33)/SUM(StartExp:EndExp!F33),"")</f>
        <v/>
      </c>
      <c r="J33" s="216">
        <f>SUM(StartExp:EndExp!L33)</f>
        <v>0</v>
      </c>
      <c r="K33" s="216">
        <f>SUM(StartExp:EndExp!M33)</f>
        <v>0</v>
      </c>
      <c r="L33" s="145" t="str">
        <f t="shared" si="4"/>
        <v/>
      </c>
      <c r="M33" s="73">
        <f>SUM(StartExp:EndExp!P33)</f>
        <v>0</v>
      </c>
      <c r="N33" s="96"/>
      <c r="O33" s="61" t="str">
        <f t="shared" si="1"/>
        <v>-</v>
      </c>
      <c r="P33" s="109"/>
      <c r="Q33" s="217" t="str">
        <f>IFERROR(SUM(StartExp:EndExp!W33)/SUM(StartExp:EndExp!P33),"")</f>
        <v/>
      </c>
    </row>
    <row r="34" spans="1:17" x14ac:dyDescent="0.25">
      <c r="A34" s="218">
        <f t="shared" si="2"/>
        <v>1918</v>
      </c>
      <c r="B34" s="130">
        <f>SUM(StartExp:EndExp!B34)</f>
        <v>0</v>
      </c>
      <c r="C34" s="130">
        <f>SUM(StartExp:EndExp!C34)</f>
        <v>0</v>
      </c>
      <c r="D34" s="146" t="str">
        <f t="shared" ref="D34:D65" si="5">IFERROR(IF(C34&lt;&gt;"",C34/B34,""),"")</f>
        <v/>
      </c>
      <c r="E34" s="219">
        <f>SUM(StartExp:EndExp!F34)</f>
        <v>0</v>
      </c>
      <c r="F34" s="150"/>
      <c r="G34" s="130" t="str">
        <f t="shared" ref="G34:G65" si="6">IFERROR(IF(B34="","",B34/E34),"-")</f>
        <v>-</v>
      </c>
      <c r="H34" s="147"/>
      <c r="I34" s="73" t="str">
        <f>IFERROR(SUM(StartExp:EndExp!V34)/SUM(StartExp:EndExp!F34),"")</f>
        <v/>
      </c>
      <c r="J34" s="216">
        <f>SUM(StartExp:EndExp!L34)</f>
        <v>0</v>
      </c>
      <c r="K34" s="216">
        <f>SUM(StartExp:EndExp!M34)</f>
        <v>0</v>
      </c>
      <c r="L34" s="146" t="str">
        <f t="shared" ref="L34:L65" si="7">IFERROR(IF(K34&lt;&gt;"",K34/J34,""),"")</f>
        <v/>
      </c>
      <c r="M34" s="73">
        <f>SUM(StartExp:EndExp!P34)</f>
        <v>0</v>
      </c>
      <c r="N34" s="150"/>
      <c r="O34" s="130" t="str">
        <f t="shared" ref="O34:O65" si="8">IFERROR(IF(J34="","",J34/M34),"-")</f>
        <v>-</v>
      </c>
      <c r="P34" s="147"/>
      <c r="Q34" s="217" t="str">
        <f>IFERROR(SUM(StartExp:EndExp!W34)/SUM(StartExp:EndExp!P34),"")</f>
        <v/>
      </c>
    </row>
    <row r="35" spans="1:17" x14ac:dyDescent="0.25">
      <c r="A35" s="218">
        <f t="shared" si="2"/>
        <v>1919</v>
      </c>
      <c r="B35" s="130">
        <f>SUM(StartExp:EndExp!B35)</f>
        <v>0</v>
      </c>
      <c r="C35" s="130">
        <f>SUM(StartExp:EndExp!C35)</f>
        <v>0</v>
      </c>
      <c r="D35" s="146" t="str">
        <f t="shared" si="5"/>
        <v/>
      </c>
      <c r="E35" s="219">
        <f>SUM(StartExp:EndExp!F35)</f>
        <v>0</v>
      </c>
      <c r="F35" s="150"/>
      <c r="G35" s="130" t="str">
        <f t="shared" si="6"/>
        <v>-</v>
      </c>
      <c r="H35" s="147"/>
      <c r="I35" s="73" t="str">
        <f>IFERROR(SUM(StartExp:EndExp!V35)/SUM(StartExp:EndExp!F35),"")</f>
        <v/>
      </c>
      <c r="J35" s="216">
        <f>SUM(StartExp:EndExp!L35)</f>
        <v>0</v>
      </c>
      <c r="K35" s="216">
        <f>SUM(StartExp:EndExp!M35)</f>
        <v>0</v>
      </c>
      <c r="L35" s="146" t="str">
        <f t="shared" si="7"/>
        <v/>
      </c>
      <c r="M35" s="73">
        <f>SUM(StartExp:EndExp!P35)</f>
        <v>0</v>
      </c>
      <c r="N35" s="150"/>
      <c r="O35" s="130" t="str">
        <f t="shared" si="8"/>
        <v>-</v>
      </c>
      <c r="P35" s="147"/>
      <c r="Q35" s="217" t="str">
        <f>IFERROR(SUM(StartExp:EndExp!W35)/SUM(StartExp:EndExp!P35),"")</f>
        <v/>
      </c>
    </row>
    <row r="36" spans="1:17" x14ac:dyDescent="0.25">
      <c r="A36" s="218">
        <f t="shared" si="2"/>
        <v>1920</v>
      </c>
      <c r="B36" s="130">
        <f>SUM(StartExp:EndExp!B36)</f>
        <v>0</v>
      </c>
      <c r="C36" s="130">
        <f>SUM(StartExp:EndExp!C36)</f>
        <v>0</v>
      </c>
      <c r="D36" s="146" t="str">
        <f t="shared" si="5"/>
        <v/>
      </c>
      <c r="E36" s="219">
        <f>SUM(StartExp:EndExp!F36)</f>
        <v>0</v>
      </c>
      <c r="F36" s="150"/>
      <c r="G36" s="130" t="str">
        <f t="shared" si="6"/>
        <v>-</v>
      </c>
      <c r="H36" s="147"/>
      <c r="I36" s="73" t="str">
        <f>IFERROR(SUM(StartExp:EndExp!V36)/SUM(StartExp:EndExp!F36),"")</f>
        <v/>
      </c>
      <c r="J36" s="216">
        <f>SUM(StartExp:EndExp!L36)</f>
        <v>0</v>
      </c>
      <c r="K36" s="216">
        <f>SUM(StartExp:EndExp!M36)</f>
        <v>0</v>
      </c>
      <c r="L36" s="146" t="str">
        <f t="shared" si="7"/>
        <v/>
      </c>
      <c r="M36" s="73">
        <f>SUM(StartExp:EndExp!P36)</f>
        <v>0</v>
      </c>
      <c r="N36" s="150"/>
      <c r="O36" s="130" t="str">
        <f t="shared" si="8"/>
        <v>-</v>
      </c>
      <c r="P36" s="147"/>
      <c r="Q36" s="217" t="str">
        <f>IFERROR(SUM(StartExp:EndExp!W36)/SUM(StartExp:EndExp!P36),"")</f>
        <v/>
      </c>
    </row>
    <row r="37" spans="1:17" x14ac:dyDescent="0.25">
      <c r="A37" s="218">
        <f t="shared" si="2"/>
        <v>1921</v>
      </c>
      <c r="B37" s="130">
        <f>SUM(StartExp:EndExp!B37)</f>
        <v>0</v>
      </c>
      <c r="C37" s="130">
        <f>SUM(StartExp:EndExp!C37)</f>
        <v>0</v>
      </c>
      <c r="D37" s="146" t="str">
        <f t="shared" si="5"/>
        <v/>
      </c>
      <c r="E37" s="219">
        <f>SUM(StartExp:EndExp!F37)</f>
        <v>0</v>
      </c>
      <c r="F37" s="150"/>
      <c r="G37" s="130" t="str">
        <f t="shared" si="6"/>
        <v>-</v>
      </c>
      <c r="H37" s="147"/>
      <c r="I37" s="73" t="str">
        <f>IFERROR(SUM(StartExp:EndExp!V37)/SUM(StartExp:EndExp!F37),"")</f>
        <v/>
      </c>
      <c r="J37" s="216">
        <f>SUM(StartExp:EndExp!L37)</f>
        <v>0</v>
      </c>
      <c r="K37" s="216">
        <f>SUM(StartExp:EndExp!M37)</f>
        <v>0</v>
      </c>
      <c r="L37" s="146" t="str">
        <f t="shared" si="7"/>
        <v/>
      </c>
      <c r="M37" s="73">
        <f>SUM(StartExp:EndExp!P37)</f>
        <v>0</v>
      </c>
      <c r="N37" s="150"/>
      <c r="O37" s="130" t="str">
        <f t="shared" si="8"/>
        <v>-</v>
      </c>
      <c r="P37" s="147"/>
      <c r="Q37" s="217" t="str">
        <f>IFERROR(SUM(StartExp:EndExp!W37)/SUM(StartExp:EndExp!P37),"")</f>
        <v/>
      </c>
    </row>
    <row r="38" spans="1:17" x14ac:dyDescent="0.25">
      <c r="A38" s="218">
        <f t="shared" si="2"/>
        <v>1922</v>
      </c>
      <c r="B38" s="130">
        <f>SUM(StartExp:EndExp!B38)</f>
        <v>0</v>
      </c>
      <c r="C38" s="130">
        <f>SUM(StartExp:EndExp!C38)</f>
        <v>0</v>
      </c>
      <c r="D38" s="146" t="str">
        <f t="shared" si="5"/>
        <v/>
      </c>
      <c r="E38" s="219">
        <f>SUM(StartExp:EndExp!F38)</f>
        <v>0</v>
      </c>
      <c r="F38" s="150"/>
      <c r="G38" s="130" t="str">
        <f t="shared" si="6"/>
        <v>-</v>
      </c>
      <c r="H38" s="147"/>
      <c r="I38" s="73" t="str">
        <f>IFERROR(SUM(StartExp:EndExp!V38)/SUM(StartExp:EndExp!F38),"")</f>
        <v/>
      </c>
      <c r="J38" s="216">
        <f>SUM(StartExp:EndExp!L38)</f>
        <v>0</v>
      </c>
      <c r="K38" s="216">
        <f>SUM(StartExp:EndExp!M38)</f>
        <v>0</v>
      </c>
      <c r="L38" s="146" t="str">
        <f t="shared" si="7"/>
        <v/>
      </c>
      <c r="M38" s="73">
        <f>SUM(StartExp:EndExp!P38)</f>
        <v>0</v>
      </c>
      <c r="N38" s="150"/>
      <c r="O38" s="130" t="str">
        <f t="shared" si="8"/>
        <v>-</v>
      </c>
      <c r="P38" s="147"/>
      <c r="Q38" s="217" t="str">
        <f>IFERROR(SUM(StartExp:EndExp!W38)/SUM(StartExp:EndExp!P38),"")</f>
        <v/>
      </c>
    </row>
    <row r="39" spans="1:17" x14ac:dyDescent="0.25">
      <c r="A39" s="218">
        <f t="shared" si="2"/>
        <v>1923</v>
      </c>
      <c r="B39" s="130">
        <f>SUM(StartExp:EndExp!B39)</f>
        <v>0</v>
      </c>
      <c r="C39" s="130">
        <f>SUM(StartExp:EndExp!C39)</f>
        <v>0</v>
      </c>
      <c r="D39" s="146" t="str">
        <f t="shared" si="5"/>
        <v/>
      </c>
      <c r="E39" s="219">
        <f>SUM(StartExp:EndExp!F39)</f>
        <v>0</v>
      </c>
      <c r="F39" s="150"/>
      <c r="G39" s="130" t="str">
        <f t="shared" si="6"/>
        <v>-</v>
      </c>
      <c r="H39" s="147"/>
      <c r="I39" s="73" t="str">
        <f>IFERROR(SUM(StartExp:EndExp!V39)/SUM(StartExp:EndExp!F39),"")</f>
        <v/>
      </c>
      <c r="J39" s="216">
        <f>SUM(StartExp:EndExp!L39)</f>
        <v>0</v>
      </c>
      <c r="K39" s="216">
        <f>SUM(StartExp:EndExp!M39)</f>
        <v>0</v>
      </c>
      <c r="L39" s="146" t="str">
        <f t="shared" si="7"/>
        <v/>
      </c>
      <c r="M39" s="73">
        <f>SUM(StartExp:EndExp!P39)</f>
        <v>0</v>
      </c>
      <c r="N39" s="150"/>
      <c r="O39" s="130" t="str">
        <f t="shared" si="8"/>
        <v>-</v>
      </c>
      <c r="P39" s="147"/>
      <c r="Q39" s="217" t="str">
        <f>IFERROR(SUM(StartExp:EndExp!W39)/SUM(StartExp:EndExp!P39),"")</f>
        <v/>
      </c>
    </row>
    <row r="40" spans="1:17" x14ac:dyDescent="0.25">
      <c r="A40" s="218">
        <f t="shared" si="2"/>
        <v>1924</v>
      </c>
      <c r="B40" s="130">
        <f>SUM(StartExp:EndExp!B40)</f>
        <v>0</v>
      </c>
      <c r="C40" s="130">
        <f>SUM(StartExp:EndExp!C40)</f>
        <v>0</v>
      </c>
      <c r="D40" s="146" t="str">
        <f t="shared" si="5"/>
        <v/>
      </c>
      <c r="E40" s="219">
        <f>SUM(StartExp:EndExp!F40)</f>
        <v>0</v>
      </c>
      <c r="F40" s="150"/>
      <c r="G40" s="130" t="str">
        <f t="shared" si="6"/>
        <v>-</v>
      </c>
      <c r="H40" s="147"/>
      <c r="I40" s="73" t="str">
        <f>IFERROR(SUM(StartExp:EndExp!V40)/SUM(StartExp:EndExp!F40),"")</f>
        <v/>
      </c>
      <c r="J40" s="216">
        <f>SUM(StartExp:EndExp!L40)</f>
        <v>0</v>
      </c>
      <c r="K40" s="216">
        <f>SUM(StartExp:EndExp!M40)</f>
        <v>0</v>
      </c>
      <c r="L40" s="146" t="str">
        <f t="shared" si="7"/>
        <v/>
      </c>
      <c r="M40" s="73">
        <f>SUM(StartExp:EndExp!P40)</f>
        <v>0</v>
      </c>
      <c r="N40" s="150"/>
      <c r="O40" s="130" t="str">
        <f t="shared" si="8"/>
        <v>-</v>
      </c>
      <c r="P40" s="147"/>
      <c r="Q40" s="217" t="str">
        <f>IFERROR(SUM(StartExp:EndExp!W40)/SUM(StartExp:EndExp!P40),"")</f>
        <v/>
      </c>
    </row>
    <row r="41" spans="1:17" x14ac:dyDescent="0.25">
      <c r="A41" s="218">
        <f t="shared" si="2"/>
        <v>1925</v>
      </c>
      <c r="B41" s="130">
        <f>SUM(StartExp:EndExp!B41)</f>
        <v>0</v>
      </c>
      <c r="C41" s="130">
        <f>SUM(StartExp:EndExp!C41)</f>
        <v>0</v>
      </c>
      <c r="D41" s="146" t="str">
        <f t="shared" si="5"/>
        <v/>
      </c>
      <c r="E41" s="219">
        <f>SUM(StartExp:EndExp!F41)</f>
        <v>0</v>
      </c>
      <c r="F41" s="150"/>
      <c r="G41" s="130" t="str">
        <f t="shared" si="6"/>
        <v>-</v>
      </c>
      <c r="H41" s="147"/>
      <c r="I41" s="73" t="str">
        <f>IFERROR(SUM(StartExp:EndExp!V41)/SUM(StartExp:EndExp!F41),"")</f>
        <v/>
      </c>
      <c r="J41" s="216">
        <f>SUM(StartExp:EndExp!L41)</f>
        <v>0</v>
      </c>
      <c r="K41" s="216">
        <f>SUM(StartExp:EndExp!M41)</f>
        <v>0</v>
      </c>
      <c r="L41" s="146" t="str">
        <f t="shared" si="7"/>
        <v/>
      </c>
      <c r="M41" s="73">
        <f>SUM(StartExp:EndExp!P41)</f>
        <v>0</v>
      </c>
      <c r="N41" s="150"/>
      <c r="O41" s="130" t="str">
        <f t="shared" si="8"/>
        <v>-</v>
      </c>
      <c r="P41" s="147"/>
      <c r="Q41" s="217" t="str">
        <f>IFERROR(SUM(StartExp:EndExp!W41)/SUM(StartExp:EndExp!P41),"")</f>
        <v/>
      </c>
    </row>
    <row r="42" spans="1:17" x14ac:dyDescent="0.25">
      <c r="A42" s="218">
        <f t="shared" si="2"/>
        <v>1926</v>
      </c>
      <c r="B42" s="130">
        <f>SUM(StartExp:EndExp!B42)</f>
        <v>0</v>
      </c>
      <c r="C42" s="130">
        <f>SUM(StartExp:EndExp!C42)</f>
        <v>0</v>
      </c>
      <c r="D42" s="146" t="str">
        <f t="shared" si="5"/>
        <v/>
      </c>
      <c r="E42" s="219">
        <f>SUM(StartExp:EndExp!F42)</f>
        <v>0</v>
      </c>
      <c r="F42" s="150"/>
      <c r="G42" s="130" t="str">
        <f t="shared" si="6"/>
        <v>-</v>
      </c>
      <c r="H42" s="147"/>
      <c r="I42" s="73" t="str">
        <f>IFERROR(SUM(StartExp:EndExp!V42)/SUM(StartExp:EndExp!F42),"")</f>
        <v/>
      </c>
      <c r="J42" s="216">
        <f>SUM(StartExp:EndExp!L42)</f>
        <v>0</v>
      </c>
      <c r="K42" s="216">
        <f>SUM(StartExp:EndExp!M42)</f>
        <v>0</v>
      </c>
      <c r="L42" s="146" t="str">
        <f t="shared" si="7"/>
        <v/>
      </c>
      <c r="M42" s="73">
        <f>SUM(StartExp:EndExp!P42)</f>
        <v>0</v>
      </c>
      <c r="N42" s="150"/>
      <c r="O42" s="130" t="str">
        <f t="shared" si="8"/>
        <v>-</v>
      </c>
      <c r="P42" s="147"/>
      <c r="Q42" s="217" t="str">
        <f>IFERROR(SUM(StartExp:EndExp!W42)/SUM(StartExp:EndExp!P42),"")</f>
        <v/>
      </c>
    </row>
    <row r="43" spans="1:17" x14ac:dyDescent="0.25">
      <c r="A43" s="218">
        <f t="shared" si="2"/>
        <v>1927</v>
      </c>
      <c r="B43" s="130">
        <f>SUM(StartExp:EndExp!B43)</f>
        <v>0</v>
      </c>
      <c r="C43" s="130">
        <f>SUM(StartExp:EndExp!C43)</f>
        <v>0</v>
      </c>
      <c r="D43" s="146" t="str">
        <f t="shared" si="5"/>
        <v/>
      </c>
      <c r="E43" s="219">
        <f>SUM(StartExp:EndExp!F43)</f>
        <v>0</v>
      </c>
      <c r="F43" s="150"/>
      <c r="G43" s="130" t="str">
        <f t="shared" si="6"/>
        <v>-</v>
      </c>
      <c r="H43" s="147"/>
      <c r="I43" s="73" t="str">
        <f>IFERROR(SUM(StartExp:EndExp!V43)/SUM(StartExp:EndExp!F43),"")</f>
        <v/>
      </c>
      <c r="J43" s="216">
        <f>SUM(StartExp:EndExp!L43)</f>
        <v>0</v>
      </c>
      <c r="K43" s="216">
        <f>SUM(StartExp:EndExp!M43)</f>
        <v>0</v>
      </c>
      <c r="L43" s="146" t="str">
        <f t="shared" si="7"/>
        <v/>
      </c>
      <c r="M43" s="73">
        <f>SUM(StartExp:EndExp!P43)</f>
        <v>0</v>
      </c>
      <c r="N43" s="150"/>
      <c r="O43" s="130" t="str">
        <f t="shared" si="8"/>
        <v>-</v>
      </c>
      <c r="P43" s="147"/>
      <c r="Q43" s="217" t="str">
        <f>IFERROR(SUM(StartExp:EndExp!W43)/SUM(StartExp:EndExp!P43),"")</f>
        <v/>
      </c>
    </row>
    <row r="44" spans="1:17" x14ac:dyDescent="0.25">
      <c r="A44" s="218">
        <f t="shared" si="2"/>
        <v>1928</v>
      </c>
      <c r="B44" s="130">
        <f>SUM(StartExp:EndExp!B44)</f>
        <v>0</v>
      </c>
      <c r="C44" s="130">
        <f>SUM(StartExp:EndExp!C44)</f>
        <v>0</v>
      </c>
      <c r="D44" s="146" t="str">
        <f t="shared" si="5"/>
        <v/>
      </c>
      <c r="E44" s="219">
        <f>SUM(StartExp:EndExp!F44)</f>
        <v>0</v>
      </c>
      <c r="F44" s="150"/>
      <c r="G44" s="130" t="str">
        <f t="shared" si="6"/>
        <v>-</v>
      </c>
      <c r="H44" s="147"/>
      <c r="I44" s="73" t="str">
        <f>IFERROR(SUM(StartExp:EndExp!V44)/SUM(StartExp:EndExp!F44),"")</f>
        <v/>
      </c>
      <c r="J44" s="216">
        <f>SUM(StartExp:EndExp!L44)</f>
        <v>0</v>
      </c>
      <c r="K44" s="216">
        <f>SUM(StartExp:EndExp!M44)</f>
        <v>0</v>
      </c>
      <c r="L44" s="146" t="str">
        <f t="shared" si="7"/>
        <v/>
      </c>
      <c r="M44" s="73">
        <f>SUM(StartExp:EndExp!P44)</f>
        <v>0</v>
      </c>
      <c r="N44" s="150"/>
      <c r="O44" s="130" t="str">
        <f t="shared" si="8"/>
        <v>-</v>
      </c>
      <c r="P44" s="147"/>
      <c r="Q44" s="217" t="str">
        <f>IFERROR(SUM(StartExp:EndExp!W44)/SUM(StartExp:EndExp!P44),"")</f>
        <v/>
      </c>
    </row>
    <row r="45" spans="1:17" x14ac:dyDescent="0.25">
      <c r="A45" s="218">
        <f t="shared" si="2"/>
        <v>1929</v>
      </c>
      <c r="B45" s="130">
        <f>SUM(StartExp:EndExp!B45)</f>
        <v>0</v>
      </c>
      <c r="C45" s="130">
        <f>SUM(StartExp:EndExp!C45)</f>
        <v>0</v>
      </c>
      <c r="D45" s="146" t="str">
        <f t="shared" si="5"/>
        <v/>
      </c>
      <c r="E45" s="219">
        <f>SUM(StartExp:EndExp!F45)</f>
        <v>0</v>
      </c>
      <c r="F45" s="150"/>
      <c r="G45" s="130" t="str">
        <f t="shared" si="6"/>
        <v>-</v>
      </c>
      <c r="H45" s="147"/>
      <c r="I45" s="73" t="str">
        <f>IFERROR(SUM(StartExp:EndExp!V45)/SUM(StartExp:EndExp!F45),"")</f>
        <v/>
      </c>
      <c r="J45" s="216">
        <f>SUM(StartExp:EndExp!L45)</f>
        <v>0</v>
      </c>
      <c r="K45" s="216">
        <f>SUM(StartExp:EndExp!M45)</f>
        <v>0</v>
      </c>
      <c r="L45" s="146" t="str">
        <f t="shared" si="7"/>
        <v/>
      </c>
      <c r="M45" s="73">
        <f>SUM(StartExp:EndExp!P45)</f>
        <v>0</v>
      </c>
      <c r="N45" s="150"/>
      <c r="O45" s="130" t="str">
        <f t="shared" si="8"/>
        <v>-</v>
      </c>
      <c r="P45" s="147"/>
      <c r="Q45" s="217" t="str">
        <f>IFERROR(SUM(StartExp:EndExp!W45)/SUM(StartExp:EndExp!P45),"")</f>
        <v/>
      </c>
    </row>
    <row r="46" spans="1:17" x14ac:dyDescent="0.25">
      <c r="A46" s="218">
        <f t="shared" si="2"/>
        <v>1930</v>
      </c>
      <c r="B46" s="130">
        <f>SUM(StartExp:EndExp!B46)</f>
        <v>0</v>
      </c>
      <c r="C46" s="130">
        <f>SUM(StartExp:EndExp!C46)</f>
        <v>0</v>
      </c>
      <c r="D46" s="146" t="str">
        <f t="shared" si="5"/>
        <v/>
      </c>
      <c r="E46" s="219">
        <f>SUM(StartExp:EndExp!F46)</f>
        <v>0</v>
      </c>
      <c r="F46" s="150"/>
      <c r="G46" s="130" t="str">
        <f t="shared" si="6"/>
        <v>-</v>
      </c>
      <c r="H46" s="147"/>
      <c r="I46" s="73" t="str">
        <f>IFERROR(SUM(StartExp:EndExp!V46)/SUM(StartExp:EndExp!F46),"")</f>
        <v/>
      </c>
      <c r="J46" s="216">
        <f>SUM(StartExp:EndExp!L46)</f>
        <v>0</v>
      </c>
      <c r="K46" s="216">
        <f>SUM(StartExp:EndExp!M46)</f>
        <v>0</v>
      </c>
      <c r="L46" s="146" t="str">
        <f t="shared" si="7"/>
        <v/>
      </c>
      <c r="M46" s="73">
        <f>SUM(StartExp:EndExp!P46)</f>
        <v>0</v>
      </c>
      <c r="N46" s="150"/>
      <c r="O46" s="130" t="str">
        <f t="shared" si="8"/>
        <v>-</v>
      </c>
      <c r="P46" s="147"/>
      <c r="Q46" s="217" t="str">
        <f>IFERROR(SUM(StartExp:EndExp!W46)/SUM(StartExp:EndExp!P46),"")</f>
        <v/>
      </c>
    </row>
    <row r="47" spans="1:17" x14ac:dyDescent="0.25">
      <c r="A47" s="218">
        <f t="shared" si="2"/>
        <v>1931</v>
      </c>
      <c r="B47" s="130">
        <f>SUM(StartExp:EndExp!B47)</f>
        <v>0</v>
      </c>
      <c r="C47" s="130">
        <f>SUM(StartExp:EndExp!C47)</f>
        <v>0</v>
      </c>
      <c r="D47" s="146" t="str">
        <f t="shared" si="5"/>
        <v/>
      </c>
      <c r="E47" s="219">
        <f>SUM(StartExp:EndExp!F47)</f>
        <v>0</v>
      </c>
      <c r="F47" s="150"/>
      <c r="G47" s="130" t="str">
        <f t="shared" si="6"/>
        <v>-</v>
      </c>
      <c r="H47" s="147"/>
      <c r="I47" s="73" t="str">
        <f>IFERROR(SUM(StartExp:EndExp!V47)/SUM(StartExp:EndExp!F47),"")</f>
        <v/>
      </c>
      <c r="J47" s="216">
        <f>SUM(StartExp:EndExp!L47)</f>
        <v>0</v>
      </c>
      <c r="K47" s="216">
        <f>SUM(StartExp:EndExp!M47)</f>
        <v>0</v>
      </c>
      <c r="L47" s="146" t="str">
        <f t="shared" si="7"/>
        <v/>
      </c>
      <c r="M47" s="73">
        <f>SUM(StartExp:EndExp!P47)</f>
        <v>0</v>
      </c>
      <c r="N47" s="150"/>
      <c r="O47" s="130" t="str">
        <f t="shared" si="8"/>
        <v>-</v>
      </c>
      <c r="P47" s="147"/>
      <c r="Q47" s="217" t="str">
        <f>IFERROR(SUM(StartExp:EndExp!W47)/SUM(StartExp:EndExp!P47),"")</f>
        <v/>
      </c>
    </row>
    <row r="48" spans="1:17" x14ac:dyDescent="0.25">
      <c r="A48" s="218">
        <f t="shared" si="2"/>
        <v>1932</v>
      </c>
      <c r="B48" s="130">
        <f>SUM(StartExp:EndExp!B48)</f>
        <v>0</v>
      </c>
      <c r="C48" s="130">
        <f>SUM(StartExp:EndExp!C48)</f>
        <v>0</v>
      </c>
      <c r="D48" s="146" t="str">
        <f t="shared" si="5"/>
        <v/>
      </c>
      <c r="E48" s="219">
        <f>SUM(StartExp:EndExp!F48)</f>
        <v>0</v>
      </c>
      <c r="F48" s="150"/>
      <c r="G48" s="130" t="str">
        <f t="shared" si="6"/>
        <v>-</v>
      </c>
      <c r="H48" s="147"/>
      <c r="I48" s="73" t="str">
        <f>IFERROR(SUM(StartExp:EndExp!V48)/SUM(StartExp:EndExp!F48),"")</f>
        <v/>
      </c>
      <c r="J48" s="216">
        <f>SUM(StartExp:EndExp!L48)</f>
        <v>0</v>
      </c>
      <c r="K48" s="216">
        <f>SUM(StartExp:EndExp!M48)</f>
        <v>0</v>
      </c>
      <c r="L48" s="146" t="str">
        <f t="shared" si="7"/>
        <v/>
      </c>
      <c r="M48" s="73">
        <f>SUM(StartExp:EndExp!P48)</f>
        <v>0</v>
      </c>
      <c r="N48" s="150"/>
      <c r="O48" s="130" t="str">
        <f t="shared" si="8"/>
        <v>-</v>
      </c>
      <c r="P48" s="147"/>
      <c r="Q48" s="217" t="str">
        <f>IFERROR(SUM(StartExp:EndExp!W48)/SUM(StartExp:EndExp!P48),"")</f>
        <v/>
      </c>
    </row>
    <row r="49" spans="1:17" x14ac:dyDescent="0.25">
      <c r="A49" s="218">
        <f t="shared" ref="A49:A80" si="9">IFERROR(IF(A48+1&lt;=Last_Proj_Year,A48+1,""),"")</f>
        <v>1933</v>
      </c>
      <c r="B49" s="130">
        <f>SUM(StartExp:EndExp!B49)</f>
        <v>0</v>
      </c>
      <c r="C49" s="130">
        <f>SUM(StartExp:EndExp!C49)</f>
        <v>0</v>
      </c>
      <c r="D49" s="146" t="str">
        <f t="shared" si="5"/>
        <v/>
      </c>
      <c r="E49" s="219">
        <f>SUM(StartExp:EndExp!F49)</f>
        <v>0</v>
      </c>
      <c r="F49" s="150"/>
      <c r="G49" s="130" t="str">
        <f t="shared" si="6"/>
        <v>-</v>
      </c>
      <c r="H49" s="147"/>
      <c r="I49" s="73" t="str">
        <f>IFERROR(SUM(StartExp:EndExp!V49)/SUM(StartExp:EndExp!F49),"")</f>
        <v/>
      </c>
      <c r="J49" s="216">
        <f>SUM(StartExp:EndExp!L49)</f>
        <v>0</v>
      </c>
      <c r="K49" s="216">
        <f>SUM(StartExp:EndExp!M49)</f>
        <v>0</v>
      </c>
      <c r="L49" s="146" t="str">
        <f t="shared" si="7"/>
        <v/>
      </c>
      <c r="M49" s="73">
        <f>SUM(StartExp:EndExp!P49)</f>
        <v>0</v>
      </c>
      <c r="N49" s="150"/>
      <c r="O49" s="130" t="str">
        <f t="shared" si="8"/>
        <v>-</v>
      </c>
      <c r="P49" s="147"/>
      <c r="Q49" s="217" t="str">
        <f>IFERROR(SUM(StartExp:EndExp!W49)/SUM(StartExp:EndExp!P49),"")</f>
        <v/>
      </c>
    </row>
    <row r="50" spans="1:17" x14ac:dyDescent="0.25">
      <c r="A50" s="218">
        <f t="shared" si="9"/>
        <v>1934</v>
      </c>
      <c r="B50" s="130">
        <f>SUM(StartExp:EndExp!B50)</f>
        <v>0</v>
      </c>
      <c r="C50" s="130">
        <f>SUM(StartExp:EndExp!C50)</f>
        <v>0</v>
      </c>
      <c r="D50" s="146" t="str">
        <f t="shared" si="5"/>
        <v/>
      </c>
      <c r="E50" s="219">
        <f>SUM(StartExp:EndExp!F50)</f>
        <v>0</v>
      </c>
      <c r="F50" s="150"/>
      <c r="G50" s="130" t="str">
        <f t="shared" si="6"/>
        <v>-</v>
      </c>
      <c r="H50" s="147"/>
      <c r="I50" s="73" t="str">
        <f>IFERROR(SUM(StartExp:EndExp!V50)/SUM(StartExp:EndExp!F50),"")</f>
        <v/>
      </c>
      <c r="J50" s="216">
        <f>SUM(StartExp:EndExp!L50)</f>
        <v>0</v>
      </c>
      <c r="K50" s="216">
        <f>SUM(StartExp:EndExp!M50)</f>
        <v>0</v>
      </c>
      <c r="L50" s="146" t="str">
        <f t="shared" si="7"/>
        <v/>
      </c>
      <c r="M50" s="73">
        <f>SUM(StartExp:EndExp!P50)</f>
        <v>0</v>
      </c>
      <c r="N50" s="150"/>
      <c r="O50" s="130" t="str">
        <f t="shared" si="8"/>
        <v>-</v>
      </c>
      <c r="P50" s="147"/>
      <c r="Q50" s="217" t="str">
        <f>IFERROR(SUM(StartExp:EndExp!W50)/SUM(StartExp:EndExp!P50),"")</f>
        <v/>
      </c>
    </row>
    <row r="51" spans="1:17" x14ac:dyDescent="0.25">
      <c r="A51" s="218">
        <f t="shared" si="9"/>
        <v>1935</v>
      </c>
      <c r="B51" s="130">
        <f>SUM(StartExp:EndExp!B51)</f>
        <v>0</v>
      </c>
      <c r="C51" s="130">
        <f>SUM(StartExp:EndExp!C51)</f>
        <v>0</v>
      </c>
      <c r="D51" s="146" t="str">
        <f t="shared" si="5"/>
        <v/>
      </c>
      <c r="E51" s="219">
        <f>SUM(StartExp:EndExp!F51)</f>
        <v>0</v>
      </c>
      <c r="F51" s="150"/>
      <c r="G51" s="130" t="str">
        <f t="shared" si="6"/>
        <v>-</v>
      </c>
      <c r="H51" s="147"/>
      <c r="I51" s="73" t="str">
        <f>IFERROR(SUM(StartExp:EndExp!V51)/SUM(StartExp:EndExp!F51),"")</f>
        <v/>
      </c>
      <c r="J51" s="216">
        <f>SUM(StartExp:EndExp!L51)</f>
        <v>0</v>
      </c>
      <c r="K51" s="216">
        <f>SUM(StartExp:EndExp!M51)</f>
        <v>0</v>
      </c>
      <c r="L51" s="146" t="str">
        <f t="shared" si="7"/>
        <v/>
      </c>
      <c r="M51" s="73">
        <f>SUM(StartExp:EndExp!P51)</f>
        <v>0</v>
      </c>
      <c r="N51" s="150"/>
      <c r="O51" s="130" t="str">
        <f t="shared" si="8"/>
        <v>-</v>
      </c>
      <c r="P51" s="147"/>
      <c r="Q51" s="217" t="str">
        <f>IFERROR(SUM(StartExp:EndExp!W51)/SUM(StartExp:EndExp!P51),"")</f>
        <v/>
      </c>
    </row>
    <row r="52" spans="1:17" x14ac:dyDescent="0.25">
      <c r="A52" s="218">
        <f t="shared" si="9"/>
        <v>1936</v>
      </c>
      <c r="B52" s="130">
        <f>SUM(StartExp:EndExp!B52)</f>
        <v>0</v>
      </c>
      <c r="C52" s="130">
        <f>SUM(StartExp:EndExp!C52)</f>
        <v>0</v>
      </c>
      <c r="D52" s="146" t="str">
        <f t="shared" si="5"/>
        <v/>
      </c>
      <c r="E52" s="219">
        <f>SUM(StartExp:EndExp!F52)</f>
        <v>0</v>
      </c>
      <c r="F52" s="150"/>
      <c r="G52" s="130" t="str">
        <f t="shared" si="6"/>
        <v>-</v>
      </c>
      <c r="H52" s="147"/>
      <c r="I52" s="73" t="str">
        <f>IFERROR(SUM(StartExp:EndExp!V52)/SUM(StartExp:EndExp!F52),"")</f>
        <v/>
      </c>
      <c r="J52" s="216">
        <f>SUM(StartExp:EndExp!L52)</f>
        <v>0</v>
      </c>
      <c r="K52" s="216">
        <f>SUM(StartExp:EndExp!M52)</f>
        <v>0</v>
      </c>
      <c r="L52" s="146" t="str">
        <f t="shared" si="7"/>
        <v/>
      </c>
      <c r="M52" s="73">
        <f>SUM(StartExp:EndExp!P52)</f>
        <v>0</v>
      </c>
      <c r="N52" s="150"/>
      <c r="O52" s="130" t="str">
        <f t="shared" si="8"/>
        <v>-</v>
      </c>
      <c r="P52" s="147"/>
      <c r="Q52" s="217" t="str">
        <f>IFERROR(SUM(StartExp:EndExp!W52)/SUM(StartExp:EndExp!P52),"")</f>
        <v/>
      </c>
    </row>
    <row r="53" spans="1:17" x14ac:dyDescent="0.25">
      <c r="A53" s="218">
        <f t="shared" si="9"/>
        <v>1937</v>
      </c>
      <c r="B53" s="130">
        <f>SUM(StartExp:EndExp!B53)</f>
        <v>0</v>
      </c>
      <c r="C53" s="130">
        <f>SUM(StartExp:EndExp!C53)</f>
        <v>0</v>
      </c>
      <c r="D53" s="146" t="str">
        <f t="shared" si="5"/>
        <v/>
      </c>
      <c r="E53" s="219">
        <f>SUM(StartExp:EndExp!F53)</f>
        <v>0</v>
      </c>
      <c r="F53" s="150"/>
      <c r="G53" s="130" t="str">
        <f t="shared" si="6"/>
        <v>-</v>
      </c>
      <c r="H53" s="147"/>
      <c r="I53" s="73" t="str">
        <f>IFERROR(SUM(StartExp:EndExp!V53)/SUM(StartExp:EndExp!F53),"")</f>
        <v/>
      </c>
      <c r="J53" s="216">
        <f>SUM(StartExp:EndExp!L53)</f>
        <v>0</v>
      </c>
      <c r="K53" s="216">
        <f>SUM(StartExp:EndExp!M53)</f>
        <v>0</v>
      </c>
      <c r="L53" s="146" t="str">
        <f t="shared" si="7"/>
        <v/>
      </c>
      <c r="M53" s="73">
        <f>SUM(StartExp:EndExp!P53)</f>
        <v>0</v>
      </c>
      <c r="N53" s="150"/>
      <c r="O53" s="130" t="str">
        <f t="shared" si="8"/>
        <v>-</v>
      </c>
      <c r="P53" s="147"/>
      <c r="Q53" s="217" t="str">
        <f>IFERROR(SUM(StartExp:EndExp!W53)/SUM(StartExp:EndExp!P53),"")</f>
        <v/>
      </c>
    </row>
    <row r="54" spans="1:17" x14ac:dyDescent="0.25">
      <c r="A54" s="218">
        <f t="shared" si="9"/>
        <v>1938</v>
      </c>
      <c r="B54" s="130">
        <f>SUM(StartExp:EndExp!B54)</f>
        <v>0</v>
      </c>
      <c r="C54" s="130">
        <f>SUM(StartExp:EndExp!C54)</f>
        <v>0</v>
      </c>
      <c r="D54" s="146" t="str">
        <f t="shared" si="5"/>
        <v/>
      </c>
      <c r="E54" s="219">
        <f>SUM(StartExp:EndExp!F54)</f>
        <v>0</v>
      </c>
      <c r="F54" s="150"/>
      <c r="G54" s="130" t="str">
        <f t="shared" si="6"/>
        <v>-</v>
      </c>
      <c r="H54" s="147"/>
      <c r="I54" s="73" t="str">
        <f>IFERROR(SUM(StartExp:EndExp!V54)/SUM(StartExp:EndExp!F54),"")</f>
        <v/>
      </c>
      <c r="J54" s="216">
        <f>SUM(StartExp:EndExp!L54)</f>
        <v>0</v>
      </c>
      <c r="K54" s="216">
        <f>SUM(StartExp:EndExp!M54)</f>
        <v>0</v>
      </c>
      <c r="L54" s="146" t="str">
        <f t="shared" si="7"/>
        <v/>
      </c>
      <c r="M54" s="73">
        <f>SUM(StartExp:EndExp!P54)</f>
        <v>0</v>
      </c>
      <c r="N54" s="150"/>
      <c r="O54" s="130" t="str">
        <f t="shared" si="8"/>
        <v>-</v>
      </c>
      <c r="P54" s="147"/>
      <c r="Q54" s="217" t="str">
        <f>IFERROR(SUM(StartExp:EndExp!W54)/SUM(StartExp:EndExp!P54),"")</f>
        <v/>
      </c>
    </row>
    <row r="55" spans="1:17" x14ac:dyDescent="0.25">
      <c r="A55" s="218">
        <f t="shared" si="9"/>
        <v>1939</v>
      </c>
      <c r="B55" s="130">
        <f>SUM(StartExp:EndExp!B55)</f>
        <v>0</v>
      </c>
      <c r="C55" s="130">
        <f>SUM(StartExp:EndExp!C55)</f>
        <v>0</v>
      </c>
      <c r="D55" s="146" t="str">
        <f t="shared" si="5"/>
        <v/>
      </c>
      <c r="E55" s="219">
        <f>SUM(StartExp:EndExp!F55)</f>
        <v>0</v>
      </c>
      <c r="F55" s="150"/>
      <c r="G55" s="130" t="str">
        <f t="shared" si="6"/>
        <v>-</v>
      </c>
      <c r="H55" s="147"/>
      <c r="I55" s="73" t="str">
        <f>IFERROR(SUM(StartExp:EndExp!V55)/SUM(StartExp:EndExp!F55),"")</f>
        <v/>
      </c>
      <c r="J55" s="216">
        <f>SUM(StartExp:EndExp!L55)</f>
        <v>0</v>
      </c>
      <c r="K55" s="216">
        <f>SUM(StartExp:EndExp!M55)</f>
        <v>0</v>
      </c>
      <c r="L55" s="146" t="str">
        <f t="shared" si="7"/>
        <v/>
      </c>
      <c r="M55" s="73">
        <f>SUM(StartExp:EndExp!P55)</f>
        <v>0</v>
      </c>
      <c r="N55" s="150"/>
      <c r="O55" s="130" t="str">
        <f t="shared" si="8"/>
        <v>-</v>
      </c>
      <c r="P55" s="147"/>
      <c r="Q55" s="217" t="str">
        <f>IFERROR(SUM(StartExp:EndExp!W55)/SUM(StartExp:EndExp!P55),"")</f>
        <v/>
      </c>
    </row>
    <row r="56" spans="1:17" x14ac:dyDescent="0.25">
      <c r="A56" s="218">
        <f t="shared" si="9"/>
        <v>1940</v>
      </c>
      <c r="B56" s="130">
        <f>SUM(StartExp:EndExp!B56)</f>
        <v>0</v>
      </c>
      <c r="C56" s="130">
        <f>SUM(StartExp:EndExp!C56)</f>
        <v>0</v>
      </c>
      <c r="D56" s="146" t="str">
        <f t="shared" si="5"/>
        <v/>
      </c>
      <c r="E56" s="219">
        <f>SUM(StartExp:EndExp!F56)</f>
        <v>0</v>
      </c>
      <c r="F56" s="150"/>
      <c r="G56" s="130" t="str">
        <f t="shared" si="6"/>
        <v>-</v>
      </c>
      <c r="H56" s="147"/>
      <c r="I56" s="73" t="str">
        <f>IFERROR(SUM(StartExp:EndExp!V56)/SUM(StartExp:EndExp!F56),"")</f>
        <v/>
      </c>
      <c r="J56" s="216">
        <f>SUM(StartExp:EndExp!L56)</f>
        <v>0</v>
      </c>
      <c r="K56" s="216">
        <f>SUM(StartExp:EndExp!M56)</f>
        <v>0</v>
      </c>
      <c r="L56" s="146" t="str">
        <f t="shared" si="7"/>
        <v/>
      </c>
      <c r="M56" s="73">
        <f>SUM(StartExp:EndExp!P56)</f>
        <v>0</v>
      </c>
      <c r="N56" s="150"/>
      <c r="O56" s="130" t="str">
        <f t="shared" si="8"/>
        <v>-</v>
      </c>
      <c r="P56" s="147"/>
      <c r="Q56" s="217" t="str">
        <f>IFERROR(SUM(StartExp:EndExp!W56)/SUM(StartExp:EndExp!P56),"")</f>
        <v/>
      </c>
    </row>
    <row r="57" spans="1:17" x14ac:dyDescent="0.25">
      <c r="A57" s="218">
        <f t="shared" si="9"/>
        <v>1941</v>
      </c>
      <c r="B57" s="130">
        <f>SUM(StartExp:EndExp!B57)</f>
        <v>0</v>
      </c>
      <c r="C57" s="130">
        <f>SUM(StartExp:EndExp!C57)</f>
        <v>0</v>
      </c>
      <c r="D57" s="146" t="str">
        <f t="shared" si="5"/>
        <v/>
      </c>
      <c r="E57" s="219">
        <f>SUM(StartExp:EndExp!F57)</f>
        <v>0</v>
      </c>
      <c r="F57" s="150"/>
      <c r="G57" s="130" t="str">
        <f t="shared" si="6"/>
        <v>-</v>
      </c>
      <c r="H57" s="147"/>
      <c r="I57" s="73" t="str">
        <f>IFERROR(SUM(StartExp:EndExp!V57)/SUM(StartExp:EndExp!F57),"")</f>
        <v/>
      </c>
      <c r="J57" s="216">
        <f>SUM(StartExp:EndExp!L57)</f>
        <v>0</v>
      </c>
      <c r="K57" s="216">
        <f>SUM(StartExp:EndExp!M57)</f>
        <v>0</v>
      </c>
      <c r="L57" s="146" t="str">
        <f t="shared" si="7"/>
        <v/>
      </c>
      <c r="M57" s="73">
        <f>SUM(StartExp:EndExp!P57)</f>
        <v>0</v>
      </c>
      <c r="N57" s="150"/>
      <c r="O57" s="130" t="str">
        <f t="shared" si="8"/>
        <v>-</v>
      </c>
      <c r="P57" s="147"/>
      <c r="Q57" s="217" t="str">
        <f>IFERROR(SUM(StartExp:EndExp!W57)/SUM(StartExp:EndExp!P57),"")</f>
        <v/>
      </c>
    </row>
    <row r="58" spans="1:17" x14ac:dyDescent="0.25">
      <c r="A58" s="218">
        <f t="shared" si="9"/>
        <v>1942</v>
      </c>
      <c r="B58" s="130">
        <f>SUM(StartExp:EndExp!B58)</f>
        <v>0</v>
      </c>
      <c r="C58" s="130">
        <f>SUM(StartExp:EndExp!C58)</f>
        <v>0</v>
      </c>
      <c r="D58" s="146" t="str">
        <f t="shared" si="5"/>
        <v/>
      </c>
      <c r="E58" s="219">
        <f>SUM(StartExp:EndExp!F58)</f>
        <v>0</v>
      </c>
      <c r="F58" s="150"/>
      <c r="G58" s="130" t="str">
        <f t="shared" si="6"/>
        <v>-</v>
      </c>
      <c r="H58" s="147"/>
      <c r="I58" s="73" t="str">
        <f>IFERROR(SUM(StartExp:EndExp!V58)/SUM(StartExp:EndExp!F58),"")</f>
        <v/>
      </c>
      <c r="J58" s="216">
        <f>SUM(StartExp:EndExp!L58)</f>
        <v>0</v>
      </c>
      <c r="K58" s="216">
        <f>SUM(StartExp:EndExp!M58)</f>
        <v>0</v>
      </c>
      <c r="L58" s="146" t="str">
        <f t="shared" si="7"/>
        <v/>
      </c>
      <c r="M58" s="73">
        <f>SUM(StartExp:EndExp!P58)</f>
        <v>0</v>
      </c>
      <c r="N58" s="150"/>
      <c r="O58" s="130" t="str">
        <f t="shared" si="8"/>
        <v>-</v>
      </c>
      <c r="P58" s="147"/>
      <c r="Q58" s="217" t="str">
        <f>IFERROR(SUM(StartExp:EndExp!W58)/SUM(StartExp:EndExp!P58),"")</f>
        <v/>
      </c>
    </row>
    <row r="59" spans="1:17" x14ac:dyDescent="0.25">
      <c r="A59" s="218">
        <f t="shared" si="9"/>
        <v>1943</v>
      </c>
      <c r="B59" s="130">
        <f>SUM(StartExp:EndExp!B59)</f>
        <v>0</v>
      </c>
      <c r="C59" s="130">
        <f>SUM(StartExp:EndExp!C59)</f>
        <v>0</v>
      </c>
      <c r="D59" s="146" t="str">
        <f t="shared" si="5"/>
        <v/>
      </c>
      <c r="E59" s="219">
        <f>SUM(StartExp:EndExp!F59)</f>
        <v>0</v>
      </c>
      <c r="F59" s="150"/>
      <c r="G59" s="130" t="str">
        <f t="shared" si="6"/>
        <v>-</v>
      </c>
      <c r="H59" s="147"/>
      <c r="I59" s="73" t="str">
        <f>IFERROR(SUM(StartExp:EndExp!V59)/SUM(StartExp:EndExp!F59),"")</f>
        <v/>
      </c>
      <c r="J59" s="216">
        <f>SUM(StartExp:EndExp!L59)</f>
        <v>0</v>
      </c>
      <c r="K59" s="216">
        <f>SUM(StartExp:EndExp!M59)</f>
        <v>0</v>
      </c>
      <c r="L59" s="146" t="str">
        <f t="shared" si="7"/>
        <v/>
      </c>
      <c r="M59" s="73">
        <f>SUM(StartExp:EndExp!P59)</f>
        <v>0</v>
      </c>
      <c r="N59" s="150"/>
      <c r="O59" s="130" t="str">
        <f t="shared" si="8"/>
        <v>-</v>
      </c>
      <c r="P59" s="147"/>
      <c r="Q59" s="217" t="str">
        <f>IFERROR(SUM(StartExp:EndExp!W59)/SUM(StartExp:EndExp!P59),"")</f>
        <v/>
      </c>
    </row>
    <row r="60" spans="1:17" x14ac:dyDescent="0.25">
      <c r="A60" s="218">
        <f t="shared" si="9"/>
        <v>1944</v>
      </c>
      <c r="B60" s="130">
        <f>SUM(StartExp:EndExp!B60)</f>
        <v>0</v>
      </c>
      <c r="C60" s="130">
        <f>SUM(StartExp:EndExp!C60)</f>
        <v>0</v>
      </c>
      <c r="D60" s="146" t="str">
        <f t="shared" si="5"/>
        <v/>
      </c>
      <c r="E60" s="219">
        <f>SUM(StartExp:EndExp!F60)</f>
        <v>0</v>
      </c>
      <c r="F60" s="150"/>
      <c r="G60" s="130" t="str">
        <f t="shared" si="6"/>
        <v>-</v>
      </c>
      <c r="H60" s="147"/>
      <c r="I60" s="73" t="str">
        <f>IFERROR(SUM(StartExp:EndExp!V60)/SUM(StartExp:EndExp!F60),"")</f>
        <v/>
      </c>
      <c r="J60" s="216">
        <f>SUM(StartExp:EndExp!L60)</f>
        <v>0</v>
      </c>
      <c r="K60" s="216">
        <f>SUM(StartExp:EndExp!M60)</f>
        <v>0</v>
      </c>
      <c r="L60" s="146" t="str">
        <f t="shared" si="7"/>
        <v/>
      </c>
      <c r="M60" s="73">
        <f>SUM(StartExp:EndExp!P60)</f>
        <v>0</v>
      </c>
      <c r="N60" s="150"/>
      <c r="O60" s="130" t="str">
        <f t="shared" si="8"/>
        <v>-</v>
      </c>
      <c r="P60" s="147"/>
      <c r="Q60" s="217" t="str">
        <f>IFERROR(SUM(StartExp:EndExp!W60)/SUM(StartExp:EndExp!P60),"")</f>
        <v/>
      </c>
    </row>
    <row r="61" spans="1:17" x14ac:dyDescent="0.25">
      <c r="A61" s="218">
        <f t="shared" si="9"/>
        <v>1945</v>
      </c>
      <c r="B61" s="130">
        <f>SUM(StartExp:EndExp!B61)</f>
        <v>0</v>
      </c>
      <c r="C61" s="130">
        <f>SUM(StartExp:EndExp!C61)</f>
        <v>0</v>
      </c>
      <c r="D61" s="146" t="str">
        <f t="shared" si="5"/>
        <v/>
      </c>
      <c r="E61" s="219">
        <f>SUM(StartExp:EndExp!F61)</f>
        <v>0</v>
      </c>
      <c r="F61" s="150"/>
      <c r="G61" s="130" t="str">
        <f t="shared" si="6"/>
        <v>-</v>
      </c>
      <c r="H61" s="147"/>
      <c r="I61" s="73" t="str">
        <f>IFERROR(SUM(StartExp:EndExp!V61)/SUM(StartExp:EndExp!F61),"")</f>
        <v/>
      </c>
      <c r="J61" s="216">
        <f>SUM(StartExp:EndExp!L61)</f>
        <v>0</v>
      </c>
      <c r="K61" s="216">
        <f>SUM(StartExp:EndExp!M61)</f>
        <v>0</v>
      </c>
      <c r="L61" s="146" t="str">
        <f t="shared" si="7"/>
        <v/>
      </c>
      <c r="M61" s="73">
        <f>SUM(StartExp:EndExp!P61)</f>
        <v>0</v>
      </c>
      <c r="N61" s="150"/>
      <c r="O61" s="130" t="str">
        <f t="shared" si="8"/>
        <v>-</v>
      </c>
      <c r="P61" s="147"/>
      <c r="Q61" s="217" t="str">
        <f>IFERROR(SUM(StartExp:EndExp!W61)/SUM(StartExp:EndExp!P61),"")</f>
        <v/>
      </c>
    </row>
    <row r="62" spans="1:17" x14ac:dyDescent="0.25">
      <c r="A62" s="218">
        <f t="shared" si="9"/>
        <v>1946</v>
      </c>
      <c r="B62" s="130">
        <f>SUM(StartExp:EndExp!B62)</f>
        <v>0</v>
      </c>
      <c r="C62" s="130">
        <f>SUM(StartExp:EndExp!C62)</f>
        <v>0</v>
      </c>
      <c r="D62" s="146" t="str">
        <f t="shared" si="5"/>
        <v/>
      </c>
      <c r="E62" s="219">
        <f>SUM(StartExp:EndExp!F62)</f>
        <v>0</v>
      </c>
      <c r="F62" s="150"/>
      <c r="G62" s="130" t="str">
        <f t="shared" si="6"/>
        <v>-</v>
      </c>
      <c r="H62" s="147"/>
      <c r="I62" s="73" t="str">
        <f>IFERROR(SUM(StartExp:EndExp!V62)/SUM(StartExp:EndExp!F62),"")</f>
        <v/>
      </c>
      <c r="J62" s="216">
        <f>SUM(StartExp:EndExp!L62)</f>
        <v>0</v>
      </c>
      <c r="K62" s="216">
        <f>SUM(StartExp:EndExp!M62)</f>
        <v>0</v>
      </c>
      <c r="L62" s="146" t="str">
        <f t="shared" si="7"/>
        <v/>
      </c>
      <c r="M62" s="73">
        <f>SUM(StartExp:EndExp!P62)</f>
        <v>0</v>
      </c>
      <c r="N62" s="150"/>
      <c r="O62" s="130" t="str">
        <f t="shared" si="8"/>
        <v>-</v>
      </c>
      <c r="P62" s="147"/>
      <c r="Q62" s="217" t="str">
        <f>IFERROR(SUM(StartExp:EndExp!W62)/SUM(StartExp:EndExp!P62),"")</f>
        <v/>
      </c>
    </row>
    <row r="63" spans="1:17" x14ac:dyDescent="0.25">
      <c r="A63" s="218">
        <f t="shared" si="9"/>
        <v>1947</v>
      </c>
      <c r="B63" s="130">
        <f>SUM(StartExp:EndExp!B63)</f>
        <v>0</v>
      </c>
      <c r="C63" s="130">
        <f>SUM(StartExp:EndExp!C63)</f>
        <v>0</v>
      </c>
      <c r="D63" s="146" t="str">
        <f t="shared" si="5"/>
        <v/>
      </c>
      <c r="E63" s="219">
        <f>SUM(StartExp:EndExp!F63)</f>
        <v>0</v>
      </c>
      <c r="F63" s="150"/>
      <c r="G63" s="130" t="str">
        <f t="shared" si="6"/>
        <v>-</v>
      </c>
      <c r="H63" s="147"/>
      <c r="I63" s="73" t="str">
        <f>IFERROR(SUM(StartExp:EndExp!V63)/SUM(StartExp:EndExp!F63),"")</f>
        <v/>
      </c>
      <c r="J63" s="216">
        <f>SUM(StartExp:EndExp!L63)</f>
        <v>0</v>
      </c>
      <c r="K63" s="216">
        <f>SUM(StartExp:EndExp!M63)</f>
        <v>0</v>
      </c>
      <c r="L63" s="146" t="str">
        <f t="shared" si="7"/>
        <v/>
      </c>
      <c r="M63" s="73">
        <f>SUM(StartExp:EndExp!P63)</f>
        <v>0</v>
      </c>
      <c r="N63" s="150"/>
      <c r="O63" s="130" t="str">
        <f t="shared" si="8"/>
        <v>-</v>
      </c>
      <c r="P63" s="147"/>
      <c r="Q63" s="217" t="str">
        <f>IFERROR(SUM(StartExp:EndExp!W63)/SUM(StartExp:EndExp!P63),"")</f>
        <v/>
      </c>
    </row>
    <row r="64" spans="1:17" x14ac:dyDescent="0.25">
      <c r="A64" s="218">
        <f t="shared" si="9"/>
        <v>1948</v>
      </c>
      <c r="B64" s="130">
        <f>SUM(StartExp:EndExp!B64)</f>
        <v>0</v>
      </c>
      <c r="C64" s="130">
        <f>SUM(StartExp:EndExp!C64)</f>
        <v>0</v>
      </c>
      <c r="D64" s="146" t="str">
        <f t="shared" si="5"/>
        <v/>
      </c>
      <c r="E64" s="219">
        <f>SUM(StartExp:EndExp!F64)</f>
        <v>0</v>
      </c>
      <c r="F64" s="150"/>
      <c r="G64" s="130" t="str">
        <f t="shared" si="6"/>
        <v>-</v>
      </c>
      <c r="H64" s="147"/>
      <c r="I64" s="73" t="str">
        <f>IFERROR(SUM(StartExp:EndExp!V64)/SUM(StartExp:EndExp!F64),"")</f>
        <v/>
      </c>
      <c r="J64" s="216">
        <f>SUM(StartExp:EndExp!L64)</f>
        <v>0</v>
      </c>
      <c r="K64" s="216">
        <f>SUM(StartExp:EndExp!M64)</f>
        <v>0</v>
      </c>
      <c r="L64" s="146" t="str">
        <f t="shared" si="7"/>
        <v/>
      </c>
      <c r="M64" s="73">
        <f>SUM(StartExp:EndExp!P64)</f>
        <v>0</v>
      </c>
      <c r="N64" s="150"/>
      <c r="O64" s="130" t="str">
        <f t="shared" si="8"/>
        <v>-</v>
      </c>
      <c r="P64" s="147"/>
      <c r="Q64" s="217" t="str">
        <f>IFERROR(SUM(StartExp:EndExp!W64)/SUM(StartExp:EndExp!P64),"")</f>
        <v/>
      </c>
    </row>
    <row r="65" spans="1:17" x14ac:dyDescent="0.25">
      <c r="A65" s="218">
        <f t="shared" si="9"/>
        <v>1949</v>
      </c>
      <c r="B65" s="130">
        <f>SUM(StartExp:EndExp!B65)</f>
        <v>0</v>
      </c>
      <c r="C65" s="130">
        <f>SUM(StartExp:EndExp!C65)</f>
        <v>0</v>
      </c>
      <c r="D65" s="146" t="str">
        <f t="shared" si="5"/>
        <v/>
      </c>
      <c r="E65" s="219">
        <f>SUM(StartExp:EndExp!F65)</f>
        <v>0</v>
      </c>
      <c r="F65" s="150"/>
      <c r="G65" s="130" t="str">
        <f t="shared" si="6"/>
        <v>-</v>
      </c>
      <c r="H65" s="147"/>
      <c r="I65" s="73" t="str">
        <f>IFERROR(SUM(StartExp:EndExp!V65)/SUM(StartExp:EndExp!F65),"")</f>
        <v/>
      </c>
      <c r="J65" s="216">
        <f>SUM(StartExp:EndExp!L65)</f>
        <v>0</v>
      </c>
      <c r="K65" s="216">
        <f>SUM(StartExp:EndExp!M65)</f>
        <v>0</v>
      </c>
      <c r="L65" s="146" t="str">
        <f t="shared" si="7"/>
        <v/>
      </c>
      <c r="M65" s="73">
        <f>SUM(StartExp:EndExp!P65)</f>
        <v>0</v>
      </c>
      <c r="N65" s="150"/>
      <c r="O65" s="130" t="str">
        <f t="shared" si="8"/>
        <v>-</v>
      </c>
      <c r="P65" s="147"/>
      <c r="Q65" s="217" t="str">
        <f>IFERROR(SUM(StartExp:EndExp!W65)/SUM(StartExp:EndExp!P65),"")</f>
        <v/>
      </c>
    </row>
    <row r="66" spans="1:17" x14ac:dyDescent="0.25">
      <c r="A66" s="218">
        <f t="shared" si="9"/>
        <v>1950</v>
      </c>
      <c r="B66" s="130">
        <f>SUM(StartExp:EndExp!B66)</f>
        <v>0</v>
      </c>
      <c r="C66" s="130">
        <f>SUM(StartExp:EndExp!C66)</f>
        <v>0</v>
      </c>
      <c r="D66" s="146" t="str">
        <f t="shared" ref="D66:D97" si="10">IFERROR(IF(C66&lt;&gt;"",C66/B66,""),"")</f>
        <v/>
      </c>
      <c r="E66" s="219">
        <f>SUM(StartExp:EndExp!F66)</f>
        <v>0</v>
      </c>
      <c r="F66" s="150"/>
      <c r="G66" s="130" t="str">
        <f t="shared" ref="G66:G97" si="11">IFERROR(IF(B66="","",B66/E66),"-")</f>
        <v>-</v>
      </c>
      <c r="H66" s="147"/>
      <c r="I66" s="73" t="str">
        <f>IFERROR(SUM(StartExp:EndExp!V66)/SUM(StartExp:EndExp!F66),"")</f>
        <v/>
      </c>
      <c r="J66" s="216">
        <f>SUM(StartExp:EndExp!L66)</f>
        <v>0</v>
      </c>
      <c r="K66" s="216">
        <f>SUM(StartExp:EndExp!M66)</f>
        <v>0</v>
      </c>
      <c r="L66" s="146" t="str">
        <f t="shared" ref="L66:L97" si="12">IFERROR(IF(K66&lt;&gt;"",K66/J66,""),"")</f>
        <v/>
      </c>
      <c r="M66" s="73">
        <f>SUM(StartExp:EndExp!P66)</f>
        <v>0</v>
      </c>
      <c r="N66" s="150"/>
      <c r="O66" s="130" t="str">
        <f t="shared" ref="O66:O97" si="13">IFERROR(IF(J66="","",J66/M66),"-")</f>
        <v>-</v>
      </c>
      <c r="P66" s="147"/>
      <c r="Q66" s="217" t="str">
        <f>IFERROR(SUM(StartExp:EndExp!W66)/SUM(StartExp:EndExp!P66),"")</f>
        <v/>
      </c>
    </row>
    <row r="67" spans="1:17" x14ac:dyDescent="0.25">
      <c r="A67" s="218">
        <f t="shared" si="9"/>
        <v>1951</v>
      </c>
      <c r="B67" s="130">
        <f>SUM(StartExp:EndExp!B67)</f>
        <v>0</v>
      </c>
      <c r="C67" s="130">
        <f>SUM(StartExp:EndExp!C67)</f>
        <v>0</v>
      </c>
      <c r="D67" s="146" t="str">
        <f t="shared" si="10"/>
        <v/>
      </c>
      <c r="E67" s="219">
        <f>SUM(StartExp:EndExp!F67)</f>
        <v>0</v>
      </c>
      <c r="F67" s="150"/>
      <c r="G67" s="130" t="str">
        <f t="shared" si="11"/>
        <v>-</v>
      </c>
      <c r="H67" s="147"/>
      <c r="I67" s="73" t="str">
        <f>IFERROR(SUM(StartExp:EndExp!V67)/SUM(StartExp:EndExp!F67),"")</f>
        <v/>
      </c>
      <c r="J67" s="216">
        <f>SUM(StartExp:EndExp!L67)</f>
        <v>0</v>
      </c>
      <c r="K67" s="216">
        <f>SUM(StartExp:EndExp!M67)</f>
        <v>0</v>
      </c>
      <c r="L67" s="146" t="str">
        <f t="shared" si="12"/>
        <v/>
      </c>
      <c r="M67" s="73">
        <f>SUM(StartExp:EndExp!P67)</f>
        <v>0</v>
      </c>
      <c r="N67" s="150"/>
      <c r="O67" s="130" t="str">
        <f t="shared" si="13"/>
        <v>-</v>
      </c>
      <c r="P67" s="147"/>
      <c r="Q67" s="217" t="str">
        <f>IFERROR(SUM(StartExp:EndExp!W67)/SUM(StartExp:EndExp!P67),"")</f>
        <v/>
      </c>
    </row>
    <row r="68" spans="1:17" x14ac:dyDescent="0.25">
      <c r="A68" s="218">
        <f t="shared" si="9"/>
        <v>1952</v>
      </c>
      <c r="B68" s="130">
        <f>SUM(StartExp:EndExp!B68)</f>
        <v>0</v>
      </c>
      <c r="C68" s="130">
        <f>SUM(StartExp:EndExp!C68)</f>
        <v>0</v>
      </c>
      <c r="D68" s="146" t="str">
        <f t="shared" si="10"/>
        <v/>
      </c>
      <c r="E68" s="219">
        <f>SUM(StartExp:EndExp!F68)</f>
        <v>0</v>
      </c>
      <c r="F68" s="150"/>
      <c r="G68" s="130" t="str">
        <f t="shared" si="11"/>
        <v>-</v>
      </c>
      <c r="H68" s="147"/>
      <c r="I68" s="73" t="str">
        <f>IFERROR(SUM(StartExp:EndExp!V68)/SUM(StartExp:EndExp!F68),"")</f>
        <v/>
      </c>
      <c r="J68" s="216">
        <f>SUM(StartExp:EndExp!L68)</f>
        <v>0</v>
      </c>
      <c r="K68" s="216">
        <f>SUM(StartExp:EndExp!M68)</f>
        <v>0</v>
      </c>
      <c r="L68" s="146" t="str">
        <f t="shared" si="12"/>
        <v/>
      </c>
      <c r="M68" s="73">
        <f>SUM(StartExp:EndExp!P68)</f>
        <v>0</v>
      </c>
      <c r="N68" s="150"/>
      <c r="O68" s="130" t="str">
        <f t="shared" si="13"/>
        <v>-</v>
      </c>
      <c r="P68" s="147"/>
      <c r="Q68" s="217" t="str">
        <f>IFERROR(SUM(StartExp:EndExp!W68)/SUM(StartExp:EndExp!P68),"")</f>
        <v/>
      </c>
    </row>
    <row r="69" spans="1:17" x14ac:dyDescent="0.25">
      <c r="A69" s="218">
        <f t="shared" si="9"/>
        <v>1953</v>
      </c>
      <c r="B69" s="130">
        <f>SUM(StartExp:EndExp!B69)</f>
        <v>0</v>
      </c>
      <c r="C69" s="130">
        <f>SUM(StartExp:EndExp!C69)</f>
        <v>0</v>
      </c>
      <c r="D69" s="146" t="str">
        <f t="shared" si="10"/>
        <v/>
      </c>
      <c r="E69" s="219">
        <f>SUM(StartExp:EndExp!F69)</f>
        <v>0</v>
      </c>
      <c r="F69" s="150"/>
      <c r="G69" s="130" t="str">
        <f t="shared" si="11"/>
        <v>-</v>
      </c>
      <c r="H69" s="147"/>
      <c r="I69" s="73" t="str">
        <f>IFERROR(SUM(StartExp:EndExp!V69)/SUM(StartExp:EndExp!F69),"")</f>
        <v/>
      </c>
      <c r="J69" s="216">
        <f>SUM(StartExp:EndExp!L69)</f>
        <v>0</v>
      </c>
      <c r="K69" s="216">
        <f>SUM(StartExp:EndExp!M69)</f>
        <v>0</v>
      </c>
      <c r="L69" s="146" t="str">
        <f t="shared" si="12"/>
        <v/>
      </c>
      <c r="M69" s="73">
        <f>SUM(StartExp:EndExp!P69)</f>
        <v>0</v>
      </c>
      <c r="N69" s="150"/>
      <c r="O69" s="130" t="str">
        <f t="shared" si="13"/>
        <v>-</v>
      </c>
      <c r="P69" s="147"/>
      <c r="Q69" s="217" t="str">
        <f>IFERROR(SUM(StartExp:EndExp!W69)/SUM(StartExp:EndExp!P69),"")</f>
        <v/>
      </c>
    </row>
    <row r="70" spans="1:17" x14ac:dyDescent="0.25">
      <c r="A70" s="218">
        <f t="shared" si="9"/>
        <v>1954</v>
      </c>
      <c r="B70" s="130">
        <f>SUM(StartExp:EndExp!B70)</f>
        <v>0</v>
      </c>
      <c r="C70" s="130">
        <f>SUM(StartExp:EndExp!C70)</f>
        <v>0</v>
      </c>
      <c r="D70" s="146" t="str">
        <f t="shared" si="10"/>
        <v/>
      </c>
      <c r="E70" s="219">
        <f>SUM(StartExp:EndExp!F70)</f>
        <v>0</v>
      </c>
      <c r="F70" s="150"/>
      <c r="G70" s="130" t="str">
        <f t="shared" si="11"/>
        <v>-</v>
      </c>
      <c r="H70" s="147"/>
      <c r="I70" s="73" t="str">
        <f>IFERROR(SUM(StartExp:EndExp!V70)/SUM(StartExp:EndExp!F70),"")</f>
        <v/>
      </c>
      <c r="J70" s="216">
        <f>SUM(StartExp:EndExp!L70)</f>
        <v>0</v>
      </c>
      <c r="K70" s="216">
        <f>SUM(StartExp:EndExp!M70)</f>
        <v>0</v>
      </c>
      <c r="L70" s="146" t="str">
        <f t="shared" si="12"/>
        <v/>
      </c>
      <c r="M70" s="73">
        <f>SUM(StartExp:EndExp!P70)</f>
        <v>0</v>
      </c>
      <c r="N70" s="150"/>
      <c r="O70" s="130" t="str">
        <f t="shared" si="13"/>
        <v>-</v>
      </c>
      <c r="P70" s="147"/>
      <c r="Q70" s="217" t="str">
        <f>IFERROR(SUM(StartExp:EndExp!W70)/SUM(StartExp:EndExp!P70),"")</f>
        <v/>
      </c>
    </row>
    <row r="71" spans="1:17" x14ac:dyDescent="0.25">
      <c r="A71" s="218">
        <f t="shared" si="9"/>
        <v>1955</v>
      </c>
      <c r="B71" s="130">
        <f>SUM(StartExp:EndExp!B71)</f>
        <v>0</v>
      </c>
      <c r="C71" s="130">
        <f>SUM(StartExp:EndExp!C71)</f>
        <v>0</v>
      </c>
      <c r="D71" s="146" t="str">
        <f t="shared" si="10"/>
        <v/>
      </c>
      <c r="E71" s="219">
        <f>SUM(StartExp:EndExp!F71)</f>
        <v>0</v>
      </c>
      <c r="F71" s="150"/>
      <c r="G71" s="130" t="str">
        <f t="shared" si="11"/>
        <v>-</v>
      </c>
      <c r="H71" s="147"/>
      <c r="I71" s="73" t="str">
        <f>IFERROR(SUM(StartExp:EndExp!V71)/SUM(StartExp:EndExp!F71),"")</f>
        <v/>
      </c>
      <c r="J71" s="216">
        <f>SUM(StartExp:EndExp!L71)</f>
        <v>0</v>
      </c>
      <c r="K71" s="216">
        <f>SUM(StartExp:EndExp!M71)</f>
        <v>0</v>
      </c>
      <c r="L71" s="146" t="str">
        <f t="shared" si="12"/>
        <v/>
      </c>
      <c r="M71" s="73">
        <f>SUM(StartExp:EndExp!P71)</f>
        <v>0</v>
      </c>
      <c r="N71" s="150"/>
      <c r="O71" s="130" t="str">
        <f t="shared" si="13"/>
        <v>-</v>
      </c>
      <c r="P71" s="147"/>
      <c r="Q71" s="217" t="str">
        <f>IFERROR(SUM(StartExp:EndExp!W71)/SUM(StartExp:EndExp!P71),"")</f>
        <v/>
      </c>
    </row>
    <row r="72" spans="1:17" x14ac:dyDescent="0.25">
      <c r="A72" s="218">
        <f t="shared" si="9"/>
        <v>1956</v>
      </c>
      <c r="B72" s="130">
        <f>SUM(StartExp:EndExp!B72)</f>
        <v>0</v>
      </c>
      <c r="C72" s="130">
        <f>SUM(StartExp:EndExp!C72)</f>
        <v>0</v>
      </c>
      <c r="D72" s="146" t="str">
        <f t="shared" si="10"/>
        <v/>
      </c>
      <c r="E72" s="219">
        <f>SUM(StartExp:EndExp!F72)</f>
        <v>0</v>
      </c>
      <c r="F72" s="150"/>
      <c r="G72" s="130" t="str">
        <f t="shared" si="11"/>
        <v>-</v>
      </c>
      <c r="H72" s="147"/>
      <c r="I72" s="73" t="str">
        <f>IFERROR(SUM(StartExp:EndExp!V72)/SUM(StartExp:EndExp!F72),"")</f>
        <v/>
      </c>
      <c r="J72" s="216">
        <f>SUM(StartExp:EndExp!L72)</f>
        <v>0</v>
      </c>
      <c r="K72" s="216">
        <f>SUM(StartExp:EndExp!M72)</f>
        <v>0</v>
      </c>
      <c r="L72" s="146" t="str">
        <f t="shared" si="12"/>
        <v/>
      </c>
      <c r="M72" s="73">
        <f>SUM(StartExp:EndExp!P72)</f>
        <v>0</v>
      </c>
      <c r="N72" s="150"/>
      <c r="O72" s="130" t="str">
        <f t="shared" si="13"/>
        <v>-</v>
      </c>
      <c r="P72" s="147"/>
      <c r="Q72" s="217" t="str">
        <f>IFERROR(SUM(StartExp:EndExp!W72)/SUM(StartExp:EndExp!P72),"")</f>
        <v/>
      </c>
    </row>
    <row r="73" spans="1:17" x14ac:dyDescent="0.25">
      <c r="A73" s="218">
        <f t="shared" si="9"/>
        <v>1957</v>
      </c>
      <c r="B73" s="130">
        <f>SUM(StartExp:EndExp!B73)</f>
        <v>0</v>
      </c>
      <c r="C73" s="130">
        <f>SUM(StartExp:EndExp!C73)</f>
        <v>0</v>
      </c>
      <c r="D73" s="146" t="str">
        <f t="shared" si="10"/>
        <v/>
      </c>
      <c r="E73" s="219">
        <f>SUM(StartExp:EndExp!F73)</f>
        <v>0</v>
      </c>
      <c r="F73" s="150"/>
      <c r="G73" s="130" t="str">
        <f t="shared" si="11"/>
        <v>-</v>
      </c>
      <c r="H73" s="147"/>
      <c r="I73" s="73" t="str">
        <f>IFERROR(SUM(StartExp:EndExp!V73)/SUM(StartExp:EndExp!F73),"")</f>
        <v/>
      </c>
      <c r="J73" s="216">
        <f>SUM(StartExp:EndExp!L73)</f>
        <v>0</v>
      </c>
      <c r="K73" s="216">
        <f>SUM(StartExp:EndExp!M73)</f>
        <v>0</v>
      </c>
      <c r="L73" s="146" t="str">
        <f t="shared" si="12"/>
        <v/>
      </c>
      <c r="M73" s="73">
        <f>SUM(StartExp:EndExp!P73)</f>
        <v>0</v>
      </c>
      <c r="N73" s="150"/>
      <c r="O73" s="130" t="str">
        <f t="shared" si="13"/>
        <v>-</v>
      </c>
      <c r="P73" s="147"/>
      <c r="Q73" s="217" t="str">
        <f>IFERROR(SUM(StartExp:EndExp!W73)/SUM(StartExp:EndExp!P73),"")</f>
        <v/>
      </c>
    </row>
    <row r="74" spans="1:17" x14ac:dyDescent="0.25">
      <c r="A74" s="218">
        <f t="shared" si="9"/>
        <v>1958</v>
      </c>
      <c r="B74" s="130">
        <f>SUM(StartExp:EndExp!B74)</f>
        <v>0</v>
      </c>
      <c r="C74" s="130">
        <f>SUM(StartExp:EndExp!C74)</f>
        <v>0</v>
      </c>
      <c r="D74" s="146" t="str">
        <f t="shared" si="10"/>
        <v/>
      </c>
      <c r="E74" s="219">
        <f>SUM(StartExp:EndExp!F74)</f>
        <v>0</v>
      </c>
      <c r="F74" s="150"/>
      <c r="G74" s="130" t="str">
        <f t="shared" si="11"/>
        <v>-</v>
      </c>
      <c r="H74" s="147"/>
      <c r="I74" s="73" t="str">
        <f>IFERROR(SUM(StartExp:EndExp!V74)/SUM(StartExp:EndExp!F74),"")</f>
        <v/>
      </c>
      <c r="J74" s="216">
        <f>SUM(StartExp:EndExp!L74)</f>
        <v>0</v>
      </c>
      <c r="K74" s="216">
        <f>SUM(StartExp:EndExp!M74)</f>
        <v>0</v>
      </c>
      <c r="L74" s="146" t="str">
        <f t="shared" si="12"/>
        <v/>
      </c>
      <c r="M74" s="73">
        <f>SUM(StartExp:EndExp!P74)</f>
        <v>0</v>
      </c>
      <c r="N74" s="150"/>
      <c r="O74" s="130" t="str">
        <f t="shared" si="13"/>
        <v>-</v>
      </c>
      <c r="P74" s="147"/>
      <c r="Q74" s="217" t="str">
        <f>IFERROR(SUM(StartExp:EndExp!W74)/SUM(StartExp:EndExp!P74),"")</f>
        <v/>
      </c>
    </row>
    <row r="75" spans="1:17" x14ac:dyDescent="0.25">
      <c r="A75" s="218">
        <f t="shared" si="9"/>
        <v>1959</v>
      </c>
      <c r="B75" s="130">
        <f>SUM(StartExp:EndExp!B75)</f>
        <v>0</v>
      </c>
      <c r="C75" s="130">
        <f>SUM(StartExp:EndExp!C75)</f>
        <v>0</v>
      </c>
      <c r="D75" s="146" t="str">
        <f t="shared" si="10"/>
        <v/>
      </c>
      <c r="E75" s="219">
        <f>SUM(StartExp:EndExp!F75)</f>
        <v>0</v>
      </c>
      <c r="F75" s="150"/>
      <c r="G75" s="130" t="str">
        <f t="shared" si="11"/>
        <v>-</v>
      </c>
      <c r="H75" s="147"/>
      <c r="I75" s="73" t="str">
        <f>IFERROR(SUM(StartExp:EndExp!V75)/SUM(StartExp:EndExp!F75),"")</f>
        <v/>
      </c>
      <c r="J75" s="216">
        <f>SUM(StartExp:EndExp!L75)</f>
        <v>0</v>
      </c>
      <c r="K75" s="216">
        <f>SUM(StartExp:EndExp!M75)</f>
        <v>0</v>
      </c>
      <c r="L75" s="146" t="str">
        <f t="shared" si="12"/>
        <v/>
      </c>
      <c r="M75" s="73">
        <f>SUM(StartExp:EndExp!P75)</f>
        <v>0</v>
      </c>
      <c r="N75" s="150"/>
      <c r="O75" s="130" t="str">
        <f t="shared" si="13"/>
        <v>-</v>
      </c>
      <c r="P75" s="147"/>
      <c r="Q75" s="217" t="str">
        <f>IFERROR(SUM(StartExp:EndExp!W75)/SUM(StartExp:EndExp!P75),"")</f>
        <v/>
      </c>
    </row>
    <row r="76" spans="1:17" x14ac:dyDescent="0.25">
      <c r="A76" s="218">
        <f t="shared" si="9"/>
        <v>1960</v>
      </c>
      <c r="B76" s="130">
        <f>SUM(StartExp:EndExp!B76)</f>
        <v>0</v>
      </c>
      <c r="C76" s="130">
        <f>SUM(StartExp:EndExp!C76)</f>
        <v>0</v>
      </c>
      <c r="D76" s="146" t="str">
        <f t="shared" si="10"/>
        <v/>
      </c>
      <c r="E76" s="219">
        <f>SUM(StartExp:EndExp!F76)</f>
        <v>0</v>
      </c>
      <c r="F76" s="150"/>
      <c r="G76" s="130" t="str">
        <f t="shared" si="11"/>
        <v>-</v>
      </c>
      <c r="H76" s="147"/>
      <c r="I76" s="73" t="str">
        <f>IFERROR(SUM(StartExp:EndExp!V76)/SUM(StartExp:EndExp!F76),"")</f>
        <v/>
      </c>
      <c r="J76" s="216">
        <f>SUM(StartExp:EndExp!L76)</f>
        <v>0</v>
      </c>
      <c r="K76" s="216">
        <f>SUM(StartExp:EndExp!M76)</f>
        <v>0</v>
      </c>
      <c r="L76" s="146" t="str">
        <f t="shared" si="12"/>
        <v/>
      </c>
      <c r="M76" s="73">
        <f>SUM(StartExp:EndExp!P76)</f>
        <v>0</v>
      </c>
      <c r="N76" s="150"/>
      <c r="O76" s="130" t="str">
        <f t="shared" si="13"/>
        <v>-</v>
      </c>
      <c r="P76" s="147"/>
      <c r="Q76" s="217" t="str">
        <f>IFERROR(SUM(StartExp:EndExp!W76)/SUM(StartExp:EndExp!P76),"")</f>
        <v/>
      </c>
    </row>
    <row r="77" spans="1:17" x14ac:dyDescent="0.25">
      <c r="A77" s="218">
        <f t="shared" si="9"/>
        <v>1961</v>
      </c>
      <c r="B77" s="130">
        <f>SUM(StartExp:EndExp!B77)</f>
        <v>0</v>
      </c>
      <c r="C77" s="130">
        <f>SUM(StartExp:EndExp!C77)</f>
        <v>0</v>
      </c>
      <c r="D77" s="146" t="str">
        <f t="shared" si="10"/>
        <v/>
      </c>
      <c r="E77" s="219">
        <f>SUM(StartExp:EndExp!F77)</f>
        <v>0</v>
      </c>
      <c r="F77" s="150"/>
      <c r="G77" s="130" t="str">
        <f t="shared" si="11"/>
        <v>-</v>
      </c>
      <c r="H77" s="147"/>
      <c r="I77" s="73" t="str">
        <f>IFERROR(SUM(StartExp:EndExp!V77)/SUM(StartExp:EndExp!F77),"")</f>
        <v/>
      </c>
      <c r="J77" s="216">
        <f>SUM(StartExp:EndExp!L77)</f>
        <v>0</v>
      </c>
      <c r="K77" s="216">
        <f>SUM(StartExp:EndExp!M77)</f>
        <v>0</v>
      </c>
      <c r="L77" s="146" t="str">
        <f t="shared" si="12"/>
        <v/>
      </c>
      <c r="M77" s="73">
        <f>SUM(StartExp:EndExp!P77)</f>
        <v>0</v>
      </c>
      <c r="N77" s="150"/>
      <c r="O77" s="130" t="str">
        <f t="shared" si="13"/>
        <v>-</v>
      </c>
      <c r="P77" s="147"/>
      <c r="Q77" s="217" t="str">
        <f>IFERROR(SUM(StartExp:EndExp!W77)/SUM(StartExp:EndExp!P77),"")</f>
        <v/>
      </c>
    </row>
    <row r="78" spans="1:17" x14ac:dyDescent="0.25">
      <c r="A78" s="218">
        <f t="shared" si="9"/>
        <v>1962</v>
      </c>
      <c r="B78" s="130">
        <f>SUM(StartExp:EndExp!B78)</f>
        <v>0</v>
      </c>
      <c r="C78" s="130">
        <f>SUM(StartExp:EndExp!C78)</f>
        <v>0</v>
      </c>
      <c r="D78" s="146" t="str">
        <f t="shared" si="10"/>
        <v/>
      </c>
      <c r="E78" s="219">
        <f>SUM(StartExp:EndExp!F78)</f>
        <v>0</v>
      </c>
      <c r="F78" s="150"/>
      <c r="G78" s="130" t="str">
        <f t="shared" si="11"/>
        <v>-</v>
      </c>
      <c r="H78" s="147"/>
      <c r="I78" s="73" t="str">
        <f>IFERROR(SUM(StartExp:EndExp!V78)/SUM(StartExp:EndExp!F78),"")</f>
        <v/>
      </c>
      <c r="J78" s="216">
        <f>SUM(StartExp:EndExp!L78)</f>
        <v>0</v>
      </c>
      <c r="K78" s="216">
        <f>SUM(StartExp:EndExp!M78)</f>
        <v>0</v>
      </c>
      <c r="L78" s="146" t="str">
        <f t="shared" si="12"/>
        <v/>
      </c>
      <c r="M78" s="73">
        <f>SUM(StartExp:EndExp!P78)</f>
        <v>0</v>
      </c>
      <c r="N78" s="150"/>
      <c r="O78" s="130" t="str">
        <f t="shared" si="13"/>
        <v>-</v>
      </c>
      <c r="P78" s="147"/>
      <c r="Q78" s="217" t="str">
        <f>IFERROR(SUM(StartExp:EndExp!W78)/SUM(StartExp:EndExp!P78),"")</f>
        <v/>
      </c>
    </row>
    <row r="79" spans="1:17" x14ac:dyDescent="0.25">
      <c r="A79" s="218">
        <f t="shared" si="9"/>
        <v>1963</v>
      </c>
      <c r="B79" s="130">
        <f>SUM(StartExp:EndExp!B79)</f>
        <v>0</v>
      </c>
      <c r="C79" s="130">
        <f>SUM(StartExp:EndExp!C79)</f>
        <v>0</v>
      </c>
      <c r="D79" s="146" t="str">
        <f t="shared" si="10"/>
        <v/>
      </c>
      <c r="E79" s="219">
        <f>SUM(StartExp:EndExp!F79)</f>
        <v>0</v>
      </c>
      <c r="F79" s="150"/>
      <c r="G79" s="130" t="str">
        <f t="shared" si="11"/>
        <v>-</v>
      </c>
      <c r="H79" s="147"/>
      <c r="I79" s="73" t="str">
        <f>IFERROR(SUM(StartExp:EndExp!V79)/SUM(StartExp:EndExp!F79),"")</f>
        <v/>
      </c>
      <c r="J79" s="216">
        <f>SUM(StartExp:EndExp!L79)</f>
        <v>0</v>
      </c>
      <c r="K79" s="216">
        <f>SUM(StartExp:EndExp!M79)</f>
        <v>0</v>
      </c>
      <c r="L79" s="146" t="str">
        <f t="shared" si="12"/>
        <v/>
      </c>
      <c r="M79" s="73">
        <f>SUM(StartExp:EndExp!P79)</f>
        <v>0</v>
      </c>
      <c r="N79" s="150"/>
      <c r="O79" s="130" t="str">
        <f t="shared" si="13"/>
        <v>-</v>
      </c>
      <c r="P79" s="147"/>
      <c r="Q79" s="217" t="str">
        <f>IFERROR(SUM(StartExp:EndExp!W79)/SUM(StartExp:EndExp!P79),"")</f>
        <v/>
      </c>
    </row>
    <row r="80" spans="1:17" x14ac:dyDescent="0.25">
      <c r="A80" s="218">
        <f t="shared" si="9"/>
        <v>1964</v>
      </c>
      <c r="B80" s="130">
        <f>SUM(StartExp:EndExp!B80)</f>
        <v>0</v>
      </c>
      <c r="C80" s="130">
        <f>SUM(StartExp:EndExp!C80)</f>
        <v>0</v>
      </c>
      <c r="D80" s="146" t="str">
        <f t="shared" si="10"/>
        <v/>
      </c>
      <c r="E80" s="219">
        <f>SUM(StartExp:EndExp!F80)</f>
        <v>0</v>
      </c>
      <c r="F80" s="150"/>
      <c r="G80" s="130" t="str">
        <f t="shared" si="11"/>
        <v>-</v>
      </c>
      <c r="H80" s="147"/>
      <c r="I80" s="73" t="str">
        <f>IFERROR(SUM(StartExp:EndExp!V80)/SUM(StartExp:EndExp!F80),"")</f>
        <v/>
      </c>
      <c r="J80" s="216">
        <f>SUM(StartExp:EndExp!L80)</f>
        <v>0</v>
      </c>
      <c r="K80" s="216">
        <f>SUM(StartExp:EndExp!M80)</f>
        <v>0</v>
      </c>
      <c r="L80" s="146" t="str">
        <f t="shared" si="12"/>
        <v/>
      </c>
      <c r="M80" s="73">
        <f>SUM(StartExp:EndExp!P80)</f>
        <v>0</v>
      </c>
      <c r="N80" s="150"/>
      <c r="O80" s="130" t="str">
        <f t="shared" si="13"/>
        <v>-</v>
      </c>
      <c r="P80" s="147"/>
      <c r="Q80" s="217" t="str">
        <f>IFERROR(SUM(StartExp:EndExp!W80)/SUM(StartExp:EndExp!P80),"")</f>
        <v/>
      </c>
    </row>
    <row r="81" spans="1:17" x14ac:dyDescent="0.25">
      <c r="A81" s="218">
        <f t="shared" ref="A81:A112" si="14">IFERROR(IF(A80+1&lt;=Last_Proj_Year,A80+1,""),"")</f>
        <v>1965</v>
      </c>
      <c r="B81" s="130">
        <f>SUM(StartExp:EndExp!B81)</f>
        <v>0</v>
      </c>
      <c r="C81" s="130">
        <f>SUM(StartExp:EndExp!C81)</f>
        <v>0</v>
      </c>
      <c r="D81" s="146" t="str">
        <f t="shared" si="10"/>
        <v/>
      </c>
      <c r="E81" s="219">
        <f>SUM(StartExp:EndExp!F81)</f>
        <v>0</v>
      </c>
      <c r="F81" s="150"/>
      <c r="G81" s="130" t="str">
        <f t="shared" si="11"/>
        <v>-</v>
      </c>
      <c r="H81" s="147"/>
      <c r="I81" s="73" t="str">
        <f>IFERROR(SUM(StartExp:EndExp!V81)/SUM(StartExp:EndExp!F81),"")</f>
        <v/>
      </c>
      <c r="J81" s="216">
        <f>SUM(StartExp:EndExp!L81)</f>
        <v>0</v>
      </c>
      <c r="K81" s="216">
        <f>SUM(StartExp:EndExp!M81)</f>
        <v>0</v>
      </c>
      <c r="L81" s="146" t="str">
        <f t="shared" si="12"/>
        <v/>
      </c>
      <c r="M81" s="73">
        <f>SUM(StartExp:EndExp!P81)</f>
        <v>0</v>
      </c>
      <c r="N81" s="150"/>
      <c r="O81" s="130" t="str">
        <f t="shared" si="13"/>
        <v>-</v>
      </c>
      <c r="P81" s="147"/>
      <c r="Q81" s="217" t="str">
        <f>IFERROR(SUM(StartExp:EndExp!W81)/SUM(StartExp:EndExp!P81),"")</f>
        <v/>
      </c>
    </row>
    <row r="82" spans="1:17" x14ac:dyDescent="0.25">
      <c r="A82" s="218">
        <f t="shared" si="14"/>
        <v>1966</v>
      </c>
      <c r="B82" s="130">
        <f>SUM(StartExp:EndExp!B82)</f>
        <v>0</v>
      </c>
      <c r="C82" s="130">
        <f>SUM(StartExp:EndExp!C82)</f>
        <v>0</v>
      </c>
      <c r="D82" s="146" t="str">
        <f t="shared" si="10"/>
        <v/>
      </c>
      <c r="E82" s="219">
        <f>SUM(StartExp:EndExp!F82)</f>
        <v>0</v>
      </c>
      <c r="F82" s="150"/>
      <c r="G82" s="130" t="str">
        <f t="shared" si="11"/>
        <v>-</v>
      </c>
      <c r="H82" s="147"/>
      <c r="I82" s="73" t="str">
        <f>IFERROR(SUM(StartExp:EndExp!V82)/SUM(StartExp:EndExp!F82),"")</f>
        <v/>
      </c>
      <c r="J82" s="216">
        <f>SUM(StartExp:EndExp!L82)</f>
        <v>0</v>
      </c>
      <c r="K82" s="216">
        <f>SUM(StartExp:EndExp!M82)</f>
        <v>0</v>
      </c>
      <c r="L82" s="146" t="str">
        <f t="shared" si="12"/>
        <v/>
      </c>
      <c r="M82" s="73">
        <f>SUM(StartExp:EndExp!P82)</f>
        <v>0</v>
      </c>
      <c r="N82" s="150"/>
      <c r="O82" s="130" t="str">
        <f t="shared" si="13"/>
        <v>-</v>
      </c>
      <c r="P82" s="147"/>
      <c r="Q82" s="217" t="str">
        <f>IFERROR(SUM(StartExp:EndExp!W82)/SUM(StartExp:EndExp!P82),"")</f>
        <v/>
      </c>
    </row>
    <row r="83" spans="1:17" x14ac:dyDescent="0.25">
      <c r="A83" s="218">
        <f t="shared" si="14"/>
        <v>1967</v>
      </c>
      <c r="B83" s="130">
        <f>SUM(StartExp:EndExp!B83)</f>
        <v>0</v>
      </c>
      <c r="C83" s="130">
        <f>SUM(StartExp:EndExp!C83)</f>
        <v>0</v>
      </c>
      <c r="D83" s="146" t="str">
        <f t="shared" si="10"/>
        <v/>
      </c>
      <c r="E83" s="219">
        <f>SUM(StartExp:EndExp!F83)</f>
        <v>0</v>
      </c>
      <c r="F83" s="150"/>
      <c r="G83" s="130" t="str">
        <f t="shared" si="11"/>
        <v>-</v>
      </c>
      <c r="H83" s="147"/>
      <c r="I83" s="73" t="str">
        <f>IFERROR(SUM(StartExp:EndExp!V83)/SUM(StartExp:EndExp!F83),"")</f>
        <v/>
      </c>
      <c r="J83" s="216">
        <f>SUM(StartExp:EndExp!L83)</f>
        <v>0</v>
      </c>
      <c r="K83" s="216">
        <f>SUM(StartExp:EndExp!M83)</f>
        <v>0</v>
      </c>
      <c r="L83" s="146" t="str">
        <f t="shared" si="12"/>
        <v/>
      </c>
      <c r="M83" s="73">
        <f>SUM(StartExp:EndExp!P83)</f>
        <v>0</v>
      </c>
      <c r="N83" s="150"/>
      <c r="O83" s="130" t="str">
        <f t="shared" si="13"/>
        <v>-</v>
      </c>
      <c r="P83" s="147"/>
      <c r="Q83" s="217" t="str">
        <f>IFERROR(SUM(StartExp:EndExp!W83)/SUM(StartExp:EndExp!P83),"")</f>
        <v/>
      </c>
    </row>
    <row r="84" spans="1:17" x14ac:dyDescent="0.25">
      <c r="A84" s="218">
        <f t="shared" si="14"/>
        <v>1968</v>
      </c>
      <c r="B84" s="130">
        <f>SUM(StartExp:EndExp!B84)</f>
        <v>0</v>
      </c>
      <c r="C84" s="130">
        <f>SUM(StartExp:EndExp!C84)</f>
        <v>0</v>
      </c>
      <c r="D84" s="146" t="str">
        <f t="shared" si="10"/>
        <v/>
      </c>
      <c r="E84" s="219">
        <f>SUM(StartExp:EndExp!F84)</f>
        <v>0</v>
      </c>
      <c r="F84" s="150"/>
      <c r="G84" s="130" t="str">
        <f t="shared" si="11"/>
        <v>-</v>
      </c>
      <c r="H84" s="147"/>
      <c r="I84" s="73" t="str">
        <f>IFERROR(SUM(StartExp:EndExp!V84)/SUM(StartExp:EndExp!F84),"")</f>
        <v/>
      </c>
      <c r="J84" s="216">
        <f>SUM(StartExp:EndExp!L84)</f>
        <v>0</v>
      </c>
      <c r="K84" s="216">
        <f>SUM(StartExp:EndExp!M84)</f>
        <v>0</v>
      </c>
      <c r="L84" s="146" t="str">
        <f t="shared" si="12"/>
        <v/>
      </c>
      <c r="M84" s="73">
        <f>SUM(StartExp:EndExp!P84)</f>
        <v>0</v>
      </c>
      <c r="N84" s="150"/>
      <c r="O84" s="130" t="str">
        <f t="shared" si="13"/>
        <v>-</v>
      </c>
      <c r="P84" s="147"/>
      <c r="Q84" s="217" t="str">
        <f>IFERROR(SUM(StartExp:EndExp!W84)/SUM(StartExp:EndExp!P84),"")</f>
        <v/>
      </c>
    </row>
    <row r="85" spans="1:17" x14ac:dyDescent="0.25">
      <c r="A85" s="218">
        <f t="shared" si="14"/>
        <v>1969</v>
      </c>
      <c r="B85" s="130">
        <f>SUM(StartExp:EndExp!B85)</f>
        <v>0</v>
      </c>
      <c r="C85" s="130">
        <f>SUM(StartExp:EndExp!C85)</f>
        <v>0</v>
      </c>
      <c r="D85" s="146" t="str">
        <f t="shared" si="10"/>
        <v/>
      </c>
      <c r="E85" s="219">
        <f>SUM(StartExp:EndExp!F85)</f>
        <v>0</v>
      </c>
      <c r="F85" s="150"/>
      <c r="G85" s="130" t="str">
        <f t="shared" si="11"/>
        <v>-</v>
      </c>
      <c r="H85" s="147"/>
      <c r="I85" s="73" t="str">
        <f>IFERROR(SUM(StartExp:EndExp!V85)/SUM(StartExp:EndExp!F85),"")</f>
        <v/>
      </c>
      <c r="J85" s="216">
        <f>SUM(StartExp:EndExp!L85)</f>
        <v>0</v>
      </c>
      <c r="K85" s="216">
        <f>SUM(StartExp:EndExp!M85)</f>
        <v>0</v>
      </c>
      <c r="L85" s="146" t="str">
        <f t="shared" si="12"/>
        <v/>
      </c>
      <c r="M85" s="73">
        <f>SUM(StartExp:EndExp!P85)</f>
        <v>0</v>
      </c>
      <c r="N85" s="150"/>
      <c r="O85" s="130" t="str">
        <f t="shared" si="13"/>
        <v>-</v>
      </c>
      <c r="P85" s="147"/>
      <c r="Q85" s="217" t="str">
        <f>IFERROR(SUM(StartExp:EndExp!W85)/SUM(StartExp:EndExp!P85),"")</f>
        <v/>
      </c>
    </row>
    <row r="86" spans="1:17" x14ac:dyDescent="0.25">
      <c r="A86" s="218">
        <f t="shared" si="14"/>
        <v>1970</v>
      </c>
      <c r="B86" s="130">
        <f>SUM(StartExp:EndExp!B86)</f>
        <v>0</v>
      </c>
      <c r="C86" s="130">
        <f>SUM(StartExp:EndExp!C86)</f>
        <v>0</v>
      </c>
      <c r="D86" s="146" t="str">
        <f t="shared" si="10"/>
        <v/>
      </c>
      <c r="E86" s="219">
        <f>SUM(StartExp:EndExp!F86)</f>
        <v>0</v>
      </c>
      <c r="F86" s="150"/>
      <c r="G86" s="130" t="str">
        <f t="shared" si="11"/>
        <v>-</v>
      </c>
      <c r="H86" s="147"/>
      <c r="I86" s="73" t="str">
        <f>IFERROR(SUM(StartExp:EndExp!V86)/SUM(StartExp:EndExp!F86),"")</f>
        <v/>
      </c>
      <c r="J86" s="216">
        <f>SUM(StartExp:EndExp!L86)</f>
        <v>0</v>
      </c>
      <c r="K86" s="216">
        <f>SUM(StartExp:EndExp!M86)</f>
        <v>0</v>
      </c>
      <c r="L86" s="146" t="str">
        <f t="shared" si="12"/>
        <v/>
      </c>
      <c r="M86" s="73">
        <f>SUM(StartExp:EndExp!P86)</f>
        <v>0</v>
      </c>
      <c r="N86" s="150"/>
      <c r="O86" s="130" t="str">
        <f t="shared" si="13"/>
        <v>-</v>
      </c>
      <c r="P86" s="147"/>
      <c r="Q86" s="217" t="str">
        <f>IFERROR(SUM(StartExp:EndExp!W86)/SUM(StartExp:EndExp!P86),"")</f>
        <v/>
      </c>
    </row>
    <row r="87" spans="1:17" x14ac:dyDescent="0.25">
      <c r="A87" s="218">
        <f t="shared" si="14"/>
        <v>1971</v>
      </c>
      <c r="B87" s="130">
        <f>SUM(StartExp:EndExp!B87)</f>
        <v>0</v>
      </c>
      <c r="C87" s="130">
        <f>SUM(StartExp:EndExp!C87)</f>
        <v>0</v>
      </c>
      <c r="D87" s="146" t="str">
        <f t="shared" si="10"/>
        <v/>
      </c>
      <c r="E87" s="219">
        <f>SUM(StartExp:EndExp!F87)</f>
        <v>0</v>
      </c>
      <c r="F87" s="150"/>
      <c r="G87" s="130" t="str">
        <f t="shared" si="11"/>
        <v>-</v>
      </c>
      <c r="H87" s="147"/>
      <c r="I87" s="73" t="str">
        <f>IFERROR(SUM(StartExp:EndExp!V87)/SUM(StartExp:EndExp!F87),"")</f>
        <v/>
      </c>
      <c r="J87" s="216">
        <f>SUM(StartExp:EndExp!L87)</f>
        <v>0</v>
      </c>
      <c r="K87" s="216">
        <f>SUM(StartExp:EndExp!M87)</f>
        <v>0</v>
      </c>
      <c r="L87" s="146" t="str">
        <f t="shared" si="12"/>
        <v/>
      </c>
      <c r="M87" s="73">
        <f>SUM(StartExp:EndExp!P87)</f>
        <v>0</v>
      </c>
      <c r="N87" s="150"/>
      <c r="O87" s="130" t="str">
        <f t="shared" si="13"/>
        <v>-</v>
      </c>
      <c r="P87" s="147"/>
      <c r="Q87" s="217" t="str">
        <f>IFERROR(SUM(StartExp:EndExp!W87)/SUM(StartExp:EndExp!P87),"")</f>
        <v/>
      </c>
    </row>
    <row r="88" spans="1:17" x14ac:dyDescent="0.25">
      <c r="A88" s="218">
        <f t="shared" si="14"/>
        <v>1972</v>
      </c>
      <c r="B88" s="130">
        <f>SUM(StartExp:EndExp!B88)</f>
        <v>0</v>
      </c>
      <c r="C88" s="130">
        <f>SUM(StartExp:EndExp!C88)</f>
        <v>0</v>
      </c>
      <c r="D88" s="146" t="str">
        <f t="shared" si="10"/>
        <v/>
      </c>
      <c r="E88" s="219">
        <f>SUM(StartExp:EndExp!F88)</f>
        <v>0</v>
      </c>
      <c r="F88" s="150"/>
      <c r="G88" s="130" t="str">
        <f t="shared" si="11"/>
        <v>-</v>
      </c>
      <c r="H88" s="147"/>
      <c r="I88" s="73" t="str">
        <f>IFERROR(SUM(StartExp:EndExp!V88)/SUM(StartExp:EndExp!F88),"")</f>
        <v/>
      </c>
      <c r="J88" s="216">
        <f>SUM(StartExp:EndExp!L88)</f>
        <v>0</v>
      </c>
      <c r="K88" s="216">
        <f>SUM(StartExp:EndExp!M88)</f>
        <v>0</v>
      </c>
      <c r="L88" s="146" t="str">
        <f t="shared" si="12"/>
        <v/>
      </c>
      <c r="M88" s="73">
        <f>SUM(StartExp:EndExp!P88)</f>
        <v>0</v>
      </c>
      <c r="N88" s="150"/>
      <c r="O88" s="130" t="str">
        <f t="shared" si="13"/>
        <v>-</v>
      </c>
      <c r="P88" s="147"/>
      <c r="Q88" s="217" t="str">
        <f>IFERROR(SUM(StartExp:EndExp!W88)/SUM(StartExp:EndExp!P88),"")</f>
        <v/>
      </c>
    </row>
    <row r="89" spans="1:17" x14ac:dyDescent="0.25">
      <c r="A89" s="218">
        <f t="shared" si="14"/>
        <v>1973</v>
      </c>
      <c r="B89" s="130">
        <f>SUM(StartExp:EndExp!B89)</f>
        <v>0</v>
      </c>
      <c r="C89" s="130">
        <f>SUM(StartExp:EndExp!C89)</f>
        <v>0</v>
      </c>
      <c r="D89" s="146" t="str">
        <f t="shared" si="10"/>
        <v/>
      </c>
      <c r="E89" s="219">
        <f>SUM(StartExp:EndExp!F89)</f>
        <v>0</v>
      </c>
      <c r="F89" s="150"/>
      <c r="G89" s="130" t="str">
        <f t="shared" si="11"/>
        <v>-</v>
      </c>
      <c r="H89" s="147"/>
      <c r="I89" s="73" t="str">
        <f>IFERROR(SUM(StartExp:EndExp!V89)/SUM(StartExp:EndExp!F89),"")</f>
        <v/>
      </c>
      <c r="J89" s="216">
        <f>SUM(StartExp:EndExp!L89)</f>
        <v>0</v>
      </c>
      <c r="K89" s="216">
        <f>SUM(StartExp:EndExp!M89)</f>
        <v>0</v>
      </c>
      <c r="L89" s="146" t="str">
        <f t="shared" si="12"/>
        <v/>
      </c>
      <c r="M89" s="73">
        <f>SUM(StartExp:EndExp!P89)</f>
        <v>0</v>
      </c>
      <c r="N89" s="150"/>
      <c r="O89" s="130" t="str">
        <f t="shared" si="13"/>
        <v>-</v>
      </c>
      <c r="P89" s="147"/>
      <c r="Q89" s="217" t="str">
        <f>IFERROR(SUM(StartExp:EndExp!W89)/SUM(StartExp:EndExp!P89),"")</f>
        <v/>
      </c>
    </row>
    <row r="90" spans="1:17" x14ac:dyDescent="0.25">
      <c r="A90" s="218">
        <f t="shared" si="14"/>
        <v>1974</v>
      </c>
      <c r="B90" s="130">
        <f>SUM(StartExp:EndExp!B90)</f>
        <v>0</v>
      </c>
      <c r="C90" s="130">
        <f>SUM(StartExp:EndExp!C90)</f>
        <v>0</v>
      </c>
      <c r="D90" s="146" t="str">
        <f t="shared" si="10"/>
        <v/>
      </c>
      <c r="E90" s="219">
        <f>SUM(StartExp:EndExp!F90)</f>
        <v>0</v>
      </c>
      <c r="F90" s="150"/>
      <c r="G90" s="130" t="str">
        <f t="shared" si="11"/>
        <v>-</v>
      </c>
      <c r="H90" s="147"/>
      <c r="I90" s="73" t="str">
        <f>IFERROR(SUM(StartExp:EndExp!V90)/SUM(StartExp:EndExp!F90),"")</f>
        <v/>
      </c>
      <c r="J90" s="216">
        <f>SUM(StartExp:EndExp!L90)</f>
        <v>0</v>
      </c>
      <c r="K90" s="216">
        <f>SUM(StartExp:EndExp!M90)</f>
        <v>0</v>
      </c>
      <c r="L90" s="146" t="str">
        <f t="shared" si="12"/>
        <v/>
      </c>
      <c r="M90" s="73">
        <f>SUM(StartExp:EndExp!P90)</f>
        <v>0</v>
      </c>
      <c r="N90" s="150"/>
      <c r="O90" s="130" t="str">
        <f t="shared" si="13"/>
        <v>-</v>
      </c>
      <c r="P90" s="147"/>
      <c r="Q90" s="217" t="str">
        <f>IFERROR(SUM(StartExp:EndExp!W90)/SUM(StartExp:EndExp!P90),"")</f>
        <v/>
      </c>
    </row>
    <row r="91" spans="1:17" x14ac:dyDescent="0.25">
      <c r="A91" s="218">
        <f t="shared" si="14"/>
        <v>1975</v>
      </c>
      <c r="B91" s="130">
        <f>SUM(StartExp:EndExp!B91)</f>
        <v>0</v>
      </c>
      <c r="C91" s="130">
        <f>SUM(StartExp:EndExp!C91)</f>
        <v>0</v>
      </c>
      <c r="D91" s="146" t="str">
        <f t="shared" si="10"/>
        <v/>
      </c>
      <c r="E91" s="219">
        <f>SUM(StartExp:EndExp!F91)</f>
        <v>0</v>
      </c>
      <c r="F91" s="150"/>
      <c r="G91" s="130" t="str">
        <f t="shared" si="11"/>
        <v>-</v>
      </c>
      <c r="H91" s="147"/>
      <c r="I91" s="73" t="str">
        <f>IFERROR(SUM(StartExp:EndExp!V91)/SUM(StartExp:EndExp!F91),"")</f>
        <v/>
      </c>
      <c r="J91" s="216">
        <f>SUM(StartExp:EndExp!L91)</f>
        <v>0</v>
      </c>
      <c r="K91" s="216">
        <f>SUM(StartExp:EndExp!M91)</f>
        <v>0</v>
      </c>
      <c r="L91" s="146" t="str">
        <f t="shared" si="12"/>
        <v/>
      </c>
      <c r="M91" s="73">
        <f>SUM(StartExp:EndExp!P91)</f>
        <v>0</v>
      </c>
      <c r="N91" s="150"/>
      <c r="O91" s="130" t="str">
        <f t="shared" si="13"/>
        <v>-</v>
      </c>
      <c r="P91" s="147"/>
      <c r="Q91" s="217" t="str">
        <f>IFERROR(SUM(StartExp:EndExp!W91)/SUM(StartExp:EndExp!P91),"")</f>
        <v/>
      </c>
    </row>
    <row r="92" spans="1:17" x14ac:dyDescent="0.25">
      <c r="A92" s="218">
        <f t="shared" si="14"/>
        <v>1976</v>
      </c>
      <c r="B92" s="130">
        <f>SUM(StartExp:EndExp!B92)</f>
        <v>0</v>
      </c>
      <c r="C92" s="130">
        <f>SUM(StartExp:EndExp!C92)</f>
        <v>0</v>
      </c>
      <c r="D92" s="146" t="str">
        <f t="shared" si="10"/>
        <v/>
      </c>
      <c r="E92" s="219">
        <f>SUM(StartExp:EndExp!F92)</f>
        <v>0</v>
      </c>
      <c r="F92" s="150"/>
      <c r="G92" s="130" t="str">
        <f t="shared" si="11"/>
        <v>-</v>
      </c>
      <c r="H92" s="147"/>
      <c r="I92" s="73" t="str">
        <f>IFERROR(SUM(StartExp:EndExp!V92)/SUM(StartExp:EndExp!F92),"")</f>
        <v/>
      </c>
      <c r="J92" s="216">
        <f>SUM(StartExp:EndExp!L92)</f>
        <v>0</v>
      </c>
      <c r="K92" s="216">
        <f>SUM(StartExp:EndExp!M92)</f>
        <v>0</v>
      </c>
      <c r="L92" s="146" t="str">
        <f t="shared" si="12"/>
        <v/>
      </c>
      <c r="M92" s="73">
        <f>SUM(StartExp:EndExp!P92)</f>
        <v>0</v>
      </c>
      <c r="N92" s="150"/>
      <c r="O92" s="130" t="str">
        <f t="shared" si="13"/>
        <v>-</v>
      </c>
      <c r="P92" s="147"/>
      <c r="Q92" s="217" t="str">
        <f>IFERROR(SUM(StartExp:EndExp!W92)/SUM(StartExp:EndExp!P92),"")</f>
        <v/>
      </c>
    </row>
    <row r="93" spans="1:17" x14ac:dyDescent="0.25">
      <c r="A93" s="218">
        <f t="shared" si="14"/>
        <v>1977</v>
      </c>
      <c r="B93" s="130">
        <f>SUM(StartExp:EndExp!B93)</f>
        <v>0</v>
      </c>
      <c r="C93" s="130">
        <f>SUM(StartExp:EndExp!C93)</f>
        <v>0</v>
      </c>
      <c r="D93" s="146" t="str">
        <f t="shared" si="10"/>
        <v/>
      </c>
      <c r="E93" s="219">
        <f>SUM(StartExp:EndExp!F93)</f>
        <v>0</v>
      </c>
      <c r="F93" s="150"/>
      <c r="G93" s="130" t="str">
        <f t="shared" si="11"/>
        <v>-</v>
      </c>
      <c r="H93" s="147"/>
      <c r="I93" s="73" t="str">
        <f>IFERROR(SUM(StartExp:EndExp!V93)/SUM(StartExp:EndExp!F93),"")</f>
        <v/>
      </c>
      <c r="J93" s="216">
        <f>SUM(StartExp:EndExp!L93)</f>
        <v>0</v>
      </c>
      <c r="K93" s="216">
        <f>SUM(StartExp:EndExp!M93)</f>
        <v>0</v>
      </c>
      <c r="L93" s="146" t="str">
        <f t="shared" si="12"/>
        <v/>
      </c>
      <c r="M93" s="73">
        <f>SUM(StartExp:EndExp!P93)</f>
        <v>0</v>
      </c>
      <c r="N93" s="150"/>
      <c r="O93" s="130" t="str">
        <f t="shared" si="13"/>
        <v>-</v>
      </c>
      <c r="P93" s="147"/>
      <c r="Q93" s="217" t="str">
        <f>IFERROR(SUM(StartExp:EndExp!W93)/SUM(StartExp:EndExp!P93),"")</f>
        <v/>
      </c>
    </row>
    <row r="94" spans="1:17" x14ac:dyDescent="0.25">
      <c r="A94" s="218">
        <f t="shared" si="14"/>
        <v>1978</v>
      </c>
      <c r="B94" s="130">
        <f>SUM(StartExp:EndExp!B94)</f>
        <v>0</v>
      </c>
      <c r="C94" s="130">
        <f>SUM(StartExp:EndExp!C94)</f>
        <v>0</v>
      </c>
      <c r="D94" s="146" t="str">
        <f t="shared" si="10"/>
        <v/>
      </c>
      <c r="E94" s="219">
        <f>SUM(StartExp:EndExp!F94)</f>
        <v>0</v>
      </c>
      <c r="F94" s="150"/>
      <c r="G94" s="130" t="str">
        <f t="shared" si="11"/>
        <v>-</v>
      </c>
      <c r="H94" s="147"/>
      <c r="I94" s="73" t="str">
        <f>IFERROR(SUM(StartExp:EndExp!V94)/SUM(StartExp:EndExp!F94),"")</f>
        <v/>
      </c>
      <c r="J94" s="216">
        <f>SUM(StartExp:EndExp!L94)</f>
        <v>0</v>
      </c>
      <c r="K94" s="216">
        <f>SUM(StartExp:EndExp!M94)</f>
        <v>0</v>
      </c>
      <c r="L94" s="146" t="str">
        <f t="shared" si="12"/>
        <v/>
      </c>
      <c r="M94" s="73">
        <f>SUM(StartExp:EndExp!P94)</f>
        <v>0</v>
      </c>
      <c r="N94" s="150"/>
      <c r="O94" s="130" t="str">
        <f t="shared" si="13"/>
        <v>-</v>
      </c>
      <c r="P94" s="147"/>
      <c r="Q94" s="217" t="str">
        <f>IFERROR(SUM(StartExp:EndExp!W94)/SUM(StartExp:EndExp!P94),"")</f>
        <v/>
      </c>
    </row>
    <row r="95" spans="1:17" x14ac:dyDescent="0.25">
      <c r="A95" s="218">
        <f t="shared" si="14"/>
        <v>1979</v>
      </c>
      <c r="B95" s="130">
        <f>SUM(StartExp:EndExp!B95)</f>
        <v>0</v>
      </c>
      <c r="C95" s="130">
        <f>SUM(StartExp:EndExp!C95)</f>
        <v>0</v>
      </c>
      <c r="D95" s="146" t="str">
        <f t="shared" si="10"/>
        <v/>
      </c>
      <c r="E95" s="219">
        <f>SUM(StartExp:EndExp!F95)</f>
        <v>0</v>
      </c>
      <c r="F95" s="150"/>
      <c r="G95" s="130" t="str">
        <f t="shared" si="11"/>
        <v>-</v>
      </c>
      <c r="H95" s="147"/>
      <c r="I95" s="73" t="str">
        <f>IFERROR(SUM(StartExp:EndExp!V95)/SUM(StartExp:EndExp!F95),"")</f>
        <v/>
      </c>
      <c r="J95" s="216">
        <f>SUM(StartExp:EndExp!L95)</f>
        <v>0</v>
      </c>
      <c r="K95" s="216">
        <f>SUM(StartExp:EndExp!M95)</f>
        <v>0</v>
      </c>
      <c r="L95" s="146" t="str">
        <f t="shared" si="12"/>
        <v/>
      </c>
      <c r="M95" s="73">
        <f>SUM(StartExp:EndExp!P95)</f>
        <v>0</v>
      </c>
      <c r="N95" s="150"/>
      <c r="O95" s="130" t="str">
        <f t="shared" si="13"/>
        <v>-</v>
      </c>
      <c r="P95" s="147"/>
      <c r="Q95" s="217" t="str">
        <f>IFERROR(SUM(StartExp:EndExp!W95)/SUM(StartExp:EndExp!P95),"")</f>
        <v/>
      </c>
    </row>
    <row r="96" spans="1:17" x14ac:dyDescent="0.25">
      <c r="A96" s="218">
        <f t="shared" si="14"/>
        <v>1980</v>
      </c>
      <c r="B96" s="130">
        <f>SUM(StartExp:EndExp!B96)</f>
        <v>0</v>
      </c>
      <c r="C96" s="130">
        <f>SUM(StartExp:EndExp!C96)</f>
        <v>0</v>
      </c>
      <c r="D96" s="146" t="str">
        <f t="shared" si="10"/>
        <v/>
      </c>
      <c r="E96" s="219">
        <f>SUM(StartExp:EndExp!F96)</f>
        <v>0</v>
      </c>
      <c r="F96" s="150"/>
      <c r="G96" s="130" t="str">
        <f t="shared" si="11"/>
        <v>-</v>
      </c>
      <c r="H96" s="147"/>
      <c r="I96" s="73" t="str">
        <f>IFERROR(SUM(StartExp:EndExp!V96)/SUM(StartExp:EndExp!F96),"")</f>
        <v/>
      </c>
      <c r="J96" s="216">
        <f>SUM(StartExp:EndExp!L96)</f>
        <v>0</v>
      </c>
      <c r="K96" s="216">
        <f>SUM(StartExp:EndExp!M96)</f>
        <v>0</v>
      </c>
      <c r="L96" s="146" t="str">
        <f t="shared" si="12"/>
        <v/>
      </c>
      <c r="M96" s="73">
        <f>SUM(StartExp:EndExp!P96)</f>
        <v>0</v>
      </c>
      <c r="N96" s="150"/>
      <c r="O96" s="130" t="str">
        <f t="shared" si="13"/>
        <v>-</v>
      </c>
      <c r="P96" s="147"/>
      <c r="Q96" s="217" t="str">
        <f>IFERROR(SUM(StartExp:EndExp!W96)/SUM(StartExp:EndExp!P96),"")</f>
        <v/>
      </c>
    </row>
    <row r="97" spans="1:17" x14ac:dyDescent="0.25">
      <c r="A97" s="218">
        <f t="shared" si="14"/>
        <v>1981</v>
      </c>
      <c r="B97" s="130">
        <f>SUM(StartExp:EndExp!B97)</f>
        <v>0</v>
      </c>
      <c r="C97" s="130">
        <f>SUM(StartExp:EndExp!C97)</f>
        <v>0</v>
      </c>
      <c r="D97" s="146" t="str">
        <f t="shared" si="10"/>
        <v/>
      </c>
      <c r="E97" s="219">
        <f>SUM(StartExp:EndExp!F97)</f>
        <v>0</v>
      </c>
      <c r="F97" s="150"/>
      <c r="G97" s="130" t="str">
        <f t="shared" si="11"/>
        <v>-</v>
      </c>
      <c r="H97" s="147"/>
      <c r="I97" s="73" t="str">
        <f>IFERROR(SUM(StartExp:EndExp!V97)/SUM(StartExp:EndExp!F97),"")</f>
        <v/>
      </c>
      <c r="J97" s="216">
        <f>SUM(StartExp:EndExp!L97)</f>
        <v>0</v>
      </c>
      <c r="K97" s="216">
        <f>SUM(StartExp:EndExp!M97)</f>
        <v>0</v>
      </c>
      <c r="L97" s="146" t="str">
        <f t="shared" si="12"/>
        <v/>
      </c>
      <c r="M97" s="73">
        <f>SUM(StartExp:EndExp!P97)</f>
        <v>0</v>
      </c>
      <c r="N97" s="150"/>
      <c r="O97" s="130" t="str">
        <f t="shared" si="13"/>
        <v>-</v>
      </c>
      <c r="P97" s="147"/>
      <c r="Q97" s="217" t="str">
        <f>IFERROR(SUM(StartExp:EndExp!W97)/SUM(StartExp:EndExp!P97),"")</f>
        <v/>
      </c>
    </row>
    <row r="98" spans="1:17" x14ac:dyDescent="0.25">
      <c r="A98" s="218">
        <f t="shared" si="14"/>
        <v>1982</v>
      </c>
      <c r="B98" s="130">
        <f>SUM(StartExp:EndExp!B98)</f>
        <v>0</v>
      </c>
      <c r="C98" s="130">
        <f>SUM(StartExp:EndExp!C98)</f>
        <v>0</v>
      </c>
      <c r="D98" s="146" t="str">
        <f t="shared" ref="D98:D129" si="15">IFERROR(IF(C98&lt;&gt;"",C98/B98,""),"")</f>
        <v/>
      </c>
      <c r="E98" s="219">
        <f>SUM(StartExp:EndExp!F98)</f>
        <v>0</v>
      </c>
      <c r="F98" s="150"/>
      <c r="G98" s="130" t="str">
        <f t="shared" ref="G98:G131" si="16">IFERROR(IF(B98="","",B98/E98),"-")</f>
        <v>-</v>
      </c>
      <c r="H98" s="147"/>
      <c r="I98" s="73" t="str">
        <f>IFERROR(SUM(StartExp:EndExp!V98)/SUM(StartExp:EndExp!F98),"")</f>
        <v/>
      </c>
      <c r="J98" s="216">
        <f>SUM(StartExp:EndExp!L98)</f>
        <v>0</v>
      </c>
      <c r="K98" s="216">
        <f>SUM(StartExp:EndExp!M98)</f>
        <v>0</v>
      </c>
      <c r="L98" s="146" t="str">
        <f t="shared" ref="L98:L129" si="17">IFERROR(IF(K98&lt;&gt;"",K98/J98,""),"")</f>
        <v/>
      </c>
      <c r="M98" s="73">
        <f>SUM(StartExp:EndExp!P98)</f>
        <v>0</v>
      </c>
      <c r="N98" s="150"/>
      <c r="O98" s="130" t="str">
        <f t="shared" ref="O98:O131" si="18">IFERROR(IF(J98="","",J98/M98),"-")</f>
        <v>-</v>
      </c>
      <c r="P98" s="147"/>
      <c r="Q98" s="217" t="str">
        <f>IFERROR(SUM(StartExp:EndExp!W98)/SUM(StartExp:EndExp!P98),"")</f>
        <v/>
      </c>
    </row>
    <row r="99" spans="1:17" x14ac:dyDescent="0.25">
      <c r="A99" s="218">
        <f t="shared" si="14"/>
        <v>1983</v>
      </c>
      <c r="B99" s="130">
        <f>SUM(StartExp:EndExp!B99)</f>
        <v>0</v>
      </c>
      <c r="C99" s="130">
        <f>SUM(StartExp:EndExp!C99)</f>
        <v>0</v>
      </c>
      <c r="D99" s="146" t="str">
        <f t="shared" si="15"/>
        <v/>
      </c>
      <c r="E99" s="219">
        <f>SUM(StartExp:EndExp!F99)</f>
        <v>0</v>
      </c>
      <c r="F99" s="150"/>
      <c r="G99" s="130" t="str">
        <f t="shared" si="16"/>
        <v>-</v>
      </c>
      <c r="H99" s="147"/>
      <c r="I99" s="73" t="str">
        <f>IFERROR(SUM(StartExp:EndExp!V99)/SUM(StartExp:EndExp!F99),"")</f>
        <v/>
      </c>
      <c r="J99" s="216">
        <f>SUM(StartExp:EndExp!L99)</f>
        <v>0</v>
      </c>
      <c r="K99" s="216">
        <f>SUM(StartExp:EndExp!M99)</f>
        <v>0</v>
      </c>
      <c r="L99" s="146" t="str">
        <f t="shared" si="17"/>
        <v/>
      </c>
      <c r="M99" s="73">
        <f>SUM(StartExp:EndExp!P99)</f>
        <v>0</v>
      </c>
      <c r="N99" s="150"/>
      <c r="O99" s="130" t="str">
        <f t="shared" si="18"/>
        <v>-</v>
      </c>
      <c r="P99" s="147"/>
      <c r="Q99" s="217" t="str">
        <f>IFERROR(SUM(StartExp:EndExp!W99)/SUM(StartExp:EndExp!P99),"")</f>
        <v/>
      </c>
    </row>
    <row r="100" spans="1:17" x14ac:dyDescent="0.25">
      <c r="A100" s="218">
        <f t="shared" si="14"/>
        <v>1984</v>
      </c>
      <c r="B100" s="130">
        <f>SUM(StartExp:EndExp!B100)</f>
        <v>0</v>
      </c>
      <c r="C100" s="130">
        <f>SUM(StartExp:EndExp!C100)</f>
        <v>0</v>
      </c>
      <c r="D100" s="146" t="str">
        <f t="shared" si="15"/>
        <v/>
      </c>
      <c r="E100" s="219">
        <f>SUM(StartExp:EndExp!F100)</f>
        <v>0</v>
      </c>
      <c r="F100" s="150"/>
      <c r="G100" s="130" t="str">
        <f t="shared" si="16"/>
        <v>-</v>
      </c>
      <c r="H100" s="147"/>
      <c r="I100" s="73" t="str">
        <f>IFERROR(SUM(StartExp:EndExp!V100)/SUM(StartExp:EndExp!F100),"")</f>
        <v/>
      </c>
      <c r="J100" s="216">
        <f>SUM(StartExp:EndExp!L100)</f>
        <v>0</v>
      </c>
      <c r="K100" s="216">
        <f>SUM(StartExp:EndExp!M100)</f>
        <v>0</v>
      </c>
      <c r="L100" s="146" t="str">
        <f t="shared" si="17"/>
        <v/>
      </c>
      <c r="M100" s="73">
        <f>SUM(StartExp:EndExp!P100)</f>
        <v>0</v>
      </c>
      <c r="N100" s="150"/>
      <c r="O100" s="130" t="str">
        <f t="shared" si="18"/>
        <v>-</v>
      </c>
      <c r="P100" s="147"/>
      <c r="Q100" s="217" t="str">
        <f>IFERROR(SUM(StartExp:EndExp!W100)/SUM(StartExp:EndExp!P100),"")</f>
        <v/>
      </c>
    </row>
    <row r="101" spans="1:17" x14ac:dyDescent="0.25">
      <c r="A101" s="218">
        <f t="shared" si="14"/>
        <v>1985</v>
      </c>
      <c r="B101" s="130">
        <f>SUM(StartExp:EndExp!B101)</f>
        <v>0</v>
      </c>
      <c r="C101" s="130">
        <f>SUM(StartExp:EndExp!C101)</f>
        <v>0</v>
      </c>
      <c r="D101" s="146" t="str">
        <f t="shared" si="15"/>
        <v/>
      </c>
      <c r="E101" s="219">
        <f>SUM(StartExp:EndExp!F101)</f>
        <v>0</v>
      </c>
      <c r="F101" s="150"/>
      <c r="G101" s="130" t="str">
        <f t="shared" si="16"/>
        <v>-</v>
      </c>
      <c r="H101" s="147"/>
      <c r="I101" s="73" t="str">
        <f>IFERROR(SUM(StartExp:EndExp!V101)/SUM(StartExp:EndExp!F101),"")</f>
        <v/>
      </c>
      <c r="J101" s="216">
        <f>SUM(StartExp:EndExp!L101)</f>
        <v>0</v>
      </c>
      <c r="K101" s="216">
        <f>SUM(StartExp:EndExp!M101)</f>
        <v>0</v>
      </c>
      <c r="L101" s="146" t="str">
        <f t="shared" si="17"/>
        <v/>
      </c>
      <c r="M101" s="73">
        <f>SUM(StartExp:EndExp!P101)</f>
        <v>0</v>
      </c>
      <c r="N101" s="150"/>
      <c r="O101" s="130" t="str">
        <f t="shared" si="18"/>
        <v>-</v>
      </c>
      <c r="P101" s="147"/>
      <c r="Q101" s="217" t="str">
        <f>IFERROR(SUM(StartExp:EndExp!W101)/SUM(StartExp:EndExp!P101),"")</f>
        <v/>
      </c>
    </row>
    <row r="102" spans="1:17" x14ac:dyDescent="0.25">
      <c r="A102" s="218">
        <f t="shared" si="14"/>
        <v>1986</v>
      </c>
      <c r="B102" s="130">
        <f>SUM(StartExp:EndExp!B102)</f>
        <v>0</v>
      </c>
      <c r="C102" s="130">
        <f>SUM(StartExp:EndExp!C102)</f>
        <v>0</v>
      </c>
      <c r="D102" s="146" t="str">
        <f t="shared" si="15"/>
        <v/>
      </c>
      <c r="E102" s="219">
        <f>SUM(StartExp:EndExp!F102)</f>
        <v>0</v>
      </c>
      <c r="F102" s="150"/>
      <c r="G102" s="130" t="str">
        <f t="shared" si="16"/>
        <v>-</v>
      </c>
      <c r="H102" s="147"/>
      <c r="I102" s="73" t="str">
        <f>IFERROR(SUM(StartExp:EndExp!V102)/SUM(StartExp:EndExp!F102),"")</f>
        <v/>
      </c>
      <c r="J102" s="216">
        <f>SUM(StartExp:EndExp!L102)</f>
        <v>0</v>
      </c>
      <c r="K102" s="216">
        <f>SUM(StartExp:EndExp!M102)</f>
        <v>0</v>
      </c>
      <c r="L102" s="146" t="str">
        <f t="shared" si="17"/>
        <v/>
      </c>
      <c r="M102" s="73">
        <f>SUM(StartExp:EndExp!P102)</f>
        <v>0</v>
      </c>
      <c r="N102" s="150"/>
      <c r="O102" s="130" t="str">
        <f t="shared" si="18"/>
        <v>-</v>
      </c>
      <c r="P102" s="147"/>
      <c r="Q102" s="217" t="str">
        <f>IFERROR(SUM(StartExp:EndExp!W102)/SUM(StartExp:EndExp!P102),"")</f>
        <v/>
      </c>
    </row>
    <row r="103" spans="1:17" x14ac:dyDescent="0.25">
      <c r="A103" s="218">
        <f t="shared" si="14"/>
        <v>1987</v>
      </c>
      <c r="B103" s="130">
        <f>SUM(StartExp:EndExp!B103)</f>
        <v>0</v>
      </c>
      <c r="C103" s="130">
        <f>SUM(StartExp:EndExp!C103)</f>
        <v>0</v>
      </c>
      <c r="D103" s="146" t="str">
        <f t="shared" si="15"/>
        <v/>
      </c>
      <c r="E103" s="219">
        <f>SUM(StartExp:EndExp!F103)</f>
        <v>0</v>
      </c>
      <c r="F103" s="150"/>
      <c r="G103" s="130" t="str">
        <f t="shared" si="16"/>
        <v>-</v>
      </c>
      <c r="H103" s="147"/>
      <c r="I103" s="73" t="str">
        <f>IFERROR(SUM(StartExp:EndExp!V103)/SUM(StartExp:EndExp!F103),"")</f>
        <v/>
      </c>
      <c r="J103" s="216">
        <f>SUM(StartExp:EndExp!L103)</f>
        <v>0</v>
      </c>
      <c r="K103" s="216">
        <f>SUM(StartExp:EndExp!M103)</f>
        <v>0</v>
      </c>
      <c r="L103" s="146" t="str">
        <f t="shared" si="17"/>
        <v/>
      </c>
      <c r="M103" s="73">
        <f>SUM(StartExp:EndExp!P103)</f>
        <v>0</v>
      </c>
      <c r="N103" s="150"/>
      <c r="O103" s="130" t="str">
        <f t="shared" si="18"/>
        <v>-</v>
      </c>
      <c r="P103" s="147"/>
      <c r="Q103" s="217" t="str">
        <f>IFERROR(SUM(StartExp:EndExp!W103)/SUM(StartExp:EndExp!P103),"")</f>
        <v/>
      </c>
    </row>
    <row r="104" spans="1:17" x14ac:dyDescent="0.25">
      <c r="A104" s="218">
        <f t="shared" si="14"/>
        <v>1988</v>
      </c>
      <c r="B104" s="130">
        <f>SUM(StartExp:EndExp!B104)</f>
        <v>0</v>
      </c>
      <c r="C104" s="130">
        <f>SUM(StartExp:EndExp!C104)</f>
        <v>0</v>
      </c>
      <c r="D104" s="146" t="str">
        <f t="shared" si="15"/>
        <v/>
      </c>
      <c r="E104" s="219">
        <f>SUM(StartExp:EndExp!F104)</f>
        <v>0</v>
      </c>
      <c r="F104" s="150"/>
      <c r="G104" s="130" t="str">
        <f t="shared" si="16"/>
        <v>-</v>
      </c>
      <c r="H104" s="147"/>
      <c r="I104" s="73" t="str">
        <f>IFERROR(SUM(StartExp:EndExp!V104)/SUM(StartExp:EndExp!F104),"")</f>
        <v/>
      </c>
      <c r="J104" s="216">
        <f>SUM(StartExp:EndExp!L104)</f>
        <v>0</v>
      </c>
      <c r="K104" s="216">
        <f>SUM(StartExp:EndExp!M104)</f>
        <v>0</v>
      </c>
      <c r="L104" s="146" t="str">
        <f t="shared" si="17"/>
        <v/>
      </c>
      <c r="M104" s="73">
        <f>SUM(StartExp:EndExp!P104)</f>
        <v>0</v>
      </c>
      <c r="N104" s="150"/>
      <c r="O104" s="130" t="str">
        <f t="shared" si="18"/>
        <v>-</v>
      </c>
      <c r="P104" s="147"/>
      <c r="Q104" s="217" t="str">
        <f>IFERROR(SUM(StartExp:EndExp!W104)/SUM(StartExp:EndExp!P104),"")</f>
        <v/>
      </c>
    </row>
    <row r="105" spans="1:17" x14ac:dyDescent="0.25">
      <c r="A105" s="218">
        <f t="shared" si="14"/>
        <v>1989</v>
      </c>
      <c r="B105" s="130">
        <f>SUM(StartExp:EndExp!B105)</f>
        <v>0</v>
      </c>
      <c r="C105" s="130">
        <f>SUM(StartExp:EndExp!C105)</f>
        <v>0</v>
      </c>
      <c r="D105" s="146" t="str">
        <f t="shared" si="15"/>
        <v/>
      </c>
      <c r="E105" s="219">
        <f>SUM(StartExp:EndExp!F105)</f>
        <v>0</v>
      </c>
      <c r="F105" s="150"/>
      <c r="G105" s="130" t="str">
        <f t="shared" si="16"/>
        <v>-</v>
      </c>
      <c r="H105" s="147"/>
      <c r="I105" s="73" t="str">
        <f>IFERROR(SUM(StartExp:EndExp!V105)/SUM(StartExp:EndExp!F105),"")</f>
        <v/>
      </c>
      <c r="J105" s="216">
        <f>SUM(StartExp:EndExp!L105)</f>
        <v>0</v>
      </c>
      <c r="K105" s="216">
        <f>SUM(StartExp:EndExp!M105)</f>
        <v>0</v>
      </c>
      <c r="L105" s="146" t="str">
        <f t="shared" si="17"/>
        <v/>
      </c>
      <c r="M105" s="73">
        <f>SUM(StartExp:EndExp!P105)</f>
        <v>0</v>
      </c>
      <c r="N105" s="150"/>
      <c r="O105" s="130" t="str">
        <f t="shared" si="18"/>
        <v>-</v>
      </c>
      <c r="P105" s="147"/>
      <c r="Q105" s="217" t="str">
        <f>IFERROR(SUM(StartExp:EndExp!W105)/SUM(StartExp:EndExp!P105),"")</f>
        <v/>
      </c>
    </row>
    <row r="106" spans="1:17" x14ac:dyDescent="0.25">
      <c r="A106" s="218">
        <f t="shared" si="14"/>
        <v>1990</v>
      </c>
      <c r="B106" s="130">
        <f>SUM(StartExp:EndExp!B106)</f>
        <v>0</v>
      </c>
      <c r="C106" s="130">
        <f>SUM(StartExp:EndExp!C106)</f>
        <v>0</v>
      </c>
      <c r="D106" s="146" t="str">
        <f t="shared" si="15"/>
        <v/>
      </c>
      <c r="E106" s="219">
        <f>SUM(StartExp:EndExp!F106)</f>
        <v>0</v>
      </c>
      <c r="F106" s="150"/>
      <c r="G106" s="130" t="str">
        <f t="shared" si="16"/>
        <v>-</v>
      </c>
      <c r="H106" s="147"/>
      <c r="I106" s="73" t="str">
        <f>IFERROR(SUM(StartExp:EndExp!V106)/SUM(StartExp:EndExp!F106),"")</f>
        <v/>
      </c>
      <c r="J106" s="216">
        <f>SUM(StartExp:EndExp!L106)</f>
        <v>0</v>
      </c>
      <c r="K106" s="216">
        <f>SUM(StartExp:EndExp!M106)</f>
        <v>0</v>
      </c>
      <c r="L106" s="146" t="str">
        <f t="shared" si="17"/>
        <v/>
      </c>
      <c r="M106" s="73">
        <f>SUM(StartExp:EndExp!P106)</f>
        <v>0</v>
      </c>
      <c r="N106" s="150"/>
      <c r="O106" s="130" t="str">
        <f t="shared" si="18"/>
        <v>-</v>
      </c>
      <c r="P106" s="147"/>
      <c r="Q106" s="217" t="str">
        <f>IFERROR(SUM(StartExp:EndExp!W106)/SUM(StartExp:EndExp!P106),"")</f>
        <v/>
      </c>
    </row>
    <row r="107" spans="1:17" x14ac:dyDescent="0.25">
      <c r="A107" s="218">
        <f t="shared" si="14"/>
        <v>1991</v>
      </c>
      <c r="B107" s="130">
        <f>SUM(StartExp:EndExp!B107)</f>
        <v>0</v>
      </c>
      <c r="C107" s="130">
        <f>SUM(StartExp:EndExp!C107)</f>
        <v>0</v>
      </c>
      <c r="D107" s="146" t="str">
        <f t="shared" si="15"/>
        <v/>
      </c>
      <c r="E107" s="219">
        <f>SUM(StartExp:EndExp!F107)</f>
        <v>0</v>
      </c>
      <c r="F107" s="150"/>
      <c r="G107" s="130" t="str">
        <f t="shared" si="16"/>
        <v>-</v>
      </c>
      <c r="H107" s="147"/>
      <c r="I107" s="73" t="str">
        <f>IFERROR(SUM(StartExp:EndExp!V107)/SUM(StartExp:EndExp!F107),"")</f>
        <v/>
      </c>
      <c r="J107" s="216">
        <f>SUM(StartExp:EndExp!L107)</f>
        <v>0</v>
      </c>
      <c r="K107" s="216">
        <f>SUM(StartExp:EndExp!M107)</f>
        <v>0</v>
      </c>
      <c r="L107" s="146" t="str">
        <f t="shared" si="17"/>
        <v/>
      </c>
      <c r="M107" s="73">
        <f>SUM(StartExp:EndExp!P107)</f>
        <v>0</v>
      </c>
      <c r="N107" s="150"/>
      <c r="O107" s="130" t="str">
        <f t="shared" si="18"/>
        <v>-</v>
      </c>
      <c r="P107" s="147"/>
      <c r="Q107" s="217" t="str">
        <f>IFERROR(SUM(StartExp:EndExp!W107)/SUM(StartExp:EndExp!P107),"")</f>
        <v/>
      </c>
    </row>
    <row r="108" spans="1:17" x14ac:dyDescent="0.25">
      <c r="A108" s="218">
        <f t="shared" si="14"/>
        <v>1992</v>
      </c>
      <c r="B108" s="130">
        <f>SUM(StartExp:EndExp!B108)</f>
        <v>0</v>
      </c>
      <c r="C108" s="130">
        <f>SUM(StartExp:EndExp!C108)</f>
        <v>0</v>
      </c>
      <c r="D108" s="146" t="str">
        <f t="shared" si="15"/>
        <v/>
      </c>
      <c r="E108" s="219">
        <f>SUM(StartExp:EndExp!F108)</f>
        <v>0</v>
      </c>
      <c r="F108" s="150"/>
      <c r="G108" s="130" t="str">
        <f t="shared" si="16"/>
        <v>-</v>
      </c>
      <c r="H108" s="147"/>
      <c r="I108" s="73" t="str">
        <f>IFERROR(SUM(StartExp:EndExp!V108)/SUM(StartExp:EndExp!F108),"")</f>
        <v/>
      </c>
      <c r="J108" s="216">
        <f>SUM(StartExp:EndExp!L108)</f>
        <v>0</v>
      </c>
      <c r="K108" s="216">
        <f>SUM(StartExp:EndExp!M108)</f>
        <v>0</v>
      </c>
      <c r="L108" s="146" t="str">
        <f t="shared" si="17"/>
        <v/>
      </c>
      <c r="M108" s="73">
        <f>SUM(StartExp:EndExp!P108)</f>
        <v>0</v>
      </c>
      <c r="N108" s="150"/>
      <c r="O108" s="130" t="str">
        <f t="shared" si="18"/>
        <v>-</v>
      </c>
      <c r="P108" s="147"/>
      <c r="Q108" s="217" t="str">
        <f>IFERROR(SUM(StartExp:EndExp!W108)/SUM(StartExp:EndExp!P108),"")</f>
        <v/>
      </c>
    </row>
    <row r="109" spans="1:17" x14ac:dyDescent="0.25">
      <c r="A109" s="218">
        <f t="shared" si="14"/>
        <v>1993</v>
      </c>
      <c r="B109" s="130">
        <f>SUM(StartExp:EndExp!B109)</f>
        <v>0</v>
      </c>
      <c r="C109" s="130">
        <f>SUM(StartExp:EndExp!C109)</f>
        <v>0</v>
      </c>
      <c r="D109" s="146" t="str">
        <f t="shared" si="15"/>
        <v/>
      </c>
      <c r="E109" s="219">
        <f>SUM(StartExp:EndExp!F109)</f>
        <v>0</v>
      </c>
      <c r="F109" s="150"/>
      <c r="G109" s="130" t="str">
        <f t="shared" si="16"/>
        <v>-</v>
      </c>
      <c r="H109" s="147"/>
      <c r="I109" s="73" t="str">
        <f>IFERROR(SUM(StartExp:EndExp!V109)/SUM(StartExp:EndExp!F109),"")</f>
        <v/>
      </c>
      <c r="J109" s="216">
        <f>SUM(StartExp:EndExp!L109)</f>
        <v>0</v>
      </c>
      <c r="K109" s="216">
        <f>SUM(StartExp:EndExp!M109)</f>
        <v>0</v>
      </c>
      <c r="L109" s="146" t="str">
        <f t="shared" si="17"/>
        <v/>
      </c>
      <c r="M109" s="73">
        <f>SUM(StartExp:EndExp!P109)</f>
        <v>0</v>
      </c>
      <c r="N109" s="150"/>
      <c r="O109" s="130" t="str">
        <f t="shared" si="18"/>
        <v>-</v>
      </c>
      <c r="P109" s="147"/>
      <c r="Q109" s="217" t="str">
        <f>IFERROR(SUM(StartExp:EndExp!W109)/SUM(StartExp:EndExp!P109),"")</f>
        <v/>
      </c>
    </row>
    <row r="110" spans="1:17" x14ac:dyDescent="0.25">
      <c r="A110" s="218">
        <f t="shared" si="14"/>
        <v>1994</v>
      </c>
      <c r="B110" s="130">
        <f>SUM(StartExp:EndExp!B110)</f>
        <v>0</v>
      </c>
      <c r="C110" s="130">
        <f>SUM(StartExp:EndExp!C110)</f>
        <v>0</v>
      </c>
      <c r="D110" s="146" t="str">
        <f t="shared" si="15"/>
        <v/>
      </c>
      <c r="E110" s="219">
        <f>SUM(StartExp:EndExp!F110)</f>
        <v>0</v>
      </c>
      <c r="F110" s="150"/>
      <c r="G110" s="130" t="str">
        <f t="shared" si="16"/>
        <v>-</v>
      </c>
      <c r="H110" s="147"/>
      <c r="I110" s="73" t="str">
        <f>IFERROR(SUM(StartExp:EndExp!V110)/SUM(StartExp:EndExp!F110),"")</f>
        <v/>
      </c>
      <c r="J110" s="216">
        <f>SUM(StartExp:EndExp!L110)</f>
        <v>0</v>
      </c>
      <c r="K110" s="216">
        <f>SUM(StartExp:EndExp!M110)</f>
        <v>0</v>
      </c>
      <c r="L110" s="146" t="str">
        <f t="shared" si="17"/>
        <v/>
      </c>
      <c r="M110" s="73">
        <f>SUM(StartExp:EndExp!P110)</f>
        <v>0</v>
      </c>
      <c r="N110" s="150"/>
      <c r="O110" s="130" t="str">
        <f t="shared" si="18"/>
        <v>-</v>
      </c>
      <c r="P110" s="147"/>
      <c r="Q110" s="217" t="str">
        <f>IFERROR(SUM(StartExp:EndExp!W110)/SUM(StartExp:EndExp!P110),"")</f>
        <v/>
      </c>
    </row>
    <row r="111" spans="1:17" x14ac:dyDescent="0.25">
      <c r="A111" s="218">
        <f t="shared" si="14"/>
        <v>1995</v>
      </c>
      <c r="B111" s="130">
        <f>SUM(StartExp:EndExp!B111)</f>
        <v>0</v>
      </c>
      <c r="C111" s="130">
        <f>SUM(StartExp:EndExp!C111)</f>
        <v>0</v>
      </c>
      <c r="D111" s="146" t="str">
        <f t="shared" si="15"/>
        <v/>
      </c>
      <c r="E111" s="219">
        <f>SUM(StartExp:EndExp!F111)</f>
        <v>0</v>
      </c>
      <c r="F111" s="150"/>
      <c r="G111" s="130" t="str">
        <f t="shared" si="16"/>
        <v>-</v>
      </c>
      <c r="H111" s="147"/>
      <c r="I111" s="73" t="str">
        <f>IFERROR(SUM(StartExp:EndExp!V111)/SUM(StartExp:EndExp!F111),"")</f>
        <v/>
      </c>
      <c r="J111" s="216">
        <f>SUM(StartExp:EndExp!L111)</f>
        <v>0</v>
      </c>
      <c r="K111" s="216">
        <f>SUM(StartExp:EndExp!M111)</f>
        <v>0</v>
      </c>
      <c r="L111" s="146" t="str">
        <f t="shared" si="17"/>
        <v/>
      </c>
      <c r="M111" s="73">
        <f>SUM(StartExp:EndExp!P111)</f>
        <v>0</v>
      </c>
      <c r="N111" s="150"/>
      <c r="O111" s="130" t="str">
        <f t="shared" si="18"/>
        <v>-</v>
      </c>
      <c r="P111" s="147"/>
      <c r="Q111" s="217" t="str">
        <f>IFERROR(SUM(StartExp:EndExp!W111)/SUM(StartExp:EndExp!P111),"")</f>
        <v/>
      </c>
    </row>
    <row r="112" spans="1:17" x14ac:dyDescent="0.25">
      <c r="A112" s="218">
        <f t="shared" si="14"/>
        <v>1996</v>
      </c>
      <c r="B112" s="130">
        <f>SUM(StartExp:EndExp!B112)</f>
        <v>0</v>
      </c>
      <c r="C112" s="130">
        <f>SUM(StartExp:EndExp!C112)</f>
        <v>0</v>
      </c>
      <c r="D112" s="146" t="str">
        <f t="shared" si="15"/>
        <v/>
      </c>
      <c r="E112" s="219">
        <f>SUM(StartExp:EndExp!F112)</f>
        <v>0</v>
      </c>
      <c r="F112" s="150"/>
      <c r="G112" s="130" t="str">
        <f t="shared" si="16"/>
        <v>-</v>
      </c>
      <c r="H112" s="147"/>
      <c r="I112" s="73" t="str">
        <f>IFERROR(SUM(StartExp:EndExp!V112)/SUM(StartExp:EndExp!F112),"")</f>
        <v/>
      </c>
      <c r="J112" s="216">
        <f>SUM(StartExp:EndExp!L112)</f>
        <v>0</v>
      </c>
      <c r="K112" s="216">
        <f>SUM(StartExp:EndExp!M112)</f>
        <v>0</v>
      </c>
      <c r="L112" s="146" t="str">
        <f t="shared" si="17"/>
        <v/>
      </c>
      <c r="M112" s="73">
        <f>SUM(StartExp:EndExp!P112)</f>
        <v>0</v>
      </c>
      <c r="N112" s="150"/>
      <c r="O112" s="130" t="str">
        <f t="shared" si="18"/>
        <v>-</v>
      </c>
      <c r="P112" s="147"/>
      <c r="Q112" s="217" t="str">
        <f>IFERROR(SUM(StartExp:EndExp!W112)/SUM(StartExp:EndExp!P112),"")</f>
        <v/>
      </c>
    </row>
    <row r="113" spans="1:17" x14ac:dyDescent="0.25">
      <c r="A113" s="218">
        <f t="shared" ref="A113:A131" si="19">IFERROR(IF(A112+1&lt;=Last_Proj_Year,A112+1,""),"")</f>
        <v>1997</v>
      </c>
      <c r="B113" s="130">
        <f>SUM(StartExp:EndExp!B113)</f>
        <v>0</v>
      </c>
      <c r="C113" s="130">
        <f>SUM(StartExp:EndExp!C113)</f>
        <v>0</v>
      </c>
      <c r="D113" s="146" t="str">
        <f t="shared" si="15"/>
        <v/>
      </c>
      <c r="E113" s="219">
        <f>SUM(StartExp:EndExp!F113)</f>
        <v>0</v>
      </c>
      <c r="F113" s="150"/>
      <c r="G113" s="130" t="str">
        <f t="shared" si="16"/>
        <v>-</v>
      </c>
      <c r="H113" s="147"/>
      <c r="I113" s="73" t="str">
        <f>IFERROR(SUM(StartExp:EndExp!V113)/SUM(StartExp:EndExp!F113),"")</f>
        <v/>
      </c>
      <c r="J113" s="216">
        <f>SUM(StartExp:EndExp!L113)</f>
        <v>0</v>
      </c>
      <c r="K113" s="216">
        <f>SUM(StartExp:EndExp!M113)</f>
        <v>0</v>
      </c>
      <c r="L113" s="146" t="str">
        <f t="shared" si="17"/>
        <v/>
      </c>
      <c r="M113" s="73">
        <f>SUM(StartExp:EndExp!P113)</f>
        <v>0</v>
      </c>
      <c r="N113" s="150"/>
      <c r="O113" s="130" t="str">
        <f t="shared" si="18"/>
        <v>-</v>
      </c>
      <c r="P113" s="147"/>
      <c r="Q113" s="217" t="str">
        <f>IFERROR(SUM(StartExp:EndExp!W113)/SUM(StartExp:EndExp!P113),"")</f>
        <v/>
      </c>
    </row>
    <row r="114" spans="1:17" x14ac:dyDescent="0.25">
      <c r="A114" s="218">
        <f t="shared" si="19"/>
        <v>1998</v>
      </c>
      <c r="B114" s="130">
        <f>SUM(StartExp:EndExp!B114)</f>
        <v>0</v>
      </c>
      <c r="C114" s="130">
        <f>SUM(StartExp:EndExp!C114)</f>
        <v>0</v>
      </c>
      <c r="D114" s="146" t="str">
        <f t="shared" si="15"/>
        <v/>
      </c>
      <c r="E114" s="219">
        <f>SUM(StartExp:EndExp!F114)</f>
        <v>0</v>
      </c>
      <c r="F114" s="150"/>
      <c r="G114" s="130" t="str">
        <f t="shared" si="16"/>
        <v>-</v>
      </c>
      <c r="H114" s="147"/>
      <c r="I114" s="73" t="str">
        <f>IFERROR(SUM(StartExp:EndExp!V114)/SUM(StartExp:EndExp!F114),"")</f>
        <v/>
      </c>
      <c r="J114" s="216">
        <f>SUM(StartExp:EndExp!L114)</f>
        <v>0</v>
      </c>
      <c r="K114" s="216">
        <f>SUM(StartExp:EndExp!M114)</f>
        <v>0</v>
      </c>
      <c r="L114" s="146" t="str">
        <f t="shared" si="17"/>
        <v/>
      </c>
      <c r="M114" s="73">
        <f>SUM(StartExp:EndExp!P114)</f>
        <v>0</v>
      </c>
      <c r="N114" s="150"/>
      <c r="O114" s="130" t="str">
        <f t="shared" si="18"/>
        <v>-</v>
      </c>
      <c r="P114" s="147"/>
      <c r="Q114" s="217" t="str">
        <f>IFERROR(SUM(StartExp:EndExp!W114)/SUM(StartExp:EndExp!P114),"")</f>
        <v/>
      </c>
    </row>
    <row r="115" spans="1:17" x14ac:dyDescent="0.25">
      <c r="A115" s="218">
        <f t="shared" si="19"/>
        <v>1999</v>
      </c>
      <c r="B115" s="130">
        <f>SUM(StartExp:EndExp!B115)</f>
        <v>0</v>
      </c>
      <c r="C115" s="130">
        <f>SUM(StartExp:EndExp!C115)</f>
        <v>0</v>
      </c>
      <c r="D115" s="146" t="str">
        <f t="shared" si="15"/>
        <v/>
      </c>
      <c r="E115" s="219">
        <f>SUM(StartExp:EndExp!F115)</f>
        <v>0</v>
      </c>
      <c r="F115" s="150"/>
      <c r="G115" s="130" t="str">
        <f t="shared" si="16"/>
        <v>-</v>
      </c>
      <c r="H115" s="147"/>
      <c r="I115" s="73" t="str">
        <f>IFERROR(SUM(StartExp:EndExp!V115)/SUM(StartExp:EndExp!F115),"")</f>
        <v/>
      </c>
      <c r="J115" s="216">
        <f>SUM(StartExp:EndExp!L115)</f>
        <v>0</v>
      </c>
      <c r="K115" s="216">
        <f>SUM(StartExp:EndExp!M115)</f>
        <v>0</v>
      </c>
      <c r="L115" s="146" t="str">
        <f t="shared" si="17"/>
        <v/>
      </c>
      <c r="M115" s="73">
        <f>SUM(StartExp:EndExp!P115)</f>
        <v>0</v>
      </c>
      <c r="N115" s="150"/>
      <c r="O115" s="130" t="str">
        <f t="shared" si="18"/>
        <v>-</v>
      </c>
      <c r="P115" s="147"/>
      <c r="Q115" s="217" t="str">
        <f>IFERROR(SUM(StartExp:EndExp!W115)/SUM(StartExp:EndExp!P115),"")</f>
        <v/>
      </c>
    </row>
    <row r="116" spans="1:17" x14ac:dyDescent="0.25">
      <c r="A116" s="218">
        <f t="shared" si="19"/>
        <v>2000</v>
      </c>
      <c r="B116" s="130">
        <f>SUM(StartExp:EndExp!B116)</f>
        <v>0</v>
      </c>
      <c r="C116" s="130">
        <f>SUM(StartExp:EndExp!C116)</f>
        <v>0</v>
      </c>
      <c r="D116" s="146" t="str">
        <f t="shared" si="15"/>
        <v/>
      </c>
      <c r="E116" s="219">
        <f>SUM(StartExp:EndExp!F116)</f>
        <v>0</v>
      </c>
      <c r="F116" s="150"/>
      <c r="G116" s="130" t="str">
        <f t="shared" si="16"/>
        <v>-</v>
      </c>
      <c r="H116" s="147"/>
      <c r="I116" s="73" t="str">
        <f>IFERROR(SUM(StartExp:EndExp!V116)/SUM(StartExp:EndExp!F116),"")</f>
        <v/>
      </c>
      <c r="J116" s="216">
        <f>SUM(StartExp:EndExp!L116)</f>
        <v>0</v>
      </c>
      <c r="K116" s="216">
        <f>SUM(StartExp:EndExp!M116)</f>
        <v>0</v>
      </c>
      <c r="L116" s="146" t="str">
        <f t="shared" si="17"/>
        <v/>
      </c>
      <c r="M116" s="73">
        <f>SUM(StartExp:EndExp!P116)</f>
        <v>0</v>
      </c>
      <c r="N116" s="150"/>
      <c r="O116" s="130" t="str">
        <f t="shared" si="18"/>
        <v>-</v>
      </c>
      <c r="P116" s="147"/>
      <c r="Q116" s="217" t="str">
        <f>IFERROR(SUM(StartExp:EndExp!W116)/SUM(StartExp:EndExp!P116),"")</f>
        <v/>
      </c>
    </row>
    <row r="117" spans="1:17" x14ac:dyDescent="0.25">
      <c r="A117" s="218">
        <f t="shared" si="19"/>
        <v>2001</v>
      </c>
      <c r="B117" s="130">
        <f>SUM(StartExp:EndExp!B117)</f>
        <v>0</v>
      </c>
      <c r="C117" s="130">
        <f>SUM(StartExp:EndExp!C117)</f>
        <v>0</v>
      </c>
      <c r="D117" s="146" t="str">
        <f t="shared" si="15"/>
        <v/>
      </c>
      <c r="E117" s="219">
        <f>SUM(StartExp:EndExp!F117)</f>
        <v>0</v>
      </c>
      <c r="F117" s="150"/>
      <c r="G117" s="130" t="str">
        <f t="shared" si="16"/>
        <v>-</v>
      </c>
      <c r="H117" s="147"/>
      <c r="I117" s="73" t="str">
        <f>IFERROR(SUM(StartExp:EndExp!V117)/SUM(StartExp:EndExp!F117),"")</f>
        <v/>
      </c>
      <c r="J117" s="216">
        <f>SUM(StartExp:EndExp!L117)</f>
        <v>0</v>
      </c>
      <c r="K117" s="216">
        <f>SUM(StartExp:EndExp!M117)</f>
        <v>0</v>
      </c>
      <c r="L117" s="146" t="str">
        <f t="shared" si="17"/>
        <v/>
      </c>
      <c r="M117" s="73">
        <f>SUM(StartExp:EndExp!P117)</f>
        <v>0</v>
      </c>
      <c r="N117" s="150"/>
      <c r="O117" s="130" t="str">
        <f t="shared" si="18"/>
        <v>-</v>
      </c>
      <c r="P117" s="147"/>
      <c r="Q117" s="217" t="str">
        <f>IFERROR(SUM(StartExp:EndExp!W117)/SUM(StartExp:EndExp!P117),"")</f>
        <v/>
      </c>
    </row>
    <row r="118" spans="1:17" x14ac:dyDescent="0.25">
      <c r="A118" s="218">
        <f t="shared" si="19"/>
        <v>2002</v>
      </c>
      <c r="B118" s="130">
        <f>SUM(StartExp:EndExp!B118)</f>
        <v>0</v>
      </c>
      <c r="C118" s="130">
        <f>SUM(StartExp:EndExp!C118)</f>
        <v>0</v>
      </c>
      <c r="D118" s="146" t="str">
        <f t="shared" si="15"/>
        <v/>
      </c>
      <c r="E118" s="219">
        <f>SUM(StartExp:EndExp!F118)</f>
        <v>0</v>
      </c>
      <c r="F118" s="150"/>
      <c r="G118" s="130" t="str">
        <f t="shared" si="16"/>
        <v>-</v>
      </c>
      <c r="H118" s="147"/>
      <c r="I118" s="73" t="str">
        <f>IFERROR(SUM(StartExp:EndExp!V118)/SUM(StartExp:EndExp!F118),"")</f>
        <v/>
      </c>
      <c r="J118" s="216">
        <f>SUM(StartExp:EndExp!L118)</f>
        <v>0</v>
      </c>
      <c r="K118" s="216">
        <f>SUM(StartExp:EndExp!M118)</f>
        <v>0</v>
      </c>
      <c r="L118" s="146" t="str">
        <f t="shared" si="17"/>
        <v/>
      </c>
      <c r="M118" s="73">
        <f>SUM(StartExp:EndExp!P118)</f>
        <v>0</v>
      </c>
      <c r="N118" s="150"/>
      <c r="O118" s="130" t="str">
        <f t="shared" si="18"/>
        <v>-</v>
      </c>
      <c r="P118" s="147"/>
      <c r="Q118" s="217" t="str">
        <f>IFERROR(SUM(StartExp:EndExp!W118)/SUM(StartExp:EndExp!P118),"")</f>
        <v/>
      </c>
    </row>
    <row r="119" spans="1:17" x14ac:dyDescent="0.25">
      <c r="A119" s="218">
        <f t="shared" si="19"/>
        <v>2003</v>
      </c>
      <c r="B119" s="130">
        <f>SUM(StartExp:EndExp!B119)</f>
        <v>0</v>
      </c>
      <c r="C119" s="130">
        <f>SUM(StartExp:EndExp!C119)</f>
        <v>0</v>
      </c>
      <c r="D119" s="146" t="str">
        <f t="shared" si="15"/>
        <v/>
      </c>
      <c r="E119" s="219">
        <f>SUM(StartExp:EndExp!F119)</f>
        <v>0</v>
      </c>
      <c r="F119" s="150"/>
      <c r="G119" s="130" t="str">
        <f t="shared" si="16"/>
        <v>-</v>
      </c>
      <c r="H119" s="147"/>
      <c r="I119" s="73" t="str">
        <f>IFERROR(SUM(StartExp:EndExp!V119)/SUM(StartExp:EndExp!F119),"")</f>
        <v/>
      </c>
      <c r="J119" s="216">
        <f>SUM(StartExp:EndExp!L119)</f>
        <v>0</v>
      </c>
      <c r="K119" s="216">
        <f>SUM(StartExp:EndExp!M119)</f>
        <v>0</v>
      </c>
      <c r="L119" s="146" t="str">
        <f t="shared" si="17"/>
        <v/>
      </c>
      <c r="M119" s="73">
        <f>SUM(StartExp:EndExp!P119)</f>
        <v>0</v>
      </c>
      <c r="N119" s="150"/>
      <c r="O119" s="130" t="str">
        <f t="shared" si="18"/>
        <v>-</v>
      </c>
      <c r="P119" s="147"/>
      <c r="Q119" s="217" t="str">
        <f>IFERROR(SUM(StartExp:EndExp!W119)/SUM(StartExp:EndExp!P119),"")</f>
        <v/>
      </c>
    </row>
    <row r="120" spans="1:17" x14ac:dyDescent="0.25">
      <c r="A120" s="218">
        <f t="shared" si="19"/>
        <v>2004</v>
      </c>
      <c r="B120" s="130">
        <f>SUM(StartExp:EndExp!B120)</f>
        <v>0</v>
      </c>
      <c r="C120" s="130">
        <f>SUM(StartExp:EndExp!C120)</f>
        <v>0</v>
      </c>
      <c r="D120" s="146" t="str">
        <f t="shared" si="15"/>
        <v/>
      </c>
      <c r="E120" s="219">
        <f>SUM(StartExp:EndExp!F120)</f>
        <v>0</v>
      </c>
      <c r="F120" s="150"/>
      <c r="G120" s="130" t="str">
        <f t="shared" si="16"/>
        <v>-</v>
      </c>
      <c r="H120" s="147"/>
      <c r="I120" s="73" t="str">
        <f>IFERROR(SUM(StartExp:EndExp!V120)/SUM(StartExp:EndExp!F120),"")</f>
        <v/>
      </c>
      <c r="J120" s="216">
        <f>SUM(StartExp:EndExp!L120)</f>
        <v>0</v>
      </c>
      <c r="K120" s="216">
        <f>SUM(StartExp:EndExp!M120)</f>
        <v>0</v>
      </c>
      <c r="L120" s="146" t="str">
        <f t="shared" si="17"/>
        <v/>
      </c>
      <c r="M120" s="73">
        <f>SUM(StartExp:EndExp!P120)</f>
        <v>0</v>
      </c>
      <c r="N120" s="150"/>
      <c r="O120" s="130" t="str">
        <f t="shared" si="18"/>
        <v>-</v>
      </c>
      <c r="P120" s="147"/>
      <c r="Q120" s="217" t="str">
        <f>IFERROR(SUM(StartExp:EndExp!W120)/SUM(StartExp:EndExp!P120),"")</f>
        <v/>
      </c>
    </row>
    <row r="121" spans="1:17" x14ac:dyDescent="0.25">
      <c r="A121" s="218">
        <f t="shared" si="19"/>
        <v>2005</v>
      </c>
      <c r="B121" s="130">
        <f>SUM(StartExp:EndExp!B121)</f>
        <v>0</v>
      </c>
      <c r="C121" s="130">
        <f>SUM(StartExp:EndExp!C121)</f>
        <v>0</v>
      </c>
      <c r="D121" s="146" t="str">
        <f t="shared" si="15"/>
        <v/>
      </c>
      <c r="E121" s="219">
        <f>SUM(StartExp:EndExp!F121)</f>
        <v>0</v>
      </c>
      <c r="F121" s="150"/>
      <c r="G121" s="130" t="str">
        <f t="shared" si="16"/>
        <v>-</v>
      </c>
      <c r="H121" s="147"/>
      <c r="I121" s="73" t="str">
        <f>IFERROR(SUM(StartExp:EndExp!V121)/SUM(StartExp:EndExp!F121),"")</f>
        <v/>
      </c>
      <c r="J121" s="216">
        <f>SUM(StartExp:EndExp!L121)</f>
        <v>0</v>
      </c>
      <c r="K121" s="216">
        <f>SUM(StartExp:EndExp!M121)</f>
        <v>0</v>
      </c>
      <c r="L121" s="146" t="str">
        <f t="shared" si="17"/>
        <v/>
      </c>
      <c r="M121" s="73">
        <f>SUM(StartExp:EndExp!P121)</f>
        <v>0</v>
      </c>
      <c r="N121" s="150"/>
      <c r="O121" s="130" t="str">
        <f t="shared" si="18"/>
        <v>-</v>
      </c>
      <c r="P121" s="147"/>
      <c r="Q121" s="217" t="str">
        <f>IFERROR(SUM(StartExp:EndExp!W121)/SUM(StartExp:EndExp!P121),"")</f>
        <v/>
      </c>
    </row>
    <row r="122" spans="1:17" x14ac:dyDescent="0.25">
      <c r="A122" s="218">
        <f t="shared" si="19"/>
        <v>2006</v>
      </c>
      <c r="B122" s="130">
        <f>SUM(StartExp:EndExp!B122)</f>
        <v>0</v>
      </c>
      <c r="C122" s="130">
        <f>SUM(StartExp:EndExp!C122)</f>
        <v>0</v>
      </c>
      <c r="D122" s="146" t="str">
        <f t="shared" si="15"/>
        <v/>
      </c>
      <c r="E122" s="219">
        <f>SUM(StartExp:EndExp!F122)</f>
        <v>0</v>
      </c>
      <c r="F122" s="150"/>
      <c r="G122" s="130" t="str">
        <f t="shared" si="16"/>
        <v>-</v>
      </c>
      <c r="H122" s="147"/>
      <c r="I122" s="73" t="str">
        <f>IFERROR(SUM(StartExp:EndExp!V122)/SUM(StartExp:EndExp!F122),"")</f>
        <v/>
      </c>
      <c r="J122" s="216">
        <f>SUM(StartExp:EndExp!L122)</f>
        <v>0</v>
      </c>
      <c r="K122" s="216">
        <f>SUM(StartExp:EndExp!M122)</f>
        <v>0</v>
      </c>
      <c r="L122" s="146" t="str">
        <f t="shared" si="17"/>
        <v/>
      </c>
      <c r="M122" s="73">
        <f>SUM(StartExp:EndExp!P122)</f>
        <v>0</v>
      </c>
      <c r="N122" s="150"/>
      <c r="O122" s="130" t="str">
        <f t="shared" si="18"/>
        <v>-</v>
      </c>
      <c r="P122" s="147"/>
      <c r="Q122" s="217" t="str">
        <f>IFERROR(SUM(StartExp:EndExp!W122)/SUM(StartExp:EndExp!P122),"")</f>
        <v/>
      </c>
    </row>
    <row r="123" spans="1:17" x14ac:dyDescent="0.25">
      <c r="A123" s="218">
        <f t="shared" si="19"/>
        <v>2007</v>
      </c>
      <c r="B123" s="130">
        <f>SUM(StartExp:EndExp!B123)</f>
        <v>0</v>
      </c>
      <c r="C123" s="130">
        <f>SUM(StartExp:EndExp!C123)</f>
        <v>0</v>
      </c>
      <c r="D123" s="146" t="str">
        <f t="shared" si="15"/>
        <v/>
      </c>
      <c r="E123" s="219">
        <f>SUM(StartExp:EndExp!F123)</f>
        <v>0</v>
      </c>
      <c r="F123" s="150"/>
      <c r="G123" s="130" t="str">
        <f t="shared" si="16"/>
        <v>-</v>
      </c>
      <c r="H123" s="147"/>
      <c r="I123" s="73" t="str">
        <f>IFERROR(SUM(StartExp:EndExp!V123)/SUM(StartExp:EndExp!F123),"")</f>
        <v/>
      </c>
      <c r="J123" s="216">
        <f>SUM(StartExp:EndExp!L123)</f>
        <v>0</v>
      </c>
      <c r="K123" s="216">
        <f>SUM(StartExp:EndExp!M123)</f>
        <v>0</v>
      </c>
      <c r="L123" s="146" t="str">
        <f t="shared" si="17"/>
        <v/>
      </c>
      <c r="M123" s="73">
        <f>SUM(StartExp:EndExp!P123)</f>
        <v>0</v>
      </c>
      <c r="N123" s="150"/>
      <c r="O123" s="130" t="str">
        <f t="shared" si="18"/>
        <v>-</v>
      </c>
      <c r="P123" s="147"/>
      <c r="Q123" s="217" t="str">
        <f>IFERROR(SUM(StartExp:EndExp!W123)/SUM(StartExp:EndExp!P123),"")</f>
        <v/>
      </c>
    </row>
    <row r="124" spans="1:17" x14ac:dyDescent="0.25">
      <c r="A124" s="218">
        <f t="shared" si="19"/>
        <v>2008</v>
      </c>
      <c r="B124" s="130">
        <f>SUM(StartExp:EndExp!B124)</f>
        <v>0</v>
      </c>
      <c r="C124" s="130">
        <f>SUM(StartExp:EndExp!C124)</f>
        <v>0</v>
      </c>
      <c r="D124" s="146" t="str">
        <f t="shared" si="15"/>
        <v/>
      </c>
      <c r="E124" s="219">
        <f>SUM(StartExp:EndExp!F124)</f>
        <v>0</v>
      </c>
      <c r="F124" s="150"/>
      <c r="G124" s="130" t="str">
        <f t="shared" si="16"/>
        <v>-</v>
      </c>
      <c r="H124" s="147"/>
      <c r="I124" s="73" t="str">
        <f>IFERROR(SUM(StartExp:EndExp!V124)/SUM(StartExp:EndExp!F124),"")</f>
        <v/>
      </c>
      <c r="J124" s="216">
        <f>SUM(StartExp:EndExp!L124)</f>
        <v>0</v>
      </c>
      <c r="K124" s="216">
        <f>SUM(StartExp:EndExp!M124)</f>
        <v>0</v>
      </c>
      <c r="L124" s="146" t="str">
        <f t="shared" si="17"/>
        <v/>
      </c>
      <c r="M124" s="73">
        <f>SUM(StartExp:EndExp!P124)</f>
        <v>0</v>
      </c>
      <c r="N124" s="150"/>
      <c r="O124" s="130" t="str">
        <f t="shared" si="18"/>
        <v>-</v>
      </c>
      <c r="P124" s="147"/>
      <c r="Q124" s="217" t="str">
        <f>IFERROR(SUM(StartExp:EndExp!W124)/SUM(StartExp:EndExp!P124),"")</f>
        <v/>
      </c>
    </row>
    <row r="125" spans="1:17" x14ac:dyDescent="0.25">
      <c r="A125" s="218">
        <f t="shared" si="19"/>
        <v>2009</v>
      </c>
      <c r="B125" s="130">
        <f>SUM(StartExp:EndExp!B125)</f>
        <v>0</v>
      </c>
      <c r="C125" s="130">
        <f>SUM(StartExp:EndExp!C125)</f>
        <v>0</v>
      </c>
      <c r="D125" s="146" t="str">
        <f t="shared" si="15"/>
        <v/>
      </c>
      <c r="E125" s="219">
        <f>SUM(StartExp:EndExp!F125)</f>
        <v>0</v>
      </c>
      <c r="F125" s="150"/>
      <c r="G125" s="130" t="str">
        <f t="shared" si="16"/>
        <v>-</v>
      </c>
      <c r="H125" s="147"/>
      <c r="I125" s="73" t="str">
        <f>IFERROR(SUM(StartExp:EndExp!V125)/SUM(StartExp:EndExp!F125),"")</f>
        <v/>
      </c>
      <c r="J125" s="216">
        <f>SUM(StartExp:EndExp!L125)</f>
        <v>0</v>
      </c>
      <c r="K125" s="216">
        <f>SUM(StartExp:EndExp!M125)</f>
        <v>0</v>
      </c>
      <c r="L125" s="146" t="str">
        <f t="shared" si="17"/>
        <v/>
      </c>
      <c r="M125" s="73">
        <f>SUM(StartExp:EndExp!P125)</f>
        <v>0</v>
      </c>
      <c r="N125" s="150"/>
      <c r="O125" s="130" t="str">
        <f t="shared" si="18"/>
        <v>-</v>
      </c>
      <c r="P125" s="147"/>
      <c r="Q125" s="217" t="str">
        <f>IFERROR(SUM(StartExp:EndExp!W125)/SUM(StartExp:EndExp!P125),"")</f>
        <v/>
      </c>
    </row>
    <row r="126" spans="1:17" x14ac:dyDescent="0.25">
      <c r="A126" s="218">
        <f t="shared" si="19"/>
        <v>2010</v>
      </c>
      <c r="B126" s="130">
        <f>SUM(StartExp:EndExp!B126)</f>
        <v>0</v>
      </c>
      <c r="C126" s="130">
        <f>SUM(StartExp:EndExp!C126)</f>
        <v>0</v>
      </c>
      <c r="D126" s="146" t="str">
        <f t="shared" si="15"/>
        <v/>
      </c>
      <c r="E126" s="219">
        <f>SUM(StartExp:EndExp!F126)</f>
        <v>0</v>
      </c>
      <c r="F126" s="150"/>
      <c r="G126" s="130" t="str">
        <f t="shared" si="16"/>
        <v>-</v>
      </c>
      <c r="H126" s="147"/>
      <c r="I126" s="73" t="str">
        <f>IFERROR(SUM(StartExp:EndExp!V126)/SUM(StartExp:EndExp!F126),"")</f>
        <v/>
      </c>
      <c r="J126" s="216">
        <f>SUM(StartExp:EndExp!L126)</f>
        <v>0</v>
      </c>
      <c r="K126" s="216">
        <f>SUM(StartExp:EndExp!M126)</f>
        <v>0</v>
      </c>
      <c r="L126" s="146" t="str">
        <f t="shared" si="17"/>
        <v/>
      </c>
      <c r="M126" s="73">
        <f>SUM(StartExp:EndExp!P126)</f>
        <v>0</v>
      </c>
      <c r="N126" s="150"/>
      <c r="O126" s="130" t="str">
        <f t="shared" si="18"/>
        <v>-</v>
      </c>
      <c r="P126" s="147"/>
      <c r="Q126" s="217" t="str">
        <f>IFERROR(SUM(StartExp:EndExp!W126)/SUM(StartExp:EndExp!P126),"")</f>
        <v/>
      </c>
    </row>
    <row r="127" spans="1:17" x14ac:dyDescent="0.25">
      <c r="A127" s="218">
        <f t="shared" si="19"/>
        <v>2011</v>
      </c>
      <c r="B127" s="130">
        <f>SUM(StartExp:EndExp!B127)</f>
        <v>0</v>
      </c>
      <c r="C127" s="130">
        <f>SUM(StartExp:EndExp!C127)</f>
        <v>0</v>
      </c>
      <c r="D127" s="146" t="str">
        <f t="shared" si="15"/>
        <v/>
      </c>
      <c r="E127" s="219">
        <f>SUM(StartExp:EndExp!F127)</f>
        <v>0</v>
      </c>
      <c r="F127" s="150"/>
      <c r="G127" s="130" t="str">
        <f t="shared" si="16"/>
        <v>-</v>
      </c>
      <c r="H127" s="147"/>
      <c r="I127" s="73" t="str">
        <f>IFERROR(SUM(StartExp:EndExp!V127)/SUM(StartExp:EndExp!F127),"")</f>
        <v/>
      </c>
      <c r="J127" s="216">
        <f>SUM(StartExp:EndExp!L127)</f>
        <v>0</v>
      </c>
      <c r="K127" s="216">
        <f>SUM(StartExp:EndExp!M127)</f>
        <v>0</v>
      </c>
      <c r="L127" s="146" t="str">
        <f t="shared" si="17"/>
        <v/>
      </c>
      <c r="M127" s="73">
        <f>SUM(StartExp:EndExp!P127)</f>
        <v>0</v>
      </c>
      <c r="N127" s="150"/>
      <c r="O127" s="130" t="str">
        <f t="shared" si="18"/>
        <v>-</v>
      </c>
      <c r="P127" s="147"/>
      <c r="Q127" s="217" t="str">
        <f>IFERROR(SUM(StartExp:EndExp!W127)/SUM(StartExp:EndExp!P127),"")</f>
        <v/>
      </c>
    </row>
    <row r="128" spans="1:17" x14ac:dyDescent="0.25">
      <c r="A128" s="218">
        <f t="shared" si="19"/>
        <v>2012</v>
      </c>
      <c r="B128" s="130">
        <f>SUM(StartExp:EndExp!B128)</f>
        <v>0</v>
      </c>
      <c r="C128" s="130">
        <f>SUM(StartExp:EndExp!C128)</f>
        <v>0</v>
      </c>
      <c r="D128" s="146" t="str">
        <f t="shared" si="15"/>
        <v/>
      </c>
      <c r="E128" s="219">
        <f>SUM(StartExp:EndExp!F128)</f>
        <v>0</v>
      </c>
      <c r="F128" s="150"/>
      <c r="G128" s="130" t="str">
        <f t="shared" si="16"/>
        <v>-</v>
      </c>
      <c r="H128" s="147"/>
      <c r="I128" s="73" t="str">
        <f>IFERROR(SUM(StartExp:EndExp!V128)/SUM(StartExp:EndExp!F128),"")</f>
        <v/>
      </c>
      <c r="J128" s="216">
        <f>SUM(StartExp:EndExp!L128)</f>
        <v>0</v>
      </c>
      <c r="K128" s="216">
        <f>SUM(StartExp:EndExp!M128)</f>
        <v>0</v>
      </c>
      <c r="L128" s="146" t="str">
        <f t="shared" si="17"/>
        <v/>
      </c>
      <c r="M128" s="73">
        <f>SUM(StartExp:EndExp!P128)</f>
        <v>0</v>
      </c>
      <c r="N128" s="150"/>
      <c r="O128" s="130" t="str">
        <f t="shared" si="18"/>
        <v>-</v>
      </c>
      <c r="P128" s="147"/>
      <c r="Q128" s="217" t="str">
        <f>IFERROR(SUM(StartExp:EndExp!W128)/SUM(StartExp:EndExp!P128),"")</f>
        <v/>
      </c>
    </row>
    <row r="129" spans="1:17" x14ac:dyDescent="0.25">
      <c r="A129" s="218">
        <f t="shared" si="19"/>
        <v>2013</v>
      </c>
      <c r="B129" s="130">
        <f>SUM(StartExp:EndExp!B129)</f>
        <v>0</v>
      </c>
      <c r="C129" s="130">
        <f>SUM(StartExp:EndExp!C129)</f>
        <v>0</v>
      </c>
      <c r="D129" s="146" t="str">
        <f t="shared" si="15"/>
        <v/>
      </c>
      <c r="E129" s="219">
        <f>SUM(StartExp:EndExp!F129)</f>
        <v>0</v>
      </c>
      <c r="F129" s="150"/>
      <c r="G129" s="130" t="str">
        <f t="shared" si="16"/>
        <v>-</v>
      </c>
      <c r="H129" s="147"/>
      <c r="I129" s="73" t="str">
        <f>IFERROR(SUM(StartExp:EndExp!V129)/SUM(StartExp:EndExp!F129),"")</f>
        <v/>
      </c>
      <c r="J129" s="216">
        <f>SUM(StartExp:EndExp!L129)</f>
        <v>0</v>
      </c>
      <c r="K129" s="216">
        <f>SUM(StartExp:EndExp!M129)</f>
        <v>0</v>
      </c>
      <c r="L129" s="146" t="str">
        <f t="shared" si="17"/>
        <v/>
      </c>
      <c r="M129" s="73">
        <f>SUM(StartExp:EndExp!P129)</f>
        <v>0</v>
      </c>
      <c r="N129" s="150"/>
      <c r="O129" s="130" t="str">
        <f t="shared" si="18"/>
        <v>-</v>
      </c>
      <c r="P129" s="147"/>
      <c r="Q129" s="217" t="str">
        <f>IFERROR(SUM(StartExp:EndExp!W129)/SUM(StartExp:EndExp!P129),"")</f>
        <v/>
      </c>
    </row>
    <row r="130" spans="1:17" x14ac:dyDescent="0.25">
      <c r="A130" s="218">
        <f t="shared" si="19"/>
        <v>2014</v>
      </c>
      <c r="B130" s="130">
        <f>SUM(StartExp:EndExp!B130)</f>
        <v>0</v>
      </c>
      <c r="C130" s="130">
        <f>SUM(StartExp:EndExp!C130)</f>
        <v>0</v>
      </c>
      <c r="D130" s="146" t="str">
        <f>IFERROR(IF(C130&lt;&gt;"",C130/B130,""),"")</f>
        <v/>
      </c>
      <c r="E130" s="219">
        <f>SUM(StartExp:EndExp!F130)</f>
        <v>0</v>
      </c>
      <c r="F130" s="150"/>
      <c r="G130" s="130" t="str">
        <f t="shared" si="16"/>
        <v>-</v>
      </c>
      <c r="H130" s="147"/>
      <c r="I130" s="73" t="str">
        <f>IFERROR(SUM(StartExp:EndExp!V130)/SUM(StartExp:EndExp!F130),"")</f>
        <v/>
      </c>
      <c r="J130" s="216">
        <f>SUM(StartExp:EndExp!L130)</f>
        <v>0</v>
      </c>
      <c r="K130" s="216">
        <f>SUM(StartExp:EndExp!M130)</f>
        <v>0</v>
      </c>
      <c r="L130" s="146" t="str">
        <f>IFERROR(IF(K130&lt;&gt;"",K130/J130,""),"")</f>
        <v/>
      </c>
      <c r="M130" s="73">
        <f>SUM(StartExp:EndExp!P130)</f>
        <v>0</v>
      </c>
      <c r="N130" s="150"/>
      <c r="O130" s="130" t="str">
        <f t="shared" si="18"/>
        <v>-</v>
      </c>
      <c r="P130" s="147"/>
      <c r="Q130" s="217" t="str">
        <f>IFERROR(SUM(StartExp:EndExp!W130)/SUM(StartExp:EndExp!P130),"")</f>
        <v/>
      </c>
    </row>
    <row r="131" spans="1:17" x14ac:dyDescent="0.25">
      <c r="A131" s="220">
        <f t="shared" si="19"/>
        <v>2015</v>
      </c>
      <c r="B131" s="131">
        <f>SUM(StartExp:EndExp!B131)</f>
        <v>0</v>
      </c>
      <c r="C131" s="131">
        <f>SUM(StartExp:EndExp!C131)</f>
        <v>0</v>
      </c>
      <c r="D131" s="148" t="str">
        <f>IFERROR(IF(C131&lt;&gt;"",C131/B131,""),"")</f>
        <v/>
      </c>
      <c r="E131" s="221">
        <f>SUM(StartExp:EndExp!F131)</f>
        <v>0</v>
      </c>
      <c r="F131" s="151"/>
      <c r="G131" s="131" t="str">
        <f t="shared" si="16"/>
        <v>-</v>
      </c>
      <c r="H131" s="149"/>
      <c r="I131" s="222" t="str">
        <f>IFERROR(SUM(StartExp:EndExp!V131)/SUM(StartExp:EndExp!F131),"")</f>
        <v/>
      </c>
      <c r="J131" s="223">
        <f>SUM(StartExp:EndExp!L131)</f>
        <v>0</v>
      </c>
      <c r="K131" s="223">
        <f>SUM(StartExp:EndExp!M131)</f>
        <v>0</v>
      </c>
      <c r="L131" s="148" t="str">
        <f>IFERROR(IF(K131&lt;&gt;"",K131/J131,""),"")</f>
        <v/>
      </c>
      <c r="M131" s="222">
        <f>SUM(StartExp:EndExp!P131)</f>
        <v>0</v>
      </c>
      <c r="N131" s="151"/>
      <c r="O131" s="131" t="str">
        <f t="shared" si="18"/>
        <v>-</v>
      </c>
      <c r="P131" s="149"/>
      <c r="Q131" s="224" t="str">
        <f>IFERROR(SUM(StartExp:EndExp!W131)/SUM(StartExp:EndExp!P131),"")</f>
        <v/>
      </c>
    </row>
  </sheetData>
  <sheetProtection formatColumns="0" formatRows="0"/>
  <mergeCells count="5">
    <mergeCell ref="A2:C2"/>
    <mergeCell ref="A3:C3"/>
    <mergeCell ref="A4:C4"/>
    <mergeCell ref="A5:C5"/>
    <mergeCell ref="D2:I5"/>
  </mergeCells>
  <conditionalFormatting sqref="F16:F131 H16:H131 N16:N131 P16:P131">
    <cfRule type="expression" dxfId="8" priority="3">
      <formula>$A16=Last_Full_Year+1</formula>
    </cfRule>
    <cfRule type="expression" dxfId="7" priority="141">
      <formula>$A16&lt;=Last_Full_Year</formula>
    </cfRule>
  </conditionalFormatting>
  <conditionalFormatting sqref="H16:H131 P16:P131">
    <cfRule type="expression" dxfId="6" priority="146">
      <formula>AND($A16&gt;Last_Full_Year,$A16&lt;=Last_Proj_Year)</formula>
    </cfRule>
  </conditionalFormatting>
  <pageMargins left="0.7" right="0.7" top="1.75" bottom="0.75" header="0.3" footer="0.3"/>
  <pageSetup scale="56"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
  <sheetViews>
    <sheetView workbookViewId="0">
      <selection activeCell="B7" sqref="B7:K7"/>
    </sheetView>
  </sheetViews>
  <sheetFormatPr defaultColWidth="9.140625" defaultRowHeight="15" x14ac:dyDescent="0.25"/>
  <cols>
    <col min="1" max="1" width="69" bestFit="1" customWidth="1"/>
  </cols>
  <sheetData>
    <row r="1" spans="1:1" x14ac:dyDescent="0.25">
      <c r="A1" t="s">
        <v>78</v>
      </c>
    </row>
  </sheetData>
  <sheetProtection sheet="1" objects="1" scenarios="1" selectLockedCells="1" selectUn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pageSetUpPr fitToPage="1"/>
  </sheetPr>
  <dimension ref="A1:Y883"/>
  <sheetViews>
    <sheetView workbookViewId="0">
      <pane xSplit="1" ySplit="8" topLeftCell="B9" activePane="bottomRight" state="frozen"/>
      <selection activeCell="A30" sqref="A30"/>
      <selection pane="topRight" activeCell="A30" sqref="A30"/>
      <selection pane="bottomLeft" activeCell="A30" sqref="A30"/>
      <selection pane="bottomRight" activeCell="D2" sqref="D2:T5"/>
    </sheetView>
  </sheetViews>
  <sheetFormatPr defaultColWidth="9.140625" defaultRowHeight="15" x14ac:dyDescent="0.25"/>
  <cols>
    <col min="1" max="4" width="13.28515625" style="29" customWidth="1"/>
    <col min="5" max="5" width="13.28515625" style="135" customWidth="1"/>
    <col min="6" max="7" width="13.28515625" style="29" customWidth="1"/>
    <col min="8" max="8" width="13.28515625" style="108" customWidth="1"/>
    <col min="9" max="9" width="13.28515625" style="105" customWidth="1"/>
    <col min="10" max="12" width="13.28515625" style="29" customWidth="1"/>
    <col min="13" max="13" width="13.28515625" style="75" customWidth="1"/>
    <col min="14" max="14" width="13.28515625" style="29" customWidth="1"/>
    <col min="15" max="15" width="13.28515625" style="136" customWidth="1"/>
    <col min="16" max="17" width="13.28515625" style="29" customWidth="1"/>
    <col min="18" max="18" width="13.28515625" style="137" customWidth="1"/>
    <col min="19" max="19" width="13.28515625" style="105" customWidth="1"/>
    <col min="20" max="22" width="13.28515625" style="29" customWidth="1"/>
    <col min="23" max="23" width="12.42578125" style="29" customWidth="1"/>
    <col min="24" max="24" width="13.5703125" style="29" customWidth="1"/>
    <col min="25" max="25" width="12.7109375" style="29" customWidth="1"/>
    <col min="26" max="16384" width="9.140625" style="12"/>
  </cols>
  <sheetData>
    <row r="1" spans="1:25" x14ac:dyDescent="0.25">
      <c r="A1" s="11" t="s">
        <v>31</v>
      </c>
      <c r="B1" s="12"/>
      <c r="C1" s="12"/>
      <c r="D1" s="12"/>
      <c r="E1" s="12"/>
      <c r="F1" s="12"/>
      <c r="G1" s="12"/>
      <c r="H1" s="12"/>
      <c r="I1" s="12"/>
      <c r="J1" s="12"/>
      <c r="K1" s="12"/>
      <c r="L1" s="12"/>
      <c r="M1" s="13"/>
      <c r="N1" s="11" t="s">
        <v>14</v>
      </c>
      <c r="O1" s="11"/>
      <c r="P1" s="12"/>
      <c r="Q1" s="12"/>
      <c r="R1" s="12"/>
      <c r="S1" s="12"/>
      <c r="T1" s="12"/>
      <c r="U1" s="12"/>
      <c r="V1" s="12"/>
      <c r="W1" s="12"/>
      <c r="X1" s="12"/>
      <c r="Y1" s="12"/>
    </row>
    <row r="2" spans="1:25" ht="15" customHeight="1" x14ac:dyDescent="0.25">
      <c r="A2" s="248" t="s">
        <v>17</v>
      </c>
      <c r="B2" s="248"/>
      <c r="C2" s="248"/>
      <c r="D2" s="249"/>
      <c r="E2" s="249"/>
      <c r="F2" s="249"/>
      <c r="G2" s="249"/>
      <c r="H2" s="249"/>
      <c r="I2" s="249"/>
      <c r="J2" s="249"/>
      <c r="K2" s="249"/>
      <c r="L2" s="249"/>
      <c r="M2" s="249"/>
      <c r="N2" s="249"/>
      <c r="O2" s="249"/>
      <c r="P2" s="249"/>
      <c r="Q2" s="249"/>
      <c r="R2" s="249"/>
      <c r="S2" s="249"/>
      <c r="T2" s="249"/>
      <c r="U2" s="12"/>
      <c r="V2" s="12"/>
      <c r="W2" s="12"/>
      <c r="X2" s="12"/>
      <c r="Y2" s="12"/>
    </row>
    <row r="3" spans="1:25" ht="15" customHeight="1" x14ac:dyDescent="0.25">
      <c r="A3" s="250" t="s">
        <v>15</v>
      </c>
      <c r="B3" s="250"/>
      <c r="C3" s="250"/>
      <c r="D3" s="249"/>
      <c r="E3" s="249"/>
      <c r="F3" s="249"/>
      <c r="G3" s="249"/>
      <c r="H3" s="249"/>
      <c r="I3" s="249"/>
      <c r="J3" s="249"/>
      <c r="K3" s="249"/>
      <c r="L3" s="249"/>
      <c r="M3" s="249"/>
      <c r="N3" s="249"/>
      <c r="O3" s="249"/>
      <c r="P3" s="249"/>
      <c r="Q3" s="249"/>
      <c r="R3" s="249"/>
      <c r="S3" s="249"/>
      <c r="T3" s="249"/>
      <c r="U3" s="12"/>
      <c r="V3" s="12"/>
      <c r="W3" s="12"/>
      <c r="X3" s="12"/>
      <c r="Y3" s="12"/>
    </row>
    <row r="4" spans="1:25" x14ac:dyDescent="0.25">
      <c r="A4" s="251" t="s">
        <v>32</v>
      </c>
      <c r="B4" s="251"/>
      <c r="C4" s="251"/>
      <c r="D4" s="249"/>
      <c r="E4" s="249"/>
      <c r="F4" s="249"/>
      <c r="G4" s="249"/>
      <c r="H4" s="249"/>
      <c r="I4" s="249"/>
      <c r="J4" s="249"/>
      <c r="K4" s="249"/>
      <c r="L4" s="249"/>
      <c r="M4" s="249"/>
      <c r="N4" s="249"/>
      <c r="O4" s="249"/>
      <c r="P4" s="249"/>
      <c r="Q4" s="249"/>
      <c r="R4" s="249"/>
      <c r="S4" s="249"/>
      <c r="T4" s="249"/>
      <c r="U4" s="12"/>
      <c r="V4" s="12"/>
      <c r="W4" s="12"/>
      <c r="X4" s="12"/>
      <c r="Y4" s="12"/>
    </row>
    <row r="5" spans="1:25" ht="32.25" customHeight="1" x14ac:dyDescent="0.25">
      <c r="A5" s="252" t="s">
        <v>100</v>
      </c>
      <c r="B5" s="253"/>
      <c r="C5" s="253"/>
      <c r="D5" s="249"/>
      <c r="E5" s="249"/>
      <c r="F5" s="249"/>
      <c r="G5" s="249"/>
      <c r="H5" s="249"/>
      <c r="I5" s="249"/>
      <c r="J5" s="249"/>
      <c r="K5" s="249"/>
      <c r="L5" s="249"/>
      <c r="M5" s="249"/>
      <c r="N5" s="249"/>
      <c r="O5" s="249"/>
      <c r="P5" s="249"/>
      <c r="Q5" s="249"/>
      <c r="R5" s="249"/>
      <c r="S5" s="249"/>
      <c r="T5" s="249"/>
      <c r="U5" s="12"/>
      <c r="V5" s="12"/>
      <c r="W5" s="12"/>
      <c r="X5" s="12"/>
      <c r="Y5" s="12"/>
    </row>
    <row r="6" spans="1:25" x14ac:dyDescent="0.25">
      <c r="A6" s="90"/>
      <c r="B6" s="304" t="s">
        <v>3</v>
      </c>
      <c r="C6" s="304"/>
      <c r="D6" s="304"/>
      <c r="E6" s="304"/>
      <c r="F6" s="304"/>
      <c r="G6" s="304"/>
      <c r="H6" s="304"/>
      <c r="I6" s="304"/>
      <c r="J6" s="304"/>
      <c r="K6" s="305"/>
      <c r="L6" s="306" t="s">
        <v>4</v>
      </c>
      <c r="M6" s="307"/>
      <c r="N6" s="307"/>
      <c r="O6" s="307"/>
      <c r="P6" s="307"/>
      <c r="Q6" s="307"/>
      <c r="R6" s="307"/>
      <c r="S6" s="307"/>
      <c r="T6" s="307"/>
      <c r="U6" s="308"/>
      <c r="V6" s="235"/>
      <c r="W6" s="12"/>
      <c r="X6" s="114"/>
      <c r="Y6" s="114"/>
    </row>
    <row r="7" spans="1:25" ht="15" customHeight="1" x14ac:dyDescent="0.25">
      <c r="A7" s="22" t="s">
        <v>26</v>
      </c>
      <c r="B7" s="315"/>
      <c r="C7" s="316"/>
      <c r="D7" s="316"/>
      <c r="E7" s="316"/>
      <c r="F7" s="316"/>
      <c r="G7" s="316"/>
      <c r="H7" s="316"/>
      <c r="I7" s="316"/>
      <c r="J7" s="316"/>
      <c r="K7" s="317"/>
      <c r="L7" s="319" t="str">
        <f>IF(B7&lt;&gt;"",B7,"")</f>
        <v/>
      </c>
      <c r="M7" s="320"/>
      <c r="N7" s="320"/>
      <c r="O7" s="320"/>
      <c r="P7" s="320"/>
      <c r="Q7" s="320"/>
      <c r="R7" s="320"/>
      <c r="S7" s="320"/>
      <c r="T7" s="320"/>
      <c r="U7" s="321"/>
      <c r="V7" s="12"/>
      <c r="W7" s="12"/>
      <c r="X7" s="12"/>
      <c r="Y7" s="12"/>
    </row>
    <row r="8" spans="1:25" ht="71.25" x14ac:dyDescent="0.25">
      <c r="A8" s="225" t="s">
        <v>27</v>
      </c>
      <c r="B8" s="91" t="s">
        <v>66</v>
      </c>
      <c r="C8" s="91" t="s">
        <v>84</v>
      </c>
      <c r="D8" s="91" t="s">
        <v>68</v>
      </c>
      <c r="E8" s="118" t="s">
        <v>86</v>
      </c>
      <c r="F8" s="116" t="s">
        <v>69</v>
      </c>
      <c r="G8" s="116" t="s">
        <v>93</v>
      </c>
      <c r="H8" s="116" t="s">
        <v>107</v>
      </c>
      <c r="I8" s="116" t="s">
        <v>57</v>
      </c>
      <c r="J8" s="116" t="s">
        <v>70</v>
      </c>
      <c r="K8" s="119" t="s">
        <v>71</v>
      </c>
      <c r="L8" s="227" t="s">
        <v>72</v>
      </c>
      <c r="M8" s="91" t="s">
        <v>73</v>
      </c>
      <c r="N8" s="91" t="s">
        <v>74</v>
      </c>
      <c r="O8" s="116" t="s">
        <v>87</v>
      </c>
      <c r="P8" s="116" t="s">
        <v>75</v>
      </c>
      <c r="Q8" s="116" t="s">
        <v>93</v>
      </c>
      <c r="R8" s="116" t="s">
        <v>108</v>
      </c>
      <c r="S8" s="116" t="s">
        <v>57</v>
      </c>
      <c r="T8" s="116" t="s">
        <v>76</v>
      </c>
      <c r="U8" s="119" t="s">
        <v>77</v>
      </c>
      <c r="V8" s="227" t="s">
        <v>82</v>
      </c>
      <c r="W8" s="91" t="s">
        <v>83</v>
      </c>
      <c r="X8" s="91" t="str">
        <f>"Accumulation Factor to Convert to " &amp; PV_Year &amp; " Dollars"</f>
        <v>Accumulation Factor to Convert to 2018 Dollars</v>
      </c>
      <c r="Y8" s="239" t="str">
        <f>"Discount Factor to Convert to " &amp; PV_Year &amp; " Dollars"</f>
        <v>Discount Factor to Convert to 2018 Dollars</v>
      </c>
    </row>
    <row r="9" spans="1:25" x14ac:dyDescent="0.25">
      <c r="A9" s="12"/>
      <c r="B9" s="120" t="str">
        <f>"Lifetime Summary (in "&amp;PV_Year&amp;" dollars)"</f>
        <v>Lifetime Summary (in 2018 dollars)</v>
      </c>
      <c r="C9" s="120"/>
      <c r="D9" s="120"/>
      <c r="E9" s="11"/>
      <c r="F9" s="11"/>
      <c r="G9" s="11"/>
      <c r="H9" s="11"/>
      <c r="I9" s="11"/>
      <c r="J9" s="11"/>
      <c r="K9" s="231"/>
      <c r="L9" s="247" t="str">
        <f>"Lifetime Summary (in "&amp;PV_Year&amp;" dollars)"</f>
        <v>Lifetime Summary (in 2018 dollars)</v>
      </c>
      <c r="M9" s="248"/>
      <c r="N9" s="248"/>
      <c r="O9" s="11"/>
      <c r="P9" s="11"/>
      <c r="Q9" s="11"/>
      <c r="R9" s="11"/>
      <c r="S9" s="11"/>
      <c r="T9" s="11"/>
      <c r="U9" s="231"/>
      <c r="V9" s="12"/>
      <c r="W9" s="12"/>
      <c r="X9" s="64"/>
      <c r="Y9" s="240"/>
    </row>
    <row r="10" spans="1:25" x14ac:dyDescent="0.25">
      <c r="A10" s="22" t="s">
        <v>9</v>
      </c>
      <c r="B10" s="61">
        <f>SUMPRODUCT(ExpTable1[IN Earned Premium],ExpTable1[Accumulation Factors])</f>
        <v>0</v>
      </c>
      <c r="C10" s="61">
        <f>SUMPRODUCT(ExpTable1[IN Incurred Claims],ExpTable1[Accumulation Factors])</f>
        <v>0</v>
      </c>
      <c r="D10" s="62" t="str">
        <f>IFERROR(IF(C10&lt;&gt;"",C10/B10,""),"")</f>
        <v/>
      </c>
      <c r="E10" s="28"/>
      <c r="F10" s="27"/>
      <c r="G10" s="27"/>
      <c r="H10" s="27"/>
      <c r="I10" s="27"/>
      <c r="J10" s="27"/>
      <c r="K10" s="63"/>
      <c r="L10" s="228">
        <f>SUMPRODUCT(ExpTable1[NW Earned Premium],ExpTable1[Accumulation Factors])</f>
        <v>0</v>
      </c>
      <c r="M10" s="61">
        <f>SUMPRODUCT(ExpTable1[NW Incurred Claims],ExpTable1[Accumulation Factors])</f>
        <v>0</v>
      </c>
      <c r="N10" s="62" t="str">
        <f>IFERROR(IF(M10&lt;&gt;"",M10/L10,""),"")</f>
        <v/>
      </c>
      <c r="O10" s="117"/>
      <c r="P10" s="27"/>
      <c r="Q10" s="27"/>
      <c r="R10" s="27"/>
      <c r="S10" s="27"/>
      <c r="T10" s="72"/>
      <c r="U10" s="63"/>
      <c r="V10" s="12"/>
      <c r="W10" s="12"/>
      <c r="X10" s="64"/>
      <c r="Y10" s="240"/>
    </row>
    <row r="11" spans="1:25" s="14" customFormat="1" x14ac:dyDescent="0.25">
      <c r="A11" s="22" t="s">
        <v>10</v>
      </c>
      <c r="B11" s="226">
        <f>SUMPRODUCT(ExpTable1[IN Earned Premium],ExpTable1[Discount Factors])</f>
        <v>0</v>
      </c>
      <c r="C11" s="226">
        <f>SUMPRODUCT(ExpTable1[IN Incurred Claims],ExpTable1[Discount Factors])</f>
        <v>0</v>
      </c>
      <c r="D11" s="62" t="str">
        <f>IFERROR(IF(C11&lt;&gt;"",C11/B11,""),"")</f>
        <v/>
      </c>
      <c r="E11" s="28"/>
      <c r="F11" s="27"/>
      <c r="G11" s="27"/>
      <c r="H11" s="27"/>
      <c r="I11" s="27"/>
      <c r="J11" s="27"/>
      <c r="K11" s="63"/>
      <c r="L11" s="229">
        <f>SUMPRODUCT(ExpTable1[NW Earned Premium],ExpTable1[Discount Factors])</f>
        <v>0</v>
      </c>
      <c r="M11" s="226">
        <f>SUMPRODUCT(ExpTable1[NW Incurred Claims],ExpTable1[Discount Factors])</f>
        <v>0</v>
      </c>
      <c r="N11" s="62" t="str">
        <f>IFERROR(IF(M11&lt;&gt;"",M11/L11,""),"")</f>
        <v/>
      </c>
      <c r="O11" s="28"/>
      <c r="P11" s="27"/>
      <c r="Q11" s="27"/>
      <c r="R11" s="27"/>
      <c r="S11" s="27"/>
      <c r="T11" s="72"/>
      <c r="U11" s="234"/>
      <c r="X11" s="64"/>
      <c r="Y11" s="240"/>
    </row>
    <row r="12" spans="1:25" x14ac:dyDescent="0.25">
      <c r="A12" s="22" t="s">
        <v>11</v>
      </c>
      <c r="B12" s="61">
        <f>SUM(B10:B11)</f>
        <v>0</v>
      </c>
      <c r="C12" s="61">
        <f>SUM(C10:C11)</f>
        <v>0</v>
      </c>
      <c r="D12" s="62" t="str">
        <f>IFERROR(IF(C12&lt;&gt;"",C12/B12,""),"")</f>
        <v/>
      </c>
      <c r="E12" s="28"/>
      <c r="F12" s="27"/>
      <c r="G12" s="27"/>
      <c r="H12" s="27"/>
      <c r="I12" s="27"/>
      <c r="J12" s="27"/>
      <c r="K12" s="63"/>
      <c r="L12" s="228">
        <f>SUM(L10:L11)</f>
        <v>0</v>
      </c>
      <c r="M12" s="61">
        <f>SUM(M10:M11)</f>
        <v>0</v>
      </c>
      <c r="N12" s="62" t="str">
        <f>IFERROR(IF(M12&lt;&gt;"",M12/L12,""),"")</f>
        <v/>
      </c>
      <c r="O12" s="28"/>
      <c r="P12" s="27"/>
      <c r="Q12" s="27"/>
      <c r="R12" s="27"/>
      <c r="S12" s="27"/>
      <c r="T12" s="72"/>
      <c r="U12" s="232"/>
      <c r="V12" s="12"/>
      <c r="W12" s="12"/>
      <c r="X12" s="64"/>
      <c r="Y12" s="240"/>
    </row>
    <row r="13" spans="1:25" x14ac:dyDescent="0.25">
      <c r="A13" s="95"/>
      <c r="B13" s="71"/>
      <c r="C13" s="71"/>
      <c r="D13" s="26"/>
      <c r="E13" s="28"/>
      <c r="F13" s="27"/>
      <c r="G13" s="27"/>
      <c r="H13" s="27"/>
      <c r="I13" s="27"/>
      <c r="J13" s="27"/>
      <c r="K13" s="63"/>
      <c r="L13" s="71"/>
      <c r="M13" s="71"/>
      <c r="N13" s="26"/>
      <c r="O13" s="28"/>
      <c r="P13" s="27"/>
      <c r="Q13" s="27"/>
      <c r="R13" s="27"/>
      <c r="S13" s="27"/>
      <c r="T13" s="72"/>
      <c r="U13" s="232"/>
      <c r="V13" s="12"/>
      <c r="W13" s="12"/>
      <c r="X13" s="64"/>
      <c r="Y13" s="240"/>
    </row>
    <row r="14" spans="1:25" ht="16.5" customHeight="1" x14ac:dyDescent="0.25">
      <c r="A14" s="11" t="s">
        <v>92</v>
      </c>
      <c r="B14" s="12"/>
      <c r="C14" s="12"/>
      <c r="D14" s="12"/>
      <c r="E14" s="12"/>
      <c r="F14" s="12"/>
      <c r="G14" s="12"/>
      <c r="H14" s="12"/>
      <c r="I14" s="12"/>
      <c r="J14" s="12"/>
      <c r="K14" s="232"/>
      <c r="L14" s="12"/>
      <c r="M14" s="12"/>
      <c r="N14" s="12"/>
      <c r="O14" s="12"/>
      <c r="P14" s="12"/>
      <c r="Q14" s="12"/>
      <c r="R14" s="12"/>
      <c r="S14" s="12"/>
      <c r="T14" s="12"/>
      <c r="U14" s="232"/>
      <c r="V14" s="12"/>
      <c r="W14" s="12"/>
      <c r="X14" s="113"/>
      <c r="Y14" s="241"/>
    </row>
    <row r="15" spans="1:25" ht="60" x14ac:dyDescent="0.25">
      <c r="A15" s="92" t="s">
        <v>27</v>
      </c>
      <c r="B15" s="93" t="s">
        <v>66</v>
      </c>
      <c r="C15" s="23" t="s">
        <v>84</v>
      </c>
      <c r="D15" s="23" t="s">
        <v>68</v>
      </c>
      <c r="E15" s="111" t="s">
        <v>86</v>
      </c>
      <c r="F15" s="23" t="s">
        <v>69</v>
      </c>
      <c r="G15" s="23" t="s">
        <v>94</v>
      </c>
      <c r="H15" s="23" t="s">
        <v>107</v>
      </c>
      <c r="I15" s="23" t="s">
        <v>115</v>
      </c>
      <c r="J15" s="23" t="s">
        <v>70</v>
      </c>
      <c r="K15" s="94" t="s">
        <v>71</v>
      </c>
      <c r="L15" s="60" t="s">
        <v>72</v>
      </c>
      <c r="M15" s="23" t="s">
        <v>73</v>
      </c>
      <c r="N15" s="23" t="s">
        <v>74</v>
      </c>
      <c r="O15" s="23" t="s">
        <v>87</v>
      </c>
      <c r="P15" s="23" t="s">
        <v>75</v>
      </c>
      <c r="Q15" s="23" t="s">
        <v>95</v>
      </c>
      <c r="R15" s="23" t="s">
        <v>108</v>
      </c>
      <c r="S15" s="23" t="s">
        <v>116</v>
      </c>
      <c r="T15" s="23" t="s">
        <v>76</v>
      </c>
      <c r="U15" s="94" t="s">
        <v>77</v>
      </c>
      <c r="V15" s="233" t="s">
        <v>82</v>
      </c>
      <c r="W15" s="97" t="s">
        <v>83</v>
      </c>
      <c r="X15" s="115" t="s">
        <v>88</v>
      </c>
      <c r="Y15" s="94" t="s">
        <v>89</v>
      </c>
    </row>
    <row r="16" spans="1:25" s="29" customFormat="1" x14ac:dyDescent="0.25">
      <c r="A16" s="138">
        <f>First_Year</f>
        <v>1900</v>
      </c>
      <c r="B16" s="67"/>
      <c r="C16" s="68"/>
      <c r="D16" s="139" t="str">
        <f>IFERROR(IF(C16&lt;&gt;"",C16/B16,""),"")</f>
        <v/>
      </c>
      <c r="E16" s="68"/>
      <c r="F16" s="69"/>
      <c r="G16" s="69"/>
      <c r="H16" s="109"/>
      <c r="I16" s="156"/>
      <c r="J16" s="140" t="str">
        <f>IFERROR(IF(B16="","",B16/F16),"")</f>
        <v/>
      </c>
      <c r="K16" s="70"/>
      <c r="L16" s="230"/>
      <c r="M16" s="68"/>
      <c r="N16" s="139" t="str">
        <f>IFERROR(IF(M16&lt;&gt;"",M16/L16,""),"")</f>
        <v/>
      </c>
      <c r="O16" s="68"/>
      <c r="P16" s="69"/>
      <c r="Q16" s="69"/>
      <c r="R16" s="109"/>
      <c r="S16" s="156"/>
      <c r="T16" s="140" t="str">
        <f>IFERROR(IF(L16="","",L16/P16),"")</f>
        <v/>
      </c>
      <c r="U16" s="70"/>
      <c r="V16" s="236">
        <f>ExpTable1[[#This Row],[IN Life Years]]*ExpTable1[[#This Row],[IN Average Age]]</f>
        <v>0</v>
      </c>
      <c r="W16" s="106">
        <f>ExpTable1[[#This Row],[NW Life Years]]*ExpTable1[[#This Row],[NW Average Age]]</f>
        <v>0</v>
      </c>
      <c r="X16" s="141">
        <f>IF(ExpTable1[[#This Row],[Time Frame]]="","",IF(AND(ExpTable1[[#This Row],[Time Frame]]&lt;&gt;"",ExpTable1[[#This Row],[Time Frame]]&lt;=Last_Full_Year),1/((1+Discount_Rate)^(ExpTable1[[#This Row],[Time Frame]]-PV_Year)),0)/((1+Discount_Rate)^0.5))</f>
        <v>1</v>
      </c>
      <c r="Y16" s="142">
        <f>IF(ExpTable1[[#This Row],[Time Frame]]="","",IF(AND(ExpTable1[[#This Row],[Time Frame]]&lt;&gt;"",ExpTable1[[#This Row],[Time Frame]]&gt;Last_Full_Year),1/((1+Discount_Rate)^(ExpTable1[[#This Row],[Time Frame]]-PV_Year)),0)/((1+Discount_Rate)^0.5))</f>
        <v>0</v>
      </c>
    </row>
    <row r="17" spans="1:25" s="29" customFormat="1" x14ac:dyDescent="0.25">
      <c r="A17" s="138">
        <f t="shared" ref="A17:A28" si="0">IFERROR(IF(A16+1&lt;=Last_Proj_Year,A16+1,""),"")</f>
        <v>1901</v>
      </c>
      <c r="B17" s="67"/>
      <c r="C17" s="68"/>
      <c r="D17" s="139" t="str">
        <f>IFERROR(IF(C17&lt;&gt;"",C17/B17,""),"")</f>
        <v/>
      </c>
      <c r="E17" s="68"/>
      <c r="F17" s="69"/>
      <c r="G17" s="69"/>
      <c r="H17" s="109"/>
      <c r="I17" s="156"/>
      <c r="J17" s="140" t="str">
        <f>IFERROR(IF(B17="","",B17/F17),"")</f>
        <v/>
      </c>
      <c r="K17" s="70"/>
      <c r="L17" s="67"/>
      <c r="M17" s="68"/>
      <c r="N17" s="139" t="str">
        <f t="shared" ref="N17:N28" si="1">IFERROR(IF(M17&lt;&gt;"",M17/L17,""),"")</f>
        <v/>
      </c>
      <c r="O17" s="68"/>
      <c r="P17" s="69"/>
      <c r="Q17" s="69"/>
      <c r="R17" s="109"/>
      <c r="S17" s="156"/>
      <c r="T17" s="140" t="str">
        <f t="shared" ref="T17:T28" si="2">IFERROR(IF(L17="","",L17/P17),"")</f>
        <v/>
      </c>
      <c r="U17" s="70"/>
      <c r="V17" s="236">
        <f>ExpTable1[[#This Row],[IN Life Years]]*ExpTable1[[#This Row],[IN Average Age]]</f>
        <v>0</v>
      </c>
      <c r="W17" s="106">
        <f>ExpTable1[[#This Row],[NW Life Years]]*ExpTable1[[#This Row],[NW Average Age]]</f>
        <v>0</v>
      </c>
      <c r="X17" s="141">
        <f>IF(ExpTable1[[#This Row],[Time Frame]]="","",IF(AND(ExpTable1[[#This Row],[Time Frame]]&lt;&gt;"",ExpTable1[[#This Row],[Time Frame]]&lt;=Last_Full_Year),1/((1+Discount_Rate)^(ExpTable1[[#This Row],[Time Frame]]-PV_Year)),0)/((1+Discount_Rate)^0.5))</f>
        <v>1</v>
      </c>
      <c r="Y17" s="142">
        <f>IF(ExpTable1[[#This Row],[Time Frame]]="","",IF(AND(ExpTable1[[#This Row],[Time Frame]]&lt;&gt;"",ExpTable1[[#This Row],[Time Frame]]&gt;Last_Full_Year),1/((1+Discount_Rate)^(ExpTable1[[#This Row],[Time Frame]]-PV_Year)),0)/((1+Discount_Rate)^0.5))</f>
        <v>0</v>
      </c>
    </row>
    <row r="18" spans="1:25" s="29" customFormat="1" x14ac:dyDescent="0.25">
      <c r="A18" s="138">
        <f t="shared" si="0"/>
        <v>1902</v>
      </c>
      <c r="B18" s="67"/>
      <c r="C18" s="68"/>
      <c r="D18" s="139" t="str">
        <f>IFERROR(IF(C18&lt;&gt;"",C18/B18,""),"")</f>
        <v/>
      </c>
      <c r="E18" s="68"/>
      <c r="F18" s="69"/>
      <c r="G18" s="69"/>
      <c r="H18" s="109"/>
      <c r="I18" s="156"/>
      <c r="J18" s="140" t="str">
        <f>IFERROR(IF(B18="","",B18/F18),"")</f>
        <v/>
      </c>
      <c r="K18" s="70"/>
      <c r="L18" s="67"/>
      <c r="M18" s="68"/>
      <c r="N18" s="139" t="str">
        <f t="shared" si="1"/>
        <v/>
      </c>
      <c r="O18" s="68"/>
      <c r="P18" s="69"/>
      <c r="Q18" s="69"/>
      <c r="R18" s="109"/>
      <c r="S18" s="156"/>
      <c r="T18" s="140" t="str">
        <f t="shared" si="2"/>
        <v/>
      </c>
      <c r="U18" s="70"/>
      <c r="V18" s="236">
        <f>ExpTable1[[#This Row],[IN Life Years]]*ExpTable1[[#This Row],[IN Average Age]]</f>
        <v>0</v>
      </c>
      <c r="W18" s="106">
        <f>ExpTable1[[#This Row],[NW Life Years]]*ExpTable1[[#This Row],[NW Average Age]]</f>
        <v>0</v>
      </c>
      <c r="X18" s="141">
        <f>IF(ExpTable1[[#This Row],[Time Frame]]="","",IF(AND(ExpTable1[[#This Row],[Time Frame]]&lt;&gt;"",ExpTable1[[#This Row],[Time Frame]]&lt;=Last_Full_Year),1/((1+Discount_Rate)^(ExpTable1[[#This Row],[Time Frame]]-PV_Year)),0)/((1+Discount_Rate)^0.5))</f>
        <v>1</v>
      </c>
      <c r="Y18" s="142">
        <f>IF(ExpTable1[[#This Row],[Time Frame]]="","",IF(AND(ExpTable1[[#This Row],[Time Frame]]&lt;&gt;"",ExpTable1[[#This Row],[Time Frame]]&gt;Last_Full_Year),1/((1+Discount_Rate)^(ExpTable1[[#This Row],[Time Frame]]-PV_Year)),0)/((1+Discount_Rate)^0.5))</f>
        <v>0</v>
      </c>
    </row>
    <row r="19" spans="1:25" s="29" customFormat="1" x14ac:dyDescent="0.25">
      <c r="A19" s="138">
        <f t="shared" si="0"/>
        <v>1903</v>
      </c>
      <c r="B19" s="67"/>
      <c r="C19" s="68"/>
      <c r="D19" s="139" t="str">
        <f>IFERROR(IF(C19&lt;&gt;"",C19/B19,""),"")</f>
        <v/>
      </c>
      <c r="E19" s="68"/>
      <c r="F19" s="69"/>
      <c r="G19" s="69"/>
      <c r="H19" s="109"/>
      <c r="I19" s="156"/>
      <c r="J19" s="140" t="str">
        <f t="shared" ref="J19:J28" si="3">IFERROR(IF(B19="","",B19/F19),"")</f>
        <v/>
      </c>
      <c r="K19" s="70"/>
      <c r="L19" s="67"/>
      <c r="M19" s="68"/>
      <c r="N19" s="139" t="str">
        <f t="shared" si="1"/>
        <v/>
      </c>
      <c r="O19" s="68"/>
      <c r="P19" s="69"/>
      <c r="Q19" s="69"/>
      <c r="R19" s="109"/>
      <c r="S19" s="156"/>
      <c r="T19" s="140" t="str">
        <f t="shared" si="2"/>
        <v/>
      </c>
      <c r="U19" s="70"/>
      <c r="V19" s="236">
        <f>ExpTable1[[#This Row],[IN Life Years]]*ExpTable1[[#This Row],[IN Average Age]]</f>
        <v>0</v>
      </c>
      <c r="W19" s="106">
        <f>ExpTable1[[#This Row],[NW Life Years]]*ExpTable1[[#This Row],[NW Average Age]]</f>
        <v>0</v>
      </c>
      <c r="X19" s="141">
        <f>IF(ExpTable1[[#This Row],[Time Frame]]="","",IF(AND(ExpTable1[[#This Row],[Time Frame]]&lt;&gt;"",ExpTable1[[#This Row],[Time Frame]]&lt;=Last_Full_Year),1/((1+Discount_Rate)^(ExpTable1[[#This Row],[Time Frame]]-PV_Year)),0)/((1+Discount_Rate)^0.5))</f>
        <v>1</v>
      </c>
      <c r="Y19" s="142">
        <f>IF(ExpTable1[[#This Row],[Time Frame]]="","",IF(AND(ExpTable1[[#This Row],[Time Frame]]&lt;&gt;"",ExpTable1[[#This Row],[Time Frame]]&gt;Last_Full_Year),1/((1+Discount_Rate)^(ExpTable1[[#This Row],[Time Frame]]-PV_Year)),0)/((1+Discount_Rate)^0.5))</f>
        <v>0</v>
      </c>
    </row>
    <row r="20" spans="1:25" s="29" customFormat="1" x14ac:dyDescent="0.25">
      <c r="A20" s="138">
        <f t="shared" si="0"/>
        <v>1904</v>
      </c>
      <c r="B20" s="67"/>
      <c r="C20" s="68"/>
      <c r="D20" s="139" t="str">
        <f>IFERROR(IF(C20&lt;&gt;"",C20/B20,""),"")</f>
        <v/>
      </c>
      <c r="E20" s="68"/>
      <c r="F20" s="69"/>
      <c r="G20" s="69"/>
      <c r="H20" s="109"/>
      <c r="I20" s="156"/>
      <c r="J20" s="140" t="str">
        <f t="shared" si="3"/>
        <v/>
      </c>
      <c r="K20" s="70"/>
      <c r="L20" s="67"/>
      <c r="M20" s="68"/>
      <c r="N20" s="139" t="str">
        <f t="shared" si="1"/>
        <v/>
      </c>
      <c r="O20" s="68"/>
      <c r="P20" s="69"/>
      <c r="Q20" s="69"/>
      <c r="R20" s="109"/>
      <c r="S20" s="156"/>
      <c r="T20" s="140" t="str">
        <f t="shared" si="2"/>
        <v/>
      </c>
      <c r="U20" s="70"/>
      <c r="V20" s="236">
        <f>ExpTable1[[#This Row],[IN Life Years]]*ExpTable1[[#This Row],[IN Average Age]]</f>
        <v>0</v>
      </c>
      <c r="W20" s="106">
        <f>ExpTable1[[#This Row],[NW Life Years]]*ExpTable1[[#This Row],[NW Average Age]]</f>
        <v>0</v>
      </c>
      <c r="X20" s="141">
        <f>IF(ExpTable1[[#This Row],[Time Frame]]="","",IF(AND(ExpTable1[[#This Row],[Time Frame]]&lt;&gt;"",ExpTable1[[#This Row],[Time Frame]]&lt;=Last_Full_Year),1/((1+Discount_Rate)^(ExpTable1[[#This Row],[Time Frame]]-PV_Year)),0)/((1+Discount_Rate)^0.5))</f>
        <v>1</v>
      </c>
      <c r="Y20" s="142">
        <f>IF(ExpTable1[[#This Row],[Time Frame]]="","",IF(AND(ExpTable1[[#This Row],[Time Frame]]&lt;&gt;"",ExpTable1[[#This Row],[Time Frame]]&gt;Last_Full_Year),1/((1+Discount_Rate)^(ExpTable1[[#This Row],[Time Frame]]-PV_Year)),0)/((1+Discount_Rate)^0.5))</f>
        <v>0</v>
      </c>
    </row>
    <row r="21" spans="1:25" s="29" customFormat="1" x14ac:dyDescent="0.25">
      <c r="A21" s="138">
        <f t="shared" si="0"/>
        <v>1905</v>
      </c>
      <c r="B21" s="67"/>
      <c r="C21" s="68"/>
      <c r="D21" s="139" t="str">
        <f t="shared" ref="D21:D28" si="4">IFERROR(IF(C21&lt;&gt;"",C21/B21,""),"")</f>
        <v/>
      </c>
      <c r="E21" s="68"/>
      <c r="F21" s="69"/>
      <c r="G21" s="69"/>
      <c r="H21" s="109"/>
      <c r="I21" s="156"/>
      <c r="J21" s="140" t="str">
        <f t="shared" si="3"/>
        <v/>
      </c>
      <c r="K21" s="70"/>
      <c r="L21" s="67"/>
      <c r="M21" s="68"/>
      <c r="N21" s="139" t="str">
        <f t="shared" si="1"/>
        <v/>
      </c>
      <c r="O21" s="68"/>
      <c r="P21" s="69"/>
      <c r="Q21" s="69"/>
      <c r="R21" s="109"/>
      <c r="S21" s="156"/>
      <c r="T21" s="140" t="str">
        <f t="shared" si="2"/>
        <v/>
      </c>
      <c r="U21" s="70"/>
      <c r="V21" s="236">
        <f>ExpTable1[[#This Row],[IN Life Years]]*ExpTable1[[#This Row],[IN Average Age]]</f>
        <v>0</v>
      </c>
      <c r="W21" s="106">
        <f>ExpTable1[[#This Row],[NW Life Years]]*ExpTable1[[#This Row],[NW Average Age]]</f>
        <v>0</v>
      </c>
      <c r="X21" s="141">
        <f>IF(ExpTable1[[#This Row],[Time Frame]]="","",IF(AND(ExpTable1[[#This Row],[Time Frame]]&lt;&gt;"",ExpTable1[[#This Row],[Time Frame]]&lt;=Last_Full_Year),1/((1+Discount_Rate)^(ExpTable1[[#This Row],[Time Frame]]-PV_Year)),0)/((1+Discount_Rate)^0.5))</f>
        <v>1</v>
      </c>
      <c r="Y21" s="142">
        <f>IF(ExpTable1[[#This Row],[Time Frame]]="","",IF(AND(ExpTable1[[#This Row],[Time Frame]]&lt;&gt;"",ExpTable1[[#This Row],[Time Frame]]&gt;Last_Full_Year),1/((1+Discount_Rate)^(ExpTable1[[#This Row],[Time Frame]]-PV_Year)),0)/((1+Discount_Rate)^0.5))</f>
        <v>0</v>
      </c>
    </row>
    <row r="22" spans="1:25" s="29" customFormat="1" x14ac:dyDescent="0.25">
      <c r="A22" s="138">
        <f t="shared" si="0"/>
        <v>1906</v>
      </c>
      <c r="B22" s="67"/>
      <c r="C22" s="68"/>
      <c r="D22" s="139" t="str">
        <f t="shared" si="4"/>
        <v/>
      </c>
      <c r="E22" s="68"/>
      <c r="F22" s="69"/>
      <c r="G22" s="69"/>
      <c r="H22" s="109"/>
      <c r="I22" s="156"/>
      <c r="J22" s="140" t="str">
        <f t="shared" si="3"/>
        <v/>
      </c>
      <c r="K22" s="70"/>
      <c r="L22" s="67"/>
      <c r="M22" s="68"/>
      <c r="N22" s="139" t="str">
        <f t="shared" si="1"/>
        <v/>
      </c>
      <c r="O22" s="68"/>
      <c r="P22" s="69"/>
      <c r="Q22" s="69"/>
      <c r="R22" s="109"/>
      <c r="S22" s="156"/>
      <c r="T22" s="140" t="str">
        <f t="shared" si="2"/>
        <v/>
      </c>
      <c r="U22" s="70"/>
      <c r="V22" s="236">
        <f>ExpTable1[[#This Row],[IN Life Years]]*ExpTable1[[#This Row],[IN Average Age]]</f>
        <v>0</v>
      </c>
      <c r="W22" s="106">
        <f>ExpTable1[[#This Row],[NW Life Years]]*ExpTable1[[#This Row],[NW Average Age]]</f>
        <v>0</v>
      </c>
      <c r="X22" s="141">
        <f>IF(ExpTable1[[#This Row],[Time Frame]]="","",IF(AND(ExpTable1[[#This Row],[Time Frame]]&lt;&gt;"",ExpTable1[[#This Row],[Time Frame]]&lt;=Last_Full_Year),1/((1+Discount_Rate)^(ExpTable1[[#This Row],[Time Frame]]-PV_Year)),0)/((1+Discount_Rate)^0.5))</f>
        <v>1</v>
      </c>
      <c r="Y22" s="142">
        <f>IF(ExpTable1[[#This Row],[Time Frame]]="","",IF(AND(ExpTable1[[#This Row],[Time Frame]]&lt;&gt;"",ExpTable1[[#This Row],[Time Frame]]&gt;Last_Full_Year),1/((1+Discount_Rate)^(ExpTable1[[#This Row],[Time Frame]]-PV_Year)),0)/((1+Discount_Rate)^0.5))</f>
        <v>0</v>
      </c>
    </row>
    <row r="23" spans="1:25" s="29" customFormat="1" x14ac:dyDescent="0.25">
      <c r="A23" s="138">
        <f t="shared" si="0"/>
        <v>1907</v>
      </c>
      <c r="B23" s="67"/>
      <c r="C23" s="68"/>
      <c r="D23" s="139" t="str">
        <f t="shared" si="4"/>
        <v/>
      </c>
      <c r="E23" s="68"/>
      <c r="F23" s="69"/>
      <c r="G23" s="69"/>
      <c r="H23" s="109"/>
      <c r="I23" s="156"/>
      <c r="J23" s="140" t="str">
        <f t="shared" si="3"/>
        <v/>
      </c>
      <c r="K23" s="70"/>
      <c r="L23" s="67"/>
      <c r="M23" s="68"/>
      <c r="N23" s="139" t="str">
        <f t="shared" si="1"/>
        <v/>
      </c>
      <c r="O23" s="68"/>
      <c r="P23" s="69"/>
      <c r="Q23" s="69"/>
      <c r="R23" s="109"/>
      <c r="S23" s="156"/>
      <c r="T23" s="140" t="str">
        <f t="shared" si="2"/>
        <v/>
      </c>
      <c r="U23" s="70"/>
      <c r="V23" s="236">
        <f>ExpTable1[[#This Row],[IN Life Years]]*ExpTable1[[#This Row],[IN Average Age]]</f>
        <v>0</v>
      </c>
      <c r="W23" s="106">
        <f>ExpTable1[[#This Row],[NW Life Years]]*ExpTable1[[#This Row],[NW Average Age]]</f>
        <v>0</v>
      </c>
      <c r="X23" s="141">
        <f>IF(ExpTable1[[#This Row],[Time Frame]]="","",IF(AND(ExpTable1[[#This Row],[Time Frame]]&lt;&gt;"",ExpTable1[[#This Row],[Time Frame]]&lt;=Last_Full_Year),1/((1+Discount_Rate)^(ExpTable1[[#This Row],[Time Frame]]-PV_Year)),0)/((1+Discount_Rate)^0.5))</f>
        <v>1</v>
      </c>
      <c r="Y23" s="142">
        <f>IF(ExpTable1[[#This Row],[Time Frame]]="","",IF(AND(ExpTable1[[#This Row],[Time Frame]]&lt;&gt;"",ExpTable1[[#This Row],[Time Frame]]&gt;Last_Full_Year),1/((1+Discount_Rate)^(ExpTable1[[#This Row],[Time Frame]]-PV_Year)),0)/((1+Discount_Rate)^0.5))</f>
        <v>0</v>
      </c>
    </row>
    <row r="24" spans="1:25" s="29" customFormat="1" x14ac:dyDescent="0.25">
      <c r="A24" s="138">
        <f t="shared" si="0"/>
        <v>1908</v>
      </c>
      <c r="B24" s="67"/>
      <c r="C24" s="68"/>
      <c r="D24" s="139" t="str">
        <f t="shared" si="4"/>
        <v/>
      </c>
      <c r="E24" s="68"/>
      <c r="F24" s="69"/>
      <c r="G24" s="69"/>
      <c r="H24" s="109"/>
      <c r="I24" s="156"/>
      <c r="J24" s="140" t="str">
        <f t="shared" si="3"/>
        <v/>
      </c>
      <c r="K24" s="70"/>
      <c r="L24" s="67"/>
      <c r="M24" s="68"/>
      <c r="N24" s="139" t="str">
        <f t="shared" si="1"/>
        <v/>
      </c>
      <c r="O24" s="68"/>
      <c r="P24" s="69"/>
      <c r="Q24" s="69"/>
      <c r="R24" s="109"/>
      <c r="S24" s="156"/>
      <c r="T24" s="140" t="str">
        <f t="shared" si="2"/>
        <v/>
      </c>
      <c r="U24" s="70"/>
      <c r="V24" s="236">
        <f>ExpTable1[[#This Row],[IN Life Years]]*ExpTable1[[#This Row],[IN Average Age]]</f>
        <v>0</v>
      </c>
      <c r="W24" s="106">
        <f>ExpTable1[[#This Row],[NW Life Years]]*ExpTable1[[#This Row],[NW Average Age]]</f>
        <v>0</v>
      </c>
      <c r="X24" s="141">
        <f>IF(ExpTable1[[#This Row],[Time Frame]]="","",IF(AND(ExpTable1[[#This Row],[Time Frame]]&lt;&gt;"",ExpTable1[[#This Row],[Time Frame]]&lt;=Last_Full_Year),1/((1+Discount_Rate)^(ExpTable1[[#This Row],[Time Frame]]-PV_Year)),0)/((1+Discount_Rate)^0.5))</f>
        <v>1</v>
      </c>
      <c r="Y24" s="142">
        <f>IF(ExpTable1[[#This Row],[Time Frame]]="","",IF(AND(ExpTable1[[#This Row],[Time Frame]]&lt;&gt;"",ExpTable1[[#This Row],[Time Frame]]&gt;Last_Full_Year),1/((1+Discount_Rate)^(ExpTable1[[#This Row],[Time Frame]]-PV_Year)),0)/((1+Discount_Rate)^0.5))</f>
        <v>0</v>
      </c>
    </row>
    <row r="25" spans="1:25" s="29" customFormat="1" x14ac:dyDescent="0.25">
      <c r="A25" s="138">
        <f t="shared" si="0"/>
        <v>1909</v>
      </c>
      <c r="B25" s="67"/>
      <c r="C25" s="68"/>
      <c r="D25" s="139" t="str">
        <f t="shared" si="4"/>
        <v/>
      </c>
      <c r="E25" s="68"/>
      <c r="F25" s="69"/>
      <c r="G25" s="69"/>
      <c r="H25" s="109"/>
      <c r="I25" s="156"/>
      <c r="J25" s="140" t="str">
        <f t="shared" si="3"/>
        <v/>
      </c>
      <c r="K25" s="70"/>
      <c r="L25" s="67"/>
      <c r="M25" s="68"/>
      <c r="N25" s="139" t="str">
        <f t="shared" si="1"/>
        <v/>
      </c>
      <c r="O25" s="68"/>
      <c r="P25" s="69"/>
      <c r="Q25" s="69"/>
      <c r="R25" s="109"/>
      <c r="S25" s="156"/>
      <c r="T25" s="140" t="str">
        <f t="shared" si="2"/>
        <v/>
      </c>
      <c r="U25" s="70"/>
      <c r="V25" s="236">
        <f>ExpTable1[[#This Row],[IN Life Years]]*ExpTable1[[#This Row],[IN Average Age]]</f>
        <v>0</v>
      </c>
      <c r="W25" s="106">
        <f>ExpTable1[[#This Row],[NW Life Years]]*ExpTable1[[#This Row],[NW Average Age]]</f>
        <v>0</v>
      </c>
      <c r="X25" s="141">
        <f>IF(ExpTable1[[#This Row],[Time Frame]]="","",IF(AND(ExpTable1[[#This Row],[Time Frame]]&lt;&gt;"",ExpTable1[[#This Row],[Time Frame]]&lt;=Last_Full_Year),1/((1+Discount_Rate)^(ExpTable1[[#This Row],[Time Frame]]-PV_Year)),0)/((1+Discount_Rate)^0.5))</f>
        <v>1</v>
      </c>
      <c r="Y25" s="142">
        <f>IF(ExpTable1[[#This Row],[Time Frame]]="","",IF(AND(ExpTable1[[#This Row],[Time Frame]]&lt;&gt;"",ExpTable1[[#This Row],[Time Frame]]&gt;Last_Full_Year),1/((1+Discount_Rate)^(ExpTable1[[#This Row],[Time Frame]]-PV_Year)),0)/((1+Discount_Rate)^0.5))</f>
        <v>0</v>
      </c>
    </row>
    <row r="26" spans="1:25" s="29" customFormat="1" x14ac:dyDescent="0.25">
      <c r="A26" s="138">
        <f t="shared" si="0"/>
        <v>1910</v>
      </c>
      <c r="B26" s="67"/>
      <c r="C26" s="68"/>
      <c r="D26" s="139" t="str">
        <f t="shared" si="4"/>
        <v/>
      </c>
      <c r="E26" s="68"/>
      <c r="F26" s="69"/>
      <c r="G26" s="69"/>
      <c r="H26" s="109"/>
      <c r="I26" s="156"/>
      <c r="J26" s="140" t="str">
        <f t="shared" si="3"/>
        <v/>
      </c>
      <c r="K26" s="70"/>
      <c r="L26" s="67"/>
      <c r="M26" s="68"/>
      <c r="N26" s="139" t="str">
        <f t="shared" si="1"/>
        <v/>
      </c>
      <c r="O26" s="68"/>
      <c r="P26" s="69"/>
      <c r="Q26" s="69"/>
      <c r="R26" s="109"/>
      <c r="S26" s="156"/>
      <c r="T26" s="140" t="str">
        <f t="shared" si="2"/>
        <v/>
      </c>
      <c r="U26" s="70"/>
      <c r="V26" s="236">
        <f>ExpTable1[[#This Row],[IN Life Years]]*ExpTable1[[#This Row],[IN Average Age]]</f>
        <v>0</v>
      </c>
      <c r="W26" s="106">
        <f>ExpTable1[[#This Row],[NW Life Years]]*ExpTable1[[#This Row],[NW Average Age]]</f>
        <v>0</v>
      </c>
      <c r="X26" s="141">
        <f>IF(ExpTable1[[#This Row],[Time Frame]]="","",IF(AND(ExpTable1[[#This Row],[Time Frame]]&lt;&gt;"",ExpTable1[[#This Row],[Time Frame]]&lt;=Last_Full_Year),1/((1+Discount_Rate)^(ExpTable1[[#This Row],[Time Frame]]-PV_Year)),0)/((1+Discount_Rate)^0.5))</f>
        <v>1</v>
      </c>
      <c r="Y26" s="142">
        <f>IF(ExpTable1[[#This Row],[Time Frame]]="","",IF(AND(ExpTable1[[#This Row],[Time Frame]]&lt;&gt;"",ExpTable1[[#This Row],[Time Frame]]&gt;Last_Full_Year),1/((1+Discount_Rate)^(ExpTable1[[#This Row],[Time Frame]]-PV_Year)),0)/((1+Discount_Rate)^0.5))</f>
        <v>0</v>
      </c>
    </row>
    <row r="27" spans="1:25" s="29" customFormat="1" x14ac:dyDescent="0.25">
      <c r="A27" s="138">
        <f t="shared" si="0"/>
        <v>1911</v>
      </c>
      <c r="B27" s="67"/>
      <c r="C27" s="68"/>
      <c r="D27" s="139" t="str">
        <f t="shared" si="4"/>
        <v/>
      </c>
      <c r="E27" s="68"/>
      <c r="F27" s="69"/>
      <c r="G27" s="69"/>
      <c r="H27" s="109"/>
      <c r="I27" s="156"/>
      <c r="J27" s="140" t="str">
        <f t="shared" si="3"/>
        <v/>
      </c>
      <c r="K27" s="70"/>
      <c r="L27" s="67"/>
      <c r="M27" s="68"/>
      <c r="N27" s="139" t="str">
        <f t="shared" si="1"/>
        <v/>
      </c>
      <c r="O27" s="68"/>
      <c r="P27" s="69"/>
      <c r="Q27" s="69"/>
      <c r="R27" s="109"/>
      <c r="S27" s="156"/>
      <c r="T27" s="140" t="str">
        <f t="shared" si="2"/>
        <v/>
      </c>
      <c r="U27" s="70"/>
      <c r="V27" s="236">
        <f>ExpTable1[[#This Row],[IN Life Years]]*ExpTable1[[#This Row],[IN Average Age]]</f>
        <v>0</v>
      </c>
      <c r="W27" s="106">
        <f>ExpTable1[[#This Row],[NW Life Years]]*ExpTable1[[#This Row],[NW Average Age]]</f>
        <v>0</v>
      </c>
      <c r="X27" s="141">
        <f>IF(ExpTable1[[#This Row],[Time Frame]]="","",IF(AND(ExpTable1[[#This Row],[Time Frame]]&lt;&gt;"",ExpTable1[[#This Row],[Time Frame]]&lt;=Last_Full_Year),1/((1+Discount_Rate)^(ExpTable1[[#This Row],[Time Frame]]-PV_Year)),0)/((1+Discount_Rate)^0.5))</f>
        <v>1</v>
      </c>
      <c r="Y27" s="142">
        <f>IF(ExpTable1[[#This Row],[Time Frame]]="","",IF(AND(ExpTable1[[#This Row],[Time Frame]]&lt;&gt;"",ExpTable1[[#This Row],[Time Frame]]&gt;Last_Full_Year),1/((1+Discount_Rate)^(ExpTable1[[#This Row],[Time Frame]]-PV_Year)),0)/((1+Discount_Rate)^0.5))</f>
        <v>0</v>
      </c>
    </row>
    <row r="28" spans="1:25" s="29" customFormat="1" x14ac:dyDescent="0.25">
      <c r="A28" s="138">
        <f t="shared" si="0"/>
        <v>1912</v>
      </c>
      <c r="B28" s="67"/>
      <c r="C28" s="68"/>
      <c r="D28" s="139" t="str">
        <f t="shared" si="4"/>
        <v/>
      </c>
      <c r="E28" s="68"/>
      <c r="F28" s="69"/>
      <c r="G28" s="69"/>
      <c r="H28" s="109"/>
      <c r="I28" s="156"/>
      <c r="J28" s="140" t="str">
        <f t="shared" si="3"/>
        <v/>
      </c>
      <c r="K28" s="70"/>
      <c r="L28" s="67"/>
      <c r="M28" s="68"/>
      <c r="N28" s="139" t="str">
        <f t="shared" si="1"/>
        <v/>
      </c>
      <c r="O28" s="68"/>
      <c r="P28" s="69"/>
      <c r="Q28" s="69"/>
      <c r="R28" s="109"/>
      <c r="S28" s="156"/>
      <c r="T28" s="140" t="str">
        <f t="shared" si="2"/>
        <v/>
      </c>
      <c r="U28" s="70"/>
      <c r="V28" s="236">
        <f>ExpTable1[[#This Row],[IN Life Years]]*ExpTable1[[#This Row],[IN Average Age]]</f>
        <v>0</v>
      </c>
      <c r="W28" s="106">
        <f>ExpTable1[[#This Row],[NW Life Years]]*ExpTable1[[#This Row],[NW Average Age]]</f>
        <v>0</v>
      </c>
      <c r="X28" s="141">
        <f>IF(ExpTable1[[#This Row],[Time Frame]]="","",IF(AND(ExpTable1[[#This Row],[Time Frame]]&lt;&gt;"",ExpTable1[[#This Row],[Time Frame]]&lt;=Last_Full_Year),1/((1+Discount_Rate)^(ExpTable1[[#This Row],[Time Frame]]-PV_Year)),0)/((1+Discount_Rate)^0.5))</f>
        <v>1</v>
      </c>
      <c r="Y28" s="142">
        <f>IF(ExpTable1[[#This Row],[Time Frame]]="","",IF(AND(ExpTable1[[#This Row],[Time Frame]]&lt;&gt;"",ExpTable1[[#This Row],[Time Frame]]&gt;Last_Full_Year),1/((1+Discount_Rate)^(ExpTable1[[#This Row],[Time Frame]]-PV_Year)),0)/((1+Discount_Rate)^0.5))</f>
        <v>0</v>
      </c>
    </row>
    <row r="29" spans="1:25" x14ac:dyDescent="0.25">
      <c r="A29" s="138">
        <f t="shared" ref="A29:A44" si="5">IFERROR(IF(A28+1&lt;=Last_Proj_Year,A28+1,""),"")</f>
        <v>1913</v>
      </c>
      <c r="B29" s="67"/>
      <c r="C29" s="68"/>
      <c r="D29" s="139" t="str">
        <f t="shared" ref="D29:D44" si="6">IFERROR(IF(C29&lt;&gt;"",C29/B29,""),"")</f>
        <v/>
      </c>
      <c r="E29" s="68"/>
      <c r="F29" s="69"/>
      <c r="G29" s="69"/>
      <c r="H29" s="109"/>
      <c r="I29" s="156"/>
      <c r="J29" s="140" t="str">
        <f t="shared" ref="J29:J44" si="7">IFERROR(IF(B29="","",B29/F29),"")</f>
        <v/>
      </c>
      <c r="K29" s="70"/>
      <c r="L29" s="67"/>
      <c r="M29" s="68"/>
      <c r="N29" s="139" t="str">
        <f t="shared" ref="N29:N44" si="8">IFERROR(IF(M29&lt;&gt;"",M29/L29,""),"")</f>
        <v/>
      </c>
      <c r="O29" s="68"/>
      <c r="P29" s="69"/>
      <c r="Q29" s="69"/>
      <c r="R29" s="109"/>
      <c r="S29" s="156"/>
      <c r="T29" s="140" t="str">
        <f t="shared" ref="T29:T44" si="9">IFERROR(IF(L29="","",L29/P29),"")</f>
        <v/>
      </c>
      <c r="U29" s="70"/>
      <c r="V29" s="236">
        <f>ExpTable1[[#This Row],[IN Life Years]]*ExpTable1[[#This Row],[IN Average Age]]</f>
        <v>0</v>
      </c>
      <c r="W29" s="106">
        <f>ExpTable1[[#This Row],[NW Life Years]]*ExpTable1[[#This Row],[NW Average Age]]</f>
        <v>0</v>
      </c>
      <c r="X29" s="141">
        <f>IF(ExpTable1[[#This Row],[Time Frame]]="","",IF(AND(ExpTable1[[#This Row],[Time Frame]]&lt;&gt;"",ExpTable1[[#This Row],[Time Frame]]&lt;=Last_Full_Year),1/((1+Discount_Rate)^(ExpTable1[[#This Row],[Time Frame]]-PV_Year)),0)/((1+Discount_Rate)^0.5))</f>
        <v>1</v>
      </c>
      <c r="Y29" s="142">
        <f>IF(ExpTable1[[#This Row],[Time Frame]]="","",IF(AND(ExpTable1[[#This Row],[Time Frame]]&lt;&gt;"",ExpTable1[[#This Row],[Time Frame]]&gt;Last_Full_Year),1/((1+Discount_Rate)^(ExpTable1[[#This Row],[Time Frame]]-PV_Year)),0)/((1+Discount_Rate)^0.5))</f>
        <v>0</v>
      </c>
    </row>
    <row r="30" spans="1:25" x14ac:dyDescent="0.25">
      <c r="A30" s="138">
        <f t="shared" si="5"/>
        <v>1914</v>
      </c>
      <c r="B30" s="67"/>
      <c r="C30" s="68"/>
      <c r="D30" s="139" t="str">
        <f t="shared" si="6"/>
        <v/>
      </c>
      <c r="E30" s="68"/>
      <c r="F30" s="69"/>
      <c r="G30" s="69"/>
      <c r="H30" s="109"/>
      <c r="I30" s="156"/>
      <c r="J30" s="140" t="str">
        <f t="shared" si="7"/>
        <v/>
      </c>
      <c r="K30" s="70"/>
      <c r="L30" s="67"/>
      <c r="M30" s="68"/>
      <c r="N30" s="139" t="str">
        <f t="shared" si="8"/>
        <v/>
      </c>
      <c r="O30" s="68"/>
      <c r="P30" s="69"/>
      <c r="Q30" s="69"/>
      <c r="R30" s="109"/>
      <c r="S30" s="156"/>
      <c r="T30" s="140" t="str">
        <f t="shared" si="9"/>
        <v/>
      </c>
      <c r="U30" s="70"/>
      <c r="V30" s="236">
        <f>ExpTable1[[#This Row],[IN Life Years]]*ExpTable1[[#This Row],[IN Average Age]]</f>
        <v>0</v>
      </c>
      <c r="W30" s="106">
        <f>ExpTable1[[#This Row],[NW Life Years]]*ExpTable1[[#This Row],[NW Average Age]]</f>
        <v>0</v>
      </c>
      <c r="X30" s="141">
        <f>IF(ExpTable1[[#This Row],[Time Frame]]="","",IF(AND(ExpTable1[[#This Row],[Time Frame]]&lt;&gt;"",ExpTable1[[#This Row],[Time Frame]]&lt;=Last_Full_Year),1/((1+Discount_Rate)^(ExpTable1[[#This Row],[Time Frame]]-PV_Year)),0)/((1+Discount_Rate)^0.5))</f>
        <v>1</v>
      </c>
      <c r="Y30" s="142">
        <f>IF(ExpTable1[[#This Row],[Time Frame]]="","",IF(AND(ExpTable1[[#This Row],[Time Frame]]&lt;&gt;"",ExpTable1[[#This Row],[Time Frame]]&gt;Last_Full_Year),1/((1+Discount_Rate)^(ExpTable1[[#This Row],[Time Frame]]-PV_Year)),0)/((1+Discount_Rate)^0.5))</f>
        <v>0</v>
      </c>
    </row>
    <row r="31" spans="1:25" x14ac:dyDescent="0.25">
      <c r="A31" s="138">
        <f t="shared" si="5"/>
        <v>1915</v>
      </c>
      <c r="B31" s="67"/>
      <c r="C31" s="68"/>
      <c r="D31" s="139" t="str">
        <f t="shared" si="6"/>
        <v/>
      </c>
      <c r="E31" s="68"/>
      <c r="F31" s="69"/>
      <c r="G31" s="69"/>
      <c r="H31" s="109"/>
      <c r="I31" s="156"/>
      <c r="J31" s="140" t="str">
        <f t="shared" si="7"/>
        <v/>
      </c>
      <c r="K31" s="70"/>
      <c r="L31" s="67"/>
      <c r="M31" s="68"/>
      <c r="N31" s="139" t="str">
        <f t="shared" si="8"/>
        <v/>
      </c>
      <c r="O31" s="68"/>
      <c r="P31" s="69"/>
      <c r="Q31" s="69"/>
      <c r="R31" s="109"/>
      <c r="S31" s="156"/>
      <c r="T31" s="140" t="str">
        <f t="shared" si="9"/>
        <v/>
      </c>
      <c r="U31" s="70"/>
      <c r="V31" s="236">
        <f>ExpTable1[[#This Row],[IN Life Years]]*ExpTable1[[#This Row],[IN Average Age]]</f>
        <v>0</v>
      </c>
      <c r="W31" s="106">
        <f>ExpTable1[[#This Row],[NW Life Years]]*ExpTable1[[#This Row],[NW Average Age]]</f>
        <v>0</v>
      </c>
      <c r="X31" s="141">
        <f>IF(ExpTable1[[#This Row],[Time Frame]]="","",IF(AND(ExpTable1[[#This Row],[Time Frame]]&lt;&gt;"",ExpTable1[[#This Row],[Time Frame]]&lt;=Last_Full_Year),1/((1+Discount_Rate)^(ExpTable1[[#This Row],[Time Frame]]-PV_Year)),0)/((1+Discount_Rate)^0.5))</f>
        <v>1</v>
      </c>
      <c r="Y31" s="142">
        <f>IF(ExpTable1[[#This Row],[Time Frame]]="","",IF(AND(ExpTable1[[#This Row],[Time Frame]]&lt;&gt;"",ExpTable1[[#This Row],[Time Frame]]&gt;Last_Full_Year),1/((1+Discount_Rate)^(ExpTable1[[#This Row],[Time Frame]]-PV_Year)),0)/((1+Discount_Rate)^0.5))</f>
        <v>0</v>
      </c>
    </row>
    <row r="32" spans="1:25" x14ac:dyDescent="0.25">
      <c r="A32" s="138">
        <f t="shared" si="5"/>
        <v>1916</v>
      </c>
      <c r="B32" s="67"/>
      <c r="C32" s="68"/>
      <c r="D32" s="139" t="str">
        <f t="shared" si="6"/>
        <v/>
      </c>
      <c r="E32" s="68"/>
      <c r="F32" s="69"/>
      <c r="G32" s="69"/>
      <c r="H32" s="109"/>
      <c r="I32" s="156"/>
      <c r="J32" s="140" t="str">
        <f t="shared" si="7"/>
        <v/>
      </c>
      <c r="K32" s="70"/>
      <c r="L32" s="67"/>
      <c r="M32" s="68"/>
      <c r="N32" s="139" t="str">
        <f t="shared" si="8"/>
        <v/>
      </c>
      <c r="O32" s="68"/>
      <c r="P32" s="69"/>
      <c r="Q32" s="69"/>
      <c r="R32" s="109"/>
      <c r="S32" s="156"/>
      <c r="T32" s="140" t="str">
        <f t="shared" si="9"/>
        <v/>
      </c>
      <c r="U32" s="70"/>
      <c r="V32" s="236">
        <f>ExpTable1[[#This Row],[IN Life Years]]*ExpTable1[[#This Row],[IN Average Age]]</f>
        <v>0</v>
      </c>
      <c r="W32" s="106">
        <f>ExpTable1[[#This Row],[NW Life Years]]*ExpTable1[[#This Row],[NW Average Age]]</f>
        <v>0</v>
      </c>
      <c r="X32" s="141">
        <f>IF(ExpTable1[[#This Row],[Time Frame]]="","",IF(AND(ExpTable1[[#This Row],[Time Frame]]&lt;&gt;"",ExpTable1[[#This Row],[Time Frame]]&lt;=Last_Full_Year),1/((1+Discount_Rate)^(ExpTable1[[#This Row],[Time Frame]]-PV_Year)),0)/((1+Discount_Rate)^0.5))</f>
        <v>1</v>
      </c>
      <c r="Y32" s="142">
        <f>IF(ExpTable1[[#This Row],[Time Frame]]="","",IF(AND(ExpTable1[[#This Row],[Time Frame]]&lt;&gt;"",ExpTable1[[#This Row],[Time Frame]]&gt;Last_Full_Year),1/((1+Discount_Rate)^(ExpTable1[[#This Row],[Time Frame]]-PV_Year)),0)/((1+Discount_Rate)^0.5))</f>
        <v>0</v>
      </c>
    </row>
    <row r="33" spans="1:25" x14ac:dyDescent="0.25">
      <c r="A33" s="138">
        <f t="shared" si="5"/>
        <v>1917</v>
      </c>
      <c r="B33" s="67"/>
      <c r="C33" s="68"/>
      <c r="D33" s="139" t="str">
        <f t="shared" si="6"/>
        <v/>
      </c>
      <c r="E33" s="68"/>
      <c r="F33" s="69"/>
      <c r="G33" s="69"/>
      <c r="H33" s="109"/>
      <c r="I33" s="156"/>
      <c r="J33" s="140" t="str">
        <f t="shared" si="7"/>
        <v/>
      </c>
      <c r="K33" s="70"/>
      <c r="L33" s="67"/>
      <c r="M33" s="68"/>
      <c r="N33" s="139" t="str">
        <f t="shared" si="8"/>
        <v/>
      </c>
      <c r="O33" s="68"/>
      <c r="P33" s="69"/>
      <c r="Q33" s="69"/>
      <c r="R33" s="109"/>
      <c r="S33" s="156"/>
      <c r="T33" s="140" t="str">
        <f t="shared" si="9"/>
        <v/>
      </c>
      <c r="U33" s="70"/>
      <c r="V33" s="236">
        <f>ExpTable1[[#This Row],[IN Life Years]]*ExpTable1[[#This Row],[IN Average Age]]</f>
        <v>0</v>
      </c>
      <c r="W33" s="106">
        <f>ExpTable1[[#This Row],[NW Life Years]]*ExpTable1[[#This Row],[NW Average Age]]</f>
        <v>0</v>
      </c>
      <c r="X33" s="141">
        <f>IF(ExpTable1[[#This Row],[Time Frame]]="","",IF(AND(ExpTable1[[#This Row],[Time Frame]]&lt;&gt;"",ExpTable1[[#This Row],[Time Frame]]&lt;=Last_Full_Year),1/((1+Discount_Rate)^(ExpTable1[[#This Row],[Time Frame]]-PV_Year)),0)/((1+Discount_Rate)^0.5))</f>
        <v>1</v>
      </c>
      <c r="Y33" s="142">
        <f>IF(ExpTable1[[#This Row],[Time Frame]]="","",IF(AND(ExpTable1[[#This Row],[Time Frame]]&lt;&gt;"",ExpTable1[[#This Row],[Time Frame]]&gt;Last_Full_Year),1/((1+Discount_Rate)^(ExpTable1[[#This Row],[Time Frame]]-PV_Year)),0)/((1+Discount_Rate)^0.5))</f>
        <v>0</v>
      </c>
    </row>
    <row r="34" spans="1:25" x14ac:dyDescent="0.25">
      <c r="A34" s="138">
        <f t="shared" si="5"/>
        <v>1918</v>
      </c>
      <c r="B34" s="67"/>
      <c r="C34" s="68"/>
      <c r="D34" s="139" t="str">
        <f t="shared" si="6"/>
        <v/>
      </c>
      <c r="E34" s="68"/>
      <c r="F34" s="69"/>
      <c r="G34" s="69"/>
      <c r="H34" s="109"/>
      <c r="I34" s="156"/>
      <c r="J34" s="140" t="str">
        <f t="shared" si="7"/>
        <v/>
      </c>
      <c r="K34" s="70"/>
      <c r="L34" s="67"/>
      <c r="M34" s="68"/>
      <c r="N34" s="139" t="str">
        <f t="shared" si="8"/>
        <v/>
      </c>
      <c r="O34" s="68"/>
      <c r="P34" s="69"/>
      <c r="Q34" s="69"/>
      <c r="R34" s="109"/>
      <c r="S34" s="156"/>
      <c r="T34" s="140" t="str">
        <f t="shared" si="9"/>
        <v/>
      </c>
      <c r="U34" s="70"/>
      <c r="V34" s="236">
        <f>ExpTable1[[#This Row],[IN Life Years]]*ExpTable1[[#This Row],[IN Average Age]]</f>
        <v>0</v>
      </c>
      <c r="W34" s="106">
        <f>ExpTable1[[#This Row],[NW Life Years]]*ExpTable1[[#This Row],[NW Average Age]]</f>
        <v>0</v>
      </c>
      <c r="X34" s="141">
        <f>IF(ExpTable1[[#This Row],[Time Frame]]="","",IF(AND(ExpTable1[[#This Row],[Time Frame]]&lt;&gt;"",ExpTable1[[#This Row],[Time Frame]]&lt;=Last_Full_Year),1/((1+Discount_Rate)^(ExpTable1[[#This Row],[Time Frame]]-PV_Year)),0)/((1+Discount_Rate)^0.5))</f>
        <v>1</v>
      </c>
      <c r="Y34" s="142">
        <f>IF(ExpTable1[[#This Row],[Time Frame]]="","",IF(AND(ExpTable1[[#This Row],[Time Frame]]&lt;&gt;"",ExpTable1[[#This Row],[Time Frame]]&gt;Last_Full_Year),1/((1+Discount_Rate)^(ExpTable1[[#This Row],[Time Frame]]-PV_Year)),0)/((1+Discount_Rate)^0.5))</f>
        <v>0</v>
      </c>
    </row>
    <row r="35" spans="1:25" x14ac:dyDescent="0.25">
      <c r="A35" s="138">
        <f t="shared" si="5"/>
        <v>1919</v>
      </c>
      <c r="B35" s="67"/>
      <c r="C35" s="68"/>
      <c r="D35" s="139" t="str">
        <f t="shared" si="6"/>
        <v/>
      </c>
      <c r="E35" s="68"/>
      <c r="F35" s="69"/>
      <c r="G35" s="69"/>
      <c r="H35" s="109"/>
      <c r="I35" s="156"/>
      <c r="J35" s="140" t="str">
        <f t="shared" si="7"/>
        <v/>
      </c>
      <c r="K35" s="70"/>
      <c r="L35" s="67"/>
      <c r="M35" s="68"/>
      <c r="N35" s="139" t="str">
        <f t="shared" si="8"/>
        <v/>
      </c>
      <c r="O35" s="68"/>
      <c r="P35" s="69"/>
      <c r="Q35" s="69"/>
      <c r="R35" s="109"/>
      <c r="S35" s="156"/>
      <c r="T35" s="140" t="str">
        <f t="shared" si="9"/>
        <v/>
      </c>
      <c r="U35" s="70"/>
      <c r="V35" s="236">
        <f>ExpTable1[[#This Row],[IN Life Years]]*ExpTable1[[#This Row],[IN Average Age]]</f>
        <v>0</v>
      </c>
      <c r="W35" s="106">
        <f>ExpTable1[[#This Row],[NW Life Years]]*ExpTable1[[#This Row],[NW Average Age]]</f>
        <v>0</v>
      </c>
      <c r="X35" s="141">
        <f>IF(ExpTable1[[#This Row],[Time Frame]]="","",IF(AND(ExpTable1[[#This Row],[Time Frame]]&lt;&gt;"",ExpTable1[[#This Row],[Time Frame]]&lt;=Last_Full_Year),1/((1+Discount_Rate)^(ExpTable1[[#This Row],[Time Frame]]-PV_Year)),0)/((1+Discount_Rate)^0.5))</f>
        <v>1</v>
      </c>
      <c r="Y35" s="142">
        <f>IF(ExpTable1[[#This Row],[Time Frame]]="","",IF(AND(ExpTable1[[#This Row],[Time Frame]]&lt;&gt;"",ExpTable1[[#This Row],[Time Frame]]&gt;Last_Full_Year),1/((1+Discount_Rate)^(ExpTable1[[#This Row],[Time Frame]]-PV_Year)),0)/((1+Discount_Rate)^0.5))</f>
        <v>0</v>
      </c>
    </row>
    <row r="36" spans="1:25" x14ac:dyDescent="0.25">
      <c r="A36" s="138">
        <f t="shared" si="5"/>
        <v>1920</v>
      </c>
      <c r="B36" s="67"/>
      <c r="C36" s="68"/>
      <c r="D36" s="139" t="str">
        <f t="shared" si="6"/>
        <v/>
      </c>
      <c r="E36" s="68"/>
      <c r="F36" s="69"/>
      <c r="G36" s="69"/>
      <c r="H36" s="109"/>
      <c r="I36" s="156"/>
      <c r="J36" s="140" t="str">
        <f t="shared" si="7"/>
        <v/>
      </c>
      <c r="K36" s="70"/>
      <c r="L36" s="67"/>
      <c r="M36" s="68"/>
      <c r="N36" s="139" t="str">
        <f t="shared" si="8"/>
        <v/>
      </c>
      <c r="O36" s="68"/>
      <c r="P36" s="69"/>
      <c r="Q36" s="69"/>
      <c r="R36" s="109"/>
      <c r="S36" s="156"/>
      <c r="T36" s="140" t="str">
        <f t="shared" si="9"/>
        <v/>
      </c>
      <c r="U36" s="70"/>
      <c r="V36" s="236">
        <f>ExpTable1[[#This Row],[IN Life Years]]*ExpTable1[[#This Row],[IN Average Age]]</f>
        <v>0</v>
      </c>
      <c r="W36" s="106">
        <f>ExpTable1[[#This Row],[NW Life Years]]*ExpTable1[[#This Row],[NW Average Age]]</f>
        <v>0</v>
      </c>
      <c r="X36" s="141">
        <f>IF(ExpTable1[[#This Row],[Time Frame]]="","",IF(AND(ExpTable1[[#This Row],[Time Frame]]&lt;&gt;"",ExpTable1[[#This Row],[Time Frame]]&lt;=Last_Full_Year),1/((1+Discount_Rate)^(ExpTable1[[#This Row],[Time Frame]]-PV_Year)),0)/((1+Discount_Rate)^0.5))</f>
        <v>1</v>
      </c>
      <c r="Y36" s="142">
        <f>IF(ExpTable1[[#This Row],[Time Frame]]="","",IF(AND(ExpTable1[[#This Row],[Time Frame]]&lt;&gt;"",ExpTable1[[#This Row],[Time Frame]]&gt;Last_Full_Year),1/((1+Discount_Rate)^(ExpTable1[[#This Row],[Time Frame]]-PV_Year)),0)/((1+Discount_Rate)^0.5))</f>
        <v>0</v>
      </c>
    </row>
    <row r="37" spans="1:25" x14ac:dyDescent="0.25">
      <c r="A37" s="138">
        <f t="shared" si="5"/>
        <v>1921</v>
      </c>
      <c r="B37" s="67"/>
      <c r="C37" s="68"/>
      <c r="D37" s="139" t="str">
        <f t="shared" si="6"/>
        <v/>
      </c>
      <c r="E37" s="68"/>
      <c r="F37" s="69"/>
      <c r="G37" s="69"/>
      <c r="H37" s="109"/>
      <c r="I37" s="156"/>
      <c r="J37" s="140" t="str">
        <f t="shared" si="7"/>
        <v/>
      </c>
      <c r="K37" s="70"/>
      <c r="L37" s="67"/>
      <c r="M37" s="68"/>
      <c r="N37" s="139" t="str">
        <f t="shared" si="8"/>
        <v/>
      </c>
      <c r="O37" s="68"/>
      <c r="P37" s="69"/>
      <c r="Q37" s="69"/>
      <c r="R37" s="109"/>
      <c r="S37" s="156"/>
      <c r="T37" s="140" t="str">
        <f t="shared" si="9"/>
        <v/>
      </c>
      <c r="U37" s="70"/>
      <c r="V37" s="236">
        <f>ExpTable1[[#This Row],[IN Life Years]]*ExpTable1[[#This Row],[IN Average Age]]</f>
        <v>0</v>
      </c>
      <c r="W37" s="106">
        <f>ExpTable1[[#This Row],[NW Life Years]]*ExpTable1[[#This Row],[NW Average Age]]</f>
        <v>0</v>
      </c>
      <c r="X37" s="141">
        <f>IF(ExpTable1[[#This Row],[Time Frame]]="","",IF(AND(ExpTable1[[#This Row],[Time Frame]]&lt;&gt;"",ExpTable1[[#This Row],[Time Frame]]&lt;=Last_Full_Year),1/((1+Discount_Rate)^(ExpTable1[[#This Row],[Time Frame]]-PV_Year)),0)/((1+Discount_Rate)^0.5))</f>
        <v>1</v>
      </c>
      <c r="Y37" s="142">
        <f>IF(ExpTable1[[#This Row],[Time Frame]]="","",IF(AND(ExpTable1[[#This Row],[Time Frame]]&lt;&gt;"",ExpTable1[[#This Row],[Time Frame]]&gt;Last_Full_Year),1/((1+Discount_Rate)^(ExpTable1[[#This Row],[Time Frame]]-PV_Year)),0)/((1+Discount_Rate)^0.5))</f>
        <v>0</v>
      </c>
    </row>
    <row r="38" spans="1:25" x14ac:dyDescent="0.25">
      <c r="A38" s="138">
        <f t="shared" si="5"/>
        <v>1922</v>
      </c>
      <c r="B38" s="67"/>
      <c r="C38" s="68"/>
      <c r="D38" s="139" t="str">
        <f t="shared" si="6"/>
        <v/>
      </c>
      <c r="E38" s="68"/>
      <c r="F38" s="69"/>
      <c r="G38" s="69"/>
      <c r="H38" s="109"/>
      <c r="I38" s="156"/>
      <c r="J38" s="140" t="str">
        <f t="shared" si="7"/>
        <v/>
      </c>
      <c r="K38" s="70"/>
      <c r="L38" s="67"/>
      <c r="M38" s="68"/>
      <c r="N38" s="139" t="str">
        <f t="shared" si="8"/>
        <v/>
      </c>
      <c r="O38" s="68"/>
      <c r="P38" s="69"/>
      <c r="Q38" s="69"/>
      <c r="R38" s="109"/>
      <c r="S38" s="156"/>
      <c r="T38" s="140" t="str">
        <f t="shared" si="9"/>
        <v/>
      </c>
      <c r="U38" s="70"/>
      <c r="V38" s="236">
        <f>ExpTable1[[#This Row],[IN Life Years]]*ExpTable1[[#This Row],[IN Average Age]]</f>
        <v>0</v>
      </c>
      <c r="W38" s="106">
        <f>ExpTable1[[#This Row],[NW Life Years]]*ExpTable1[[#This Row],[NW Average Age]]</f>
        <v>0</v>
      </c>
      <c r="X38" s="141">
        <f>IF(ExpTable1[[#This Row],[Time Frame]]="","",IF(AND(ExpTable1[[#This Row],[Time Frame]]&lt;&gt;"",ExpTable1[[#This Row],[Time Frame]]&lt;=Last_Full_Year),1/((1+Discount_Rate)^(ExpTable1[[#This Row],[Time Frame]]-PV_Year)),0)/((1+Discount_Rate)^0.5))</f>
        <v>1</v>
      </c>
      <c r="Y38" s="142">
        <f>IF(ExpTable1[[#This Row],[Time Frame]]="","",IF(AND(ExpTable1[[#This Row],[Time Frame]]&lt;&gt;"",ExpTable1[[#This Row],[Time Frame]]&gt;Last_Full_Year),1/((1+Discount_Rate)^(ExpTable1[[#This Row],[Time Frame]]-PV_Year)),0)/((1+Discount_Rate)^0.5))</f>
        <v>0</v>
      </c>
    </row>
    <row r="39" spans="1:25" x14ac:dyDescent="0.25">
      <c r="A39" s="138">
        <f t="shared" si="5"/>
        <v>1923</v>
      </c>
      <c r="B39" s="67"/>
      <c r="C39" s="68"/>
      <c r="D39" s="139" t="str">
        <f t="shared" si="6"/>
        <v/>
      </c>
      <c r="E39" s="68"/>
      <c r="F39" s="69"/>
      <c r="G39" s="69"/>
      <c r="H39" s="109"/>
      <c r="I39" s="156"/>
      <c r="J39" s="140" t="str">
        <f t="shared" si="7"/>
        <v/>
      </c>
      <c r="K39" s="70"/>
      <c r="L39" s="67"/>
      <c r="M39" s="68"/>
      <c r="N39" s="139" t="str">
        <f t="shared" si="8"/>
        <v/>
      </c>
      <c r="O39" s="68"/>
      <c r="P39" s="69"/>
      <c r="Q39" s="69"/>
      <c r="R39" s="109"/>
      <c r="S39" s="156"/>
      <c r="T39" s="140" t="str">
        <f t="shared" si="9"/>
        <v/>
      </c>
      <c r="U39" s="70"/>
      <c r="V39" s="236">
        <f>ExpTable1[[#This Row],[IN Life Years]]*ExpTable1[[#This Row],[IN Average Age]]</f>
        <v>0</v>
      </c>
      <c r="W39" s="106">
        <f>ExpTable1[[#This Row],[NW Life Years]]*ExpTable1[[#This Row],[NW Average Age]]</f>
        <v>0</v>
      </c>
      <c r="X39" s="141">
        <f>IF(ExpTable1[[#This Row],[Time Frame]]="","",IF(AND(ExpTable1[[#This Row],[Time Frame]]&lt;&gt;"",ExpTable1[[#This Row],[Time Frame]]&lt;=Last_Full_Year),1/((1+Discount_Rate)^(ExpTable1[[#This Row],[Time Frame]]-PV_Year)),0)/((1+Discount_Rate)^0.5))</f>
        <v>1</v>
      </c>
      <c r="Y39" s="142">
        <f>IF(ExpTable1[[#This Row],[Time Frame]]="","",IF(AND(ExpTable1[[#This Row],[Time Frame]]&lt;&gt;"",ExpTable1[[#This Row],[Time Frame]]&gt;Last_Full_Year),1/((1+Discount_Rate)^(ExpTable1[[#This Row],[Time Frame]]-PV_Year)),0)/((1+Discount_Rate)^0.5))</f>
        <v>0</v>
      </c>
    </row>
    <row r="40" spans="1:25" x14ac:dyDescent="0.25">
      <c r="A40" s="138">
        <f t="shared" si="5"/>
        <v>1924</v>
      </c>
      <c r="B40" s="67"/>
      <c r="C40" s="68"/>
      <c r="D40" s="139" t="str">
        <f t="shared" si="6"/>
        <v/>
      </c>
      <c r="E40" s="68"/>
      <c r="F40" s="69"/>
      <c r="G40" s="69"/>
      <c r="H40" s="109"/>
      <c r="I40" s="156"/>
      <c r="J40" s="140" t="str">
        <f t="shared" si="7"/>
        <v/>
      </c>
      <c r="K40" s="70"/>
      <c r="L40" s="67"/>
      <c r="M40" s="68"/>
      <c r="N40" s="139" t="str">
        <f t="shared" si="8"/>
        <v/>
      </c>
      <c r="O40" s="68"/>
      <c r="P40" s="69"/>
      <c r="Q40" s="69"/>
      <c r="R40" s="109"/>
      <c r="S40" s="156"/>
      <c r="T40" s="140" t="str">
        <f t="shared" si="9"/>
        <v/>
      </c>
      <c r="U40" s="70"/>
      <c r="V40" s="236">
        <f>ExpTable1[[#This Row],[IN Life Years]]*ExpTable1[[#This Row],[IN Average Age]]</f>
        <v>0</v>
      </c>
      <c r="W40" s="106">
        <f>ExpTable1[[#This Row],[NW Life Years]]*ExpTable1[[#This Row],[NW Average Age]]</f>
        <v>0</v>
      </c>
      <c r="X40" s="141">
        <f>IF(ExpTable1[[#This Row],[Time Frame]]="","",IF(AND(ExpTable1[[#This Row],[Time Frame]]&lt;&gt;"",ExpTable1[[#This Row],[Time Frame]]&lt;=Last_Full_Year),1/((1+Discount_Rate)^(ExpTable1[[#This Row],[Time Frame]]-PV_Year)),0)/((1+Discount_Rate)^0.5))</f>
        <v>1</v>
      </c>
      <c r="Y40" s="142">
        <f>IF(ExpTable1[[#This Row],[Time Frame]]="","",IF(AND(ExpTable1[[#This Row],[Time Frame]]&lt;&gt;"",ExpTable1[[#This Row],[Time Frame]]&gt;Last_Full_Year),1/((1+Discount_Rate)^(ExpTable1[[#This Row],[Time Frame]]-PV_Year)),0)/((1+Discount_Rate)^0.5))</f>
        <v>0</v>
      </c>
    </row>
    <row r="41" spans="1:25" x14ac:dyDescent="0.25">
      <c r="A41" s="138">
        <f t="shared" si="5"/>
        <v>1925</v>
      </c>
      <c r="B41" s="67"/>
      <c r="C41" s="68"/>
      <c r="D41" s="139" t="str">
        <f t="shared" si="6"/>
        <v/>
      </c>
      <c r="E41" s="68"/>
      <c r="F41" s="69"/>
      <c r="G41" s="69"/>
      <c r="H41" s="109"/>
      <c r="I41" s="156"/>
      <c r="J41" s="140" t="str">
        <f t="shared" si="7"/>
        <v/>
      </c>
      <c r="K41" s="70"/>
      <c r="L41" s="67"/>
      <c r="M41" s="68"/>
      <c r="N41" s="139" t="str">
        <f t="shared" si="8"/>
        <v/>
      </c>
      <c r="O41" s="68"/>
      <c r="P41" s="69"/>
      <c r="Q41" s="69"/>
      <c r="R41" s="109"/>
      <c r="S41" s="156"/>
      <c r="T41" s="140" t="str">
        <f t="shared" si="9"/>
        <v/>
      </c>
      <c r="U41" s="70"/>
      <c r="V41" s="236">
        <f>ExpTable1[[#This Row],[IN Life Years]]*ExpTable1[[#This Row],[IN Average Age]]</f>
        <v>0</v>
      </c>
      <c r="W41" s="106">
        <f>ExpTable1[[#This Row],[NW Life Years]]*ExpTable1[[#This Row],[NW Average Age]]</f>
        <v>0</v>
      </c>
      <c r="X41" s="141">
        <f>IF(ExpTable1[[#This Row],[Time Frame]]="","",IF(AND(ExpTable1[[#This Row],[Time Frame]]&lt;&gt;"",ExpTable1[[#This Row],[Time Frame]]&lt;=Last_Full_Year),1/((1+Discount_Rate)^(ExpTable1[[#This Row],[Time Frame]]-PV_Year)),0)/((1+Discount_Rate)^0.5))</f>
        <v>1</v>
      </c>
      <c r="Y41" s="142">
        <f>IF(ExpTable1[[#This Row],[Time Frame]]="","",IF(AND(ExpTable1[[#This Row],[Time Frame]]&lt;&gt;"",ExpTable1[[#This Row],[Time Frame]]&gt;Last_Full_Year),1/((1+Discount_Rate)^(ExpTable1[[#This Row],[Time Frame]]-PV_Year)),0)/((1+Discount_Rate)^0.5))</f>
        <v>0</v>
      </c>
    </row>
    <row r="42" spans="1:25" x14ac:dyDescent="0.25">
      <c r="A42" s="138">
        <f t="shared" si="5"/>
        <v>1926</v>
      </c>
      <c r="B42" s="67"/>
      <c r="C42" s="68"/>
      <c r="D42" s="139" t="str">
        <f t="shared" si="6"/>
        <v/>
      </c>
      <c r="E42" s="68"/>
      <c r="F42" s="69"/>
      <c r="G42" s="69"/>
      <c r="H42" s="109"/>
      <c r="I42" s="156"/>
      <c r="J42" s="140" t="str">
        <f t="shared" si="7"/>
        <v/>
      </c>
      <c r="K42" s="70"/>
      <c r="L42" s="67"/>
      <c r="M42" s="68"/>
      <c r="N42" s="139" t="str">
        <f t="shared" si="8"/>
        <v/>
      </c>
      <c r="O42" s="68"/>
      <c r="P42" s="69"/>
      <c r="Q42" s="69"/>
      <c r="R42" s="109"/>
      <c r="S42" s="156"/>
      <c r="T42" s="140" t="str">
        <f t="shared" si="9"/>
        <v/>
      </c>
      <c r="U42" s="70"/>
      <c r="V42" s="236">
        <f>ExpTable1[[#This Row],[IN Life Years]]*ExpTable1[[#This Row],[IN Average Age]]</f>
        <v>0</v>
      </c>
      <c r="W42" s="106">
        <f>ExpTable1[[#This Row],[NW Life Years]]*ExpTable1[[#This Row],[NW Average Age]]</f>
        <v>0</v>
      </c>
      <c r="X42" s="141">
        <f>IF(ExpTable1[[#This Row],[Time Frame]]="","",IF(AND(ExpTable1[[#This Row],[Time Frame]]&lt;&gt;"",ExpTable1[[#This Row],[Time Frame]]&lt;=Last_Full_Year),1/((1+Discount_Rate)^(ExpTable1[[#This Row],[Time Frame]]-PV_Year)),0)/((1+Discount_Rate)^0.5))</f>
        <v>1</v>
      </c>
      <c r="Y42" s="142">
        <f>IF(ExpTable1[[#This Row],[Time Frame]]="","",IF(AND(ExpTable1[[#This Row],[Time Frame]]&lt;&gt;"",ExpTable1[[#This Row],[Time Frame]]&gt;Last_Full_Year),1/((1+Discount_Rate)^(ExpTable1[[#This Row],[Time Frame]]-PV_Year)),0)/((1+Discount_Rate)^0.5))</f>
        <v>0</v>
      </c>
    </row>
    <row r="43" spans="1:25" x14ac:dyDescent="0.25">
      <c r="A43" s="138">
        <f t="shared" si="5"/>
        <v>1927</v>
      </c>
      <c r="B43" s="67"/>
      <c r="C43" s="68"/>
      <c r="D43" s="139" t="str">
        <f t="shared" si="6"/>
        <v/>
      </c>
      <c r="E43" s="68"/>
      <c r="F43" s="69"/>
      <c r="G43" s="69"/>
      <c r="H43" s="109"/>
      <c r="I43" s="156"/>
      <c r="J43" s="140" t="str">
        <f t="shared" si="7"/>
        <v/>
      </c>
      <c r="K43" s="70"/>
      <c r="L43" s="67"/>
      <c r="M43" s="68"/>
      <c r="N43" s="139" t="str">
        <f t="shared" si="8"/>
        <v/>
      </c>
      <c r="O43" s="68"/>
      <c r="P43" s="69"/>
      <c r="Q43" s="69"/>
      <c r="R43" s="109"/>
      <c r="S43" s="156"/>
      <c r="T43" s="140" t="str">
        <f t="shared" si="9"/>
        <v/>
      </c>
      <c r="U43" s="70"/>
      <c r="V43" s="236">
        <f>ExpTable1[[#This Row],[IN Life Years]]*ExpTable1[[#This Row],[IN Average Age]]</f>
        <v>0</v>
      </c>
      <c r="W43" s="106">
        <f>ExpTable1[[#This Row],[NW Life Years]]*ExpTable1[[#This Row],[NW Average Age]]</f>
        <v>0</v>
      </c>
      <c r="X43" s="141">
        <f>IF(ExpTable1[[#This Row],[Time Frame]]="","",IF(AND(ExpTable1[[#This Row],[Time Frame]]&lt;&gt;"",ExpTable1[[#This Row],[Time Frame]]&lt;=Last_Full_Year),1/((1+Discount_Rate)^(ExpTable1[[#This Row],[Time Frame]]-PV_Year)),0)/((1+Discount_Rate)^0.5))</f>
        <v>1</v>
      </c>
      <c r="Y43" s="142">
        <f>IF(ExpTable1[[#This Row],[Time Frame]]="","",IF(AND(ExpTable1[[#This Row],[Time Frame]]&lt;&gt;"",ExpTable1[[#This Row],[Time Frame]]&gt;Last_Full_Year),1/((1+Discount_Rate)^(ExpTable1[[#This Row],[Time Frame]]-PV_Year)),0)/((1+Discount_Rate)^0.5))</f>
        <v>0</v>
      </c>
    </row>
    <row r="44" spans="1:25" x14ac:dyDescent="0.25">
      <c r="A44" s="138">
        <f t="shared" si="5"/>
        <v>1928</v>
      </c>
      <c r="B44" s="67"/>
      <c r="C44" s="68"/>
      <c r="D44" s="139" t="str">
        <f t="shared" si="6"/>
        <v/>
      </c>
      <c r="E44" s="68"/>
      <c r="F44" s="69"/>
      <c r="G44" s="69"/>
      <c r="H44" s="109"/>
      <c r="I44" s="156"/>
      <c r="J44" s="140" t="str">
        <f t="shared" si="7"/>
        <v/>
      </c>
      <c r="K44" s="70"/>
      <c r="L44" s="67"/>
      <c r="M44" s="68"/>
      <c r="N44" s="139" t="str">
        <f t="shared" si="8"/>
        <v/>
      </c>
      <c r="O44" s="68"/>
      <c r="P44" s="69"/>
      <c r="Q44" s="69"/>
      <c r="R44" s="109"/>
      <c r="S44" s="156"/>
      <c r="T44" s="140" t="str">
        <f t="shared" si="9"/>
        <v/>
      </c>
      <c r="U44" s="70"/>
      <c r="V44" s="236">
        <f>ExpTable1[[#This Row],[IN Life Years]]*ExpTable1[[#This Row],[IN Average Age]]</f>
        <v>0</v>
      </c>
      <c r="W44" s="106">
        <f>ExpTable1[[#This Row],[NW Life Years]]*ExpTable1[[#This Row],[NW Average Age]]</f>
        <v>0</v>
      </c>
      <c r="X44" s="141">
        <f>IF(ExpTable1[[#This Row],[Time Frame]]="","",IF(AND(ExpTable1[[#This Row],[Time Frame]]&lt;&gt;"",ExpTable1[[#This Row],[Time Frame]]&lt;=Last_Full_Year),1/((1+Discount_Rate)^(ExpTable1[[#This Row],[Time Frame]]-PV_Year)),0)/((1+Discount_Rate)^0.5))</f>
        <v>1</v>
      </c>
      <c r="Y44" s="142">
        <f>IF(ExpTable1[[#This Row],[Time Frame]]="","",IF(AND(ExpTable1[[#This Row],[Time Frame]]&lt;&gt;"",ExpTable1[[#This Row],[Time Frame]]&gt;Last_Full_Year),1/((1+Discount_Rate)^(ExpTable1[[#This Row],[Time Frame]]-PV_Year)),0)/((1+Discount_Rate)^0.5))</f>
        <v>0</v>
      </c>
    </row>
    <row r="45" spans="1:25" x14ac:dyDescent="0.25">
      <c r="A45" s="175">
        <f t="shared" ref="A45:A76" si="10">IFERROR(IF(A44+1&lt;=Last_Proj_Year,A44+1,""),"")</f>
        <v>1929</v>
      </c>
      <c r="B45" s="67"/>
      <c r="C45" s="68"/>
      <c r="D45" s="177" t="str">
        <f t="shared" ref="D45:D76" si="11">IFERROR(IF(C45&lt;&gt;"",C45/B45,""),"")</f>
        <v/>
      </c>
      <c r="E45" s="176"/>
      <c r="F45" s="178"/>
      <c r="G45" s="178"/>
      <c r="H45" s="109"/>
      <c r="I45" s="180"/>
      <c r="J45" s="181" t="str">
        <f t="shared" ref="J45:J76" si="12">IFERROR(IF(B45="","",B45/F45),"")</f>
        <v/>
      </c>
      <c r="K45" s="182"/>
      <c r="L45" s="183"/>
      <c r="M45" s="176"/>
      <c r="N45" s="177" t="str">
        <f t="shared" ref="N45:N76" si="13">IFERROR(IF(M45&lt;&gt;"",M45/L45,""),"")</f>
        <v/>
      </c>
      <c r="O45" s="176"/>
      <c r="P45" s="178"/>
      <c r="Q45" s="178"/>
      <c r="R45" s="179"/>
      <c r="S45" s="180"/>
      <c r="T45" s="181" t="str">
        <f t="shared" ref="T45:T76" si="14">IFERROR(IF(L45="","",L45/P45),"")</f>
        <v/>
      </c>
      <c r="U45" s="182"/>
      <c r="V45" s="237">
        <f>ExpTable1[[#This Row],[IN Life Years]]*ExpTable1[[#This Row],[IN Average Age]]</f>
        <v>0</v>
      </c>
      <c r="W45" s="184">
        <f>ExpTable1[[#This Row],[NW Life Years]]*ExpTable1[[#This Row],[NW Average Age]]</f>
        <v>0</v>
      </c>
      <c r="X45" s="185">
        <f>IF(ExpTable1[[#This Row],[Time Frame]]="","",IF(AND(ExpTable1[[#This Row],[Time Frame]]&lt;&gt;"",ExpTable1[[#This Row],[Time Frame]]&lt;=Last_Full_Year),1/((1+Discount_Rate)^(ExpTable1[[#This Row],[Time Frame]]-PV_Year)),0)/((1+Discount_Rate)^0.5))</f>
        <v>1</v>
      </c>
      <c r="Y45" s="186">
        <f>IF(ExpTable1[[#This Row],[Time Frame]]="","",IF(AND(ExpTable1[[#This Row],[Time Frame]]&lt;&gt;"",ExpTable1[[#This Row],[Time Frame]]&gt;Last_Full_Year),1/((1+Discount_Rate)^(ExpTable1[[#This Row],[Time Frame]]-PV_Year)),0)/((1+Discount_Rate)^0.5))</f>
        <v>0</v>
      </c>
    </row>
    <row r="46" spans="1:25" x14ac:dyDescent="0.25">
      <c r="A46" s="175">
        <f t="shared" si="10"/>
        <v>1930</v>
      </c>
      <c r="B46" s="67"/>
      <c r="C46" s="68"/>
      <c r="D46" s="177" t="str">
        <f t="shared" si="11"/>
        <v/>
      </c>
      <c r="E46" s="176"/>
      <c r="F46" s="178"/>
      <c r="G46" s="178"/>
      <c r="H46" s="109"/>
      <c r="I46" s="180"/>
      <c r="J46" s="181" t="str">
        <f t="shared" si="12"/>
        <v/>
      </c>
      <c r="K46" s="182"/>
      <c r="L46" s="183"/>
      <c r="M46" s="176"/>
      <c r="N46" s="177" t="str">
        <f t="shared" si="13"/>
        <v/>
      </c>
      <c r="O46" s="176"/>
      <c r="P46" s="178"/>
      <c r="Q46" s="178"/>
      <c r="R46" s="179"/>
      <c r="S46" s="180"/>
      <c r="T46" s="181" t="str">
        <f t="shared" si="14"/>
        <v/>
      </c>
      <c r="U46" s="182"/>
      <c r="V46" s="237">
        <f>ExpTable1[[#This Row],[IN Life Years]]*ExpTable1[[#This Row],[IN Average Age]]</f>
        <v>0</v>
      </c>
      <c r="W46" s="184">
        <f>ExpTable1[[#This Row],[NW Life Years]]*ExpTable1[[#This Row],[NW Average Age]]</f>
        <v>0</v>
      </c>
      <c r="X46" s="185">
        <f>IF(ExpTable1[[#This Row],[Time Frame]]="","",IF(AND(ExpTable1[[#This Row],[Time Frame]]&lt;&gt;"",ExpTable1[[#This Row],[Time Frame]]&lt;=Last_Full_Year),1/((1+Discount_Rate)^(ExpTable1[[#This Row],[Time Frame]]-PV_Year)),0)/((1+Discount_Rate)^0.5))</f>
        <v>1</v>
      </c>
      <c r="Y46" s="186">
        <f>IF(ExpTable1[[#This Row],[Time Frame]]="","",IF(AND(ExpTable1[[#This Row],[Time Frame]]&lt;&gt;"",ExpTable1[[#This Row],[Time Frame]]&gt;Last_Full_Year),1/((1+Discount_Rate)^(ExpTable1[[#This Row],[Time Frame]]-PV_Year)),0)/((1+Discount_Rate)^0.5))</f>
        <v>0</v>
      </c>
    </row>
    <row r="47" spans="1:25" x14ac:dyDescent="0.25">
      <c r="A47" s="175">
        <f t="shared" si="10"/>
        <v>1931</v>
      </c>
      <c r="B47" s="67"/>
      <c r="C47" s="68"/>
      <c r="D47" s="177" t="str">
        <f t="shared" si="11"/>
        <v/>
      </c>
      <c r="E47" s="176"/>
      <c r="F47" s="178"/>
      <c r="G47" s="178"/>
      <c r="H47" s="109"/>
      <c r="I47" s="180"/>
      <c r="J47" s="181" t="str">
        <f t="shared" si="12"/>
        <v/>
      </c>
      <c r="K47" s="182"/>
      <c r="L47" s="183"/>
      <c r="M47" s="176"/>
      <c r="N47" s="177" t="str">
        <f t="shared" si="13"/>
        <v/>
      </c>
      <c r="O47" s="176"/>
      <c r="P47" s="178"/>
      <c r="Q47" s="178"/>
      <c r="R47" s="179"/>
      <c r="S47" s="180"/>
      <c r="T47" s="181" t="str">
        <f t="shared" si="14"/>
        <v/>
      </c>
      <c r="U47" s="182"/>
      <c r="V47" s="237">
        <f>ExpTable1[[#This Row],[IN Life Years]]*ExpTable1[[#This Row],[IN Average Age]]</f>
        <v>0</v>
      </c>
      <c r="W47" s="184">
        <f>ExpTable1[[#This Row],[NW Life Years]]*ExpTable1[[#This Row],[NW Average Age]]</f>
        <v>0</v>
      </c>
      <c r="X47" s="185">
        <f>IF(ExpTable1[[#This Row],[Time Frame]]="","",IF(AND(ExpTable1[[#This Row],[Time Frame]]&lt;&gt;"",ExpTable1[[#This Row],[Time Frame]]&lt;=Last_Full_Year),1/((1+Discount_Rate)^(ExpTable1[[#This Row],[Time Frame]]-PV_Year)),0)/((1+Discount_Rate)^0.5))</f>
        <v>1</v>
      </c>
      <c r="Y47" s="186">
        <f>IF(ExpTable1[[#This Row],[Time Frame]]="","",IF(AND(ExpTable1[[#This Row],[Time Frame]]&lt;&gt;"",ExpTable1[[#This Row],[Time Frame]]&gt;Last_Full_Year),1/((1+Discount_Rate)^(ExpTable1[[#This Row],[Time Frame]]-PV_Year)),0)/((1+Discount_Rate)^0.5))</f>
        <v>0</v>
      </c>
    </row>
    <row r="48" spans="1:25" x14ac:dyDescent="0.25">
      <c r="A48" s="175">
        <f t="shared" si="10"/>
        <v>1932</v>
      </c>
      <c r="B48" s="67"/>
      <c r="C48" s="68"/>
      <c r="D48" s="177" t="str">
        <f t="shared" si="11"/>
        <v/>
      </c>
      <c r="E48" s="176"/>
      <c r="F48" s="178"/>
      <c r="G48" s="178"/>
      <c r="H48" s="109"/>
      <c r="I48" s="180"/>
      <c r="J48" s="181" t="str">
        <f t="shared" si="12"/>
        <v/>
      </c>
      <c r="K48" s="182"/>
      <c r="L48" s="183"/>
      <c r="M48" s="176"/>
      <c r="N48" s="177" t="str">
        <f t="shared" si="13"/>
        <v/>
      </c>
      <c r="O48" s="176"/>
      <c r="P48" s="178"/>
      <c r="Q48" s="178"/>
      <c r="R48" s="179"/>
      <c r="S48" s="180"/>
      <c r="T48" s="181" t="str">
        <f t="shared" si="14"/>
        <v/>
      </c>
      <c r="U48" s="182"/>
      <c r="V48" s="237">
        <f>ExpTable1[[#This Row],[IN Life Years]]*ExpTable1[[#This Row],[IN Average Age]]</f>
        <v>0</v>
      </c>
      <c r="W48" s="184">
        <f>ExpTable1[[#This Row],[NW Life Years]]*ExpTable1[[#This Row],[NW Average Age]]</f>
        <v>0</v>
      </c>
      <c r="X48" s="185">
        <f>IF(ExpTable1[[#This Row],[Time Frame]]="","",IF(AND(ExpTable1[[#This Row],[Time Frame]]&lt;&gt;"",ExpTable1[[#This Row],[Time Frame]]&lt;=Last_Full_Year),1/((1+Discount_Rate)^(ExpTable1[[#This Row],[Time Frame]]-PV_Year)),0)/((1+Discount_Rate)^0.5))</f>
        <v>1</v>
      </c>
      <c r="Y48" s="186">
        <f>IF(ExpTable1[[#This Row],[Time Frame]]="","",IF(AND(ExpTable1[[#This Row],[Time Frame]]&lt;&gt;"",ExpTable1[[#This Row],[Time Frame]]&gt;Last_Full_Year),1/((1+Discount_Rate)^(ExpTable1[[#This Row],[Time Frame]]-PV_Year)),0)/((1+Discount_Rate)^0.5))</f>
        <v>0</v>
      </c>
    </row>
    <row r="49" spans="1:25" x14ac:dyDescent="0.25">
      <c r="A49" s="175">
        <f t="shared" si="10"/>
        <v>1933</v>
      </c>
      <c r="B49" s="67"/>
      <c r="C49" s="68"/>
      <c r="D49" s="177" t="str">
        <f t="shared" si="11"/>
        <v/>
      </c>
      <c r="E49" s="176"/>
      <c r="F49" s="178"/>
      <c r="G49" s="178"/>
      <c r="H49" s="109"/>
      <c r="I49" s="180"/>
      <c r="J49" s="181" t="str">
        <f t="shared" si="12"/>
        <v/>
      </c>
      <c r="K49" s="182"/>
      <c r="L49" s="183"/>
      <c r="M49" s="176"/>
      <c r="N49" s="177" t="str">
        <f t="shared" si="13"/>
        <v/>
      </c>
      <c r="O49" s="176"/>
      <c r="P49" s="178"/>
      <c r="Q49" s="178"/>
      <c r="R49" s="179"/>
      <c r="S49" s="180"/>
      <c r="T49" s="181" t="str">
        <f t="shared" si="14"/>
        <v/>
      </c>
      <c r="U49" s="182"/>
      <c r="V49" s="237">
        <f>ExpTable1[[#This Row],[IN Life Years]]*ExpTable1[[#This Row],[IN Average Age]]</f>
        <v>0</v>
      </c>
      <c r="W49" s="184">
        <f>ExpTable1[[#This Row],[NW Life Years]]*ExpTable1[[#This Row],[NW Average Age]]</f>
        <v>0</v>
      </c>
      <c r="X49" s="185">
        <f>IF(ExpTable1[[#This Row],[Time Frame]]="","",IF(AND(ExpTable1[[#This Row],[Time Frame]]&lt;&gt;"",ExpTable1[[#This Row],[Time Frame]]&lt;=Last_Full_Year),1/((1+Discount_Rate)^(ExpTable1[[#This Row],[Time Frame]]-PV_Year)),0)/((1+Discount_Rate)^0.5))</f>
        <v>1</v>
      </c>
      <c r="Y49" s="186">
        <f>IF(ExpTable1[[#This Row],[Time Frame]]="","",IF(AND(ExpTable1[[#This Row],[Time Frame]]&lt;&gt;"",ExpTable1[[#This Row],[Time Frame]]&gt;Last_Full_Year),1/((1+Discount_Rate)^(ExpTable1[[#This Row],[Time Frame]]-PV_Year)),0)/((1+Discount_Rate)^0.5))</f>
        <v>0</v>
      </c>
    </row>
    <row r="50" spans="1:25" x14ac:dyDescent="0.25">
      <c r="A50" s="175">
        <f t="shared" si="10"/>
        <v>1934</v>
      </c>
      <c r="B50" s="67"/>
      <c r="C50" s="68"/>
      <c r="D50" s="177" t="str">
        <f t="shared" si="11"/>
        <v/>
      </c>
      <c r="E50" s="176"/>
      <c r="F50" s="178"/>
      <c r="G50" s="178"/>
      <c r="H50" s="109"/>
      <c r="I50" s="180"/>
      <c r="J50" s="181" t="str">
        <f t="shared" si="12"/>
        <v/>
      </c>
      <c r="K50" s="182"/>
      <c r="L50" s="183"/>
      <c r="M50" s="176"/>
      <c r="N50" s="177" t="str">
        <f t="shared" si="13"/>
        <v/>
      </c>
      <c r="O50" s="176"/>
      <c r="P50" s="178"/>
      <c r="Q50" s="178"/>
      <c r="R50" s="179"/>
      <c r="S50" s="180"/>
      <c r="T50" s="181" t="str">
        <f t="shared" si="14"/>
        <v/>
      </c>
      <c r="U50" s="182"/>
      <c r="V50" s="237">
        <f>ExpTable1[[#This Row],[IN Life Years]]*ExpTable1[[#This Row],[IN Average Age]]</f>
        <v>0</v>
      </c>
      <c r="W50" s="184">
        <f>ExpTable1[[#This Row],[NW Life Years]]*ExpTable1[[#This Row],[NW Average Age]]</f>
        <v>0</v>
      </c>
      <c r="X50" s="185">
        <f>IF(ExpTable1[[#This Row],[Time Frame]]="","",IF(AND(ExpTable1[[#This Row],[Time Frame]]&lt;&gt;"",ExpTable1[[#This Row],[Time Frame]]&lt;=Last_Full_Year),1/((1+Discount_Rate)^(ExpTable1[[#This Row],[Time Frame]]-PV_Year)),0)/((1+Discount_Rate)^0.5))</f>
        <v>1</v>
      </c>
      <c r="Y50" s="186">
        <f>IF(ExpTable1[[#This Row],[Time Frame]]="","",IF(AND(ExpTable1[[#This Row],[Time Frame]]&lt;&gt;"",ExpTable1[[#This Row],[Time Frame]]&gt;Last_Full_Year),1/((1+Discount_Rate)^(ExpTable1[[#This Row],[Time Frame]]-PV_Year)),0)/((1+Discount_Rate)^0.5))</f>
        <v>0</v>
      </c>
    </row>
    <row r="51" spans="1:25" x14ac:dyDescent="0.25">
      <c r="A51" s="175">
        <f t="shared" si="10"/>
        <v>1935</v>
      </c>
      <c r="B51" s="67"/>
      <c r="C51" s="68"/>
      <c r="D51" s="177" t="str">
        <f t="shared" si="11"/>
        <v/>
      </c>
      <c r="E51" s="176"/>
      <c r="F51" s="178"/>
      <c r="G51" s="178"/>
      <c r="H51" s="109"/>
      <c r="I51" s="180"/>
      <c r="J51" s="181" t="str">
        <f t="shared" si="12"/>
        <v/>
      </c>
      <c r="K51" s="182"/>
      <c r="L51" s="183"/>
      <c r="M51" s="176"/>
      <c r="N51" s="177" t="str">
        <f t="shared" si="13"/>
        <v/>
      </c>
      <c r="O51" s="176"/>
      <c r="P51" s="178"/>
      <c r="Q51" s="178"/>
      <c r="R51" s="179"/>
      <c r="S51" s="180"/>
      <c r="T51" s="181" t="str">
        <f t="shared" si="14"/>
        <v/>
      </c>
      <c r="U51" s="182"/>
      <c r="V51" s="237">
        <f>ExpTable1[[#This Row],[IN Life Years]]*ExpTable1[[#This Row],[IN Average Age]]</f>
        <v>0</v>
      </c>
      <c r="W51" s="184">
        <f>ExpTable1[[#This Row],[NW Life Years]]*ExpTable1[[#This Row],[NW Average Age]]</f>
        <v>0</v>
      </c>
      <c r="X51" s="185">
        <f>IF(ExpTable1[[#This Row],[Time Frame]]="","",IF(AND(ExpTable1[[#This Row],[Time Frame]]&lt;&gt;"",ExpTable1[[#This Row],[Time Frame]]&lt;=Last_Full_Year),1/((1+Discount_Rate)^(ExpTable1[[#This Row],[Time Frame]]-PV_Year)),0)/((1+Discount_Rate)^0.5))</f>
        <v>1</v>
      </c>
      <c r="Y51" s="186">
        <f>IF(ExpTable1[[#This Row],[Time Frame]]="","",IF(AND(ExpTable1[[#This Row],[Time Frame]]&lt;&gt;"",ExpTable1[[#This Row],[Time Frame]]&gt;Last_Full_Year),1/((1+Discount_Rate)^(ExpTable1[[#This Row],[Time Frame]]-PV_Year)),0)/((1+Discount_Rate)^0.5))</f>
        <v>0</v>
      </c>
    </row>
    <row r="52" spans="1:25" x14ac:dyDescent="0.25">
      <c r="A52" s="175">
        <f t="shared" si="10"/>
        <v>1936</v>
      </c>
      <c r="B52" s="67"/>
      <c r="C52" s="68"/>
      <c r="D52" s="177" t="str">
        <f t="shared" si="11"/>
        <v/>
      </c>
      <c r="E52" s="176"/>
      <c r="F52" s="178"/>
      <c r="G52" s="178"/>
      <c r="H52" s="109"/>
      <c r="I52" s="180"/>
      <c r="J52" s="181" t="str">
        <f t="shared" si="12"/>
        <v/>
      </c>
      <c r="K52" s="182"/>
      <c r="L52" s="183"/>
      <c r="M52" s="176"/>
      <c r="N52" s="177" t="str">
        <f t="shared" si="13"/>
        <v/>
      </c>
      <c r="O52" s="176"/>
      <c r="P52" s="178"/>
      <c r="Q52" s="178"/>
      <c r="R52" s="179"/>
      <c r="S52" s="180"/>
      <c r="T52" s="181" t="str">
        <f t="shared" si="14"/>
        <v/>
      </c>
      <c r="U52" s="182"/>
      <c r="V52" s="237">
        <f>ExpTable1[[#This Row],[IN Life Years]]*ExpTable1[[#This Row],[IN Average Age]]</f>
        <v>0</v>
      </c>
      <c r="W52" s="184">
        <f>ExpTable1[[#This Row],[NW Life Years]]*ExpTable1[[#This Row],[NW Average Age]]</f>
        <v>0</v>
      </c>
      <c r="X52" s="185">
        <f>IF(ExpTable1[[#This Row],[Time Frame]]="","",IF(AND(ExpTable1[[#This Row],[Time Frame]]&lt;&gt;"",ExpTable1[[#This Row],[Time Frame]]&lt;=Last_Full_Year),1/((1+Discount_Rate)^(ExpTable1[[#This Row],[Time Frame]]-PV_Year)),0)/((1+Discount_Rate)^0.5))</f>
        <v>1</v>
      </c>
      <c r="Y52" s="186">
        <f>IF(ExpTable1[[#This Row],[Time Frame]]="","",IF(AND(ExpTable1[[#This Row],[Time Frame]]&lt;&gt;"",ExpTable1[[#This Row],[Time Frame]]&gt;Last_Full_Year),1/((1+Discount_Rate)^(ExpTable1[[#This Row],[Time Frame]]-PV_Year)),0)/((1+Discount_Rate)^0.5))</f>
        <v>0</v>
      </c>
    </row>
    <row r="53" spans="1:25" x14ac:dyDescent="0.25">
      <c r="A53" s="175">
        <f t="shared" si="10"/>
        <v>1937</v>
      </c>
      <c r="B53" s="67"/>
      <c r="C53" s="68"/>
      <c r="D53" s="177" t="str">
        <f t="shared" si="11"/>
        <v/>
      </c>
      <c r="E53" s="176"/>
      <c r="F53" s="178"/>
      <c r="G53" s="178"/>
      <c r="H53" s="109"/>
      <c r="I53" s="180"/>
      <c r="J53" s="181" t="str">
        <f t="shared" si="12"/>
        <v/>
      </c>
      <c r="K53" s="182"/>
      <c r="L53" s="183"/>
      <c r="M53" s="176"/>
      <c r="N53" s="177" t="str">
        <f t="shared" si="13"/>
        <v/>
      </c>
      <c r="O53" s="176"/>
      <c r="P53" s="178"/>
      <c r="Q53" s="178"/>
      <c r="R53" s="179"/>
      <c r="S53" s="180"/>
      <c r="T53" s="181" t="str">
        <f t="shared" si="14"/>
        <v/>
      </c>
      <c r="U53" s="182"/>
      <c r="V53" s="237">
        <f>ExpTable1[[#This Row],[IN Life Years]]*ExpTable1[[#This Row],[IN Average Age]]</f>
        <v>0</v>
      </c>
      <c r="W53" s="184">
        <f>ExpTable1[[#This Row],[NW Life Years]]*ExpTable1[[#This Row],[NW Average Age]]</f>
        <v>0</v>
      </c>
      <c r="X53" s="185">
        <f>IF(ExpTable1[[#This Row],[Time Frame]]="","",IF(AND(ExpTable1[[#This Row],[Time Frame]]&lt;&gt;"",ExpTable1[[#This Row],[Time Frame]]&lt;=Last_Full_Year),1/((1+Discount_Rate)^(ExpTable1[[#This Row],[Time Frame]]-PV_Year)),0)/((1+Discount_Rate)^0.5))</f>
        <v>1</v>
      </c>
      <c r="Y53" s="186">
        <f>IF(ExpTable1[[#This Row],[Time Frame]]="","",IF(AND(ExpTable1[[#This Row],[Time Frame]]&lt;&gt;"",ExpTable1[[#This Row],[Time Frame]]&gt;Last_Full_Year),1/((1+Discount_Rate)^(ExpTable1[[#This Row],[Time Frame]]-PV_Year)),0)/((1+Discount_Rate)^0.5))</f>
        <v>0</v>
      </c>
    </row>
    <row r="54" spans="1:25" x14ac:dyDescent="0.25">
      <c r="A54" s="175">
        <f t="shared" si="10"/>
        <v>1938</v>
      </c>
      <c r="B54" s="67"/>
      <c r="C54" s="68"/>
      <c r="D54" s="177" t="str">
        <f t="shared" si="11"/>
        <v/>
      </c>
      <c r="E54" s="176"/>
      <c r="F54" s="178"/>
      <c r="G54" s="178"/>
      <c r="H54" s="109"/>
      <c r="I54" s="180"/>
      <c r="J54" s="181" t="str">
        <f t="shared" si="12"/>
        <v/>
      </c>
      <c r="K54" s="182"/>
      <c r="L54" s="183"/>
      <c r="M54" s="176"/>
      <c r="N54" s="177" t="str">
        <f t="shared" si="13"/>
        <v/>
      </c>
      <c r="O54" s="176"/>
      <c r="P54" s="178"/>
      <c r="Q54" s="178"/>
      <c r="R54" s="179"/>
      <c r="S54" s="180"/>
      <c r="T54" s="181" t="str">
        <f t="shared" si="14"/>
        <v/>
      </c>
      <c r="U54" s="182"/>
      <c r="V54" s="237">
        <f>ExpTable1[[#This Row],[IN Life Years]]*ExpTable1[[#This Row],[IN Average Age]]</f>
        <v>0</v>
      </c>
      <c r="W54" s="184">
        <f>ExpTable1[[#This Row],[NW Life Years]]*ExpTable1[[#This Row],[NW Average Age]]</f>
        <v>0</v>
      </c>
      <c r="X54" s="185">
        <f>IF(ExpTable1[[#This Row],[Time Frame]]="","",IF(AND(ExpTable1[[#This Row],[Time Frame]]&lt;&gt;"",ExpTable1[[#This Row],[Time Frame]]&lt;=Last_Full_Year),1/((1+Discount_Rate)^(ExpTable1[[#This Row],[Time Frame]]-PV_Year)),0)/((1+Discount_Rate)^0.5))</f>
        <v>1</v>
      </c>
      <c r="Y54" s="186">
        <f>IF(ExpTable1[[#This Row],[Time Frame]]="","",IF(AND(ExpTable1[[#This Row],[Time Frame]]&lt;&gt;"",ExpTable1[[#This Row],[Time Frame]]&gt;Last_Full_Year),1/((1+Discount_Rate)^(ExpTable1[[#This Row],[Time Frame]]-PV_Year)),0)/((1+Discount_Rate)^0.5))</f>
        <v>0</v>
      </c>
    </row>
    <row r="55" spans="1:25" x14ac:dyDescent="0.25">
      <c r="A55" s="175">
        <f t="shared" si="10"/>
        <v>1939</v>
      </c>
      <c r="B55" s="67"/>
      <c r="C55" s="68"/>
      <c r="D55" s="177" t="str">
        <f t="shared" si="11"/>
        <v/>
      </c>
      <c r="E55" s="176"/>
      <c r="F55" s="178"/>
      <c r="G55" s="178"/>
      <c r="H55" s="109"/>
      <c r="I55" s="180"/>
      <c r="J55" s="181" t="str">
        <f t="shared" si="12"/>
        <v/>
      </c>
      <c r="K55" s="182"/>
      <c r="L55" s="183"/>
      <c r="M55" s="176"/>
      <c r="N55" s="177" t="str">
        <f t="shared" si="13"/>
        <v/>
      </c>
      <c r="O55" s="176"/>
      <c r="P55" s="178"/>
      <c r="Q55" s="178"/>
      <c r="R55" s="179"/>
      <c r="S55" s="180"/>
      <c r="T55" s="181" t="str">
        <f t="shared" si="14"/>
        <v/>
      </c>
      <c r="U55" s="182"/>
      <c r="V55" s="237">
        <f>ExpTable1[[#This Row],[IN Life Years]]*ExpTable1[[#This Row],[IN Average Age]]</f>
        <v>0</v>
      </c>
      <c r="W55" s="184">
        <f>ExpTable1[[#This Row],[NW Life Years]]*ExpTable1[[#This Row],[NW Average Age]]</f>
        <v>0</v>
      </c>
      <c r="X55" s="185">
        <f>IF(ExpTable1[[#This Row],[Time Frame]]="","",IF(AND(ExpTable1[[#This Row],[Time Frame]]&lt;&gt;"",ExpTable1[[#This Row],[Time Frame]]&lt;=Last_Full_Year),1/((1+Discount_Rate)^(ExpTable1[[#This Row],[Time Frame]]-PV_Year)),0)/((1+Discount_Rate)^0.5))</f>
        <v>1</v>
      </c>
      <c r="Y55" s="186">
        <f>IF(ExpTable1[[#This Row],[Time Frame]]="","",IF(AND(ExpTable1[[#This Row],[Time Frame]]&lt;&gt;"",ExpTable1[[#This Row],[Time Frame]]&gt;Last_Full_Year),1/((1+Discount_Rate)^(ExpTable1[[#This Row],[Time Frame]]-PV_Year)),0)/((1+Discount_Rate)^0.5))</f>
        <v>0</v>
      </c>
    </row>
    <row r="56" spans="1:25" x14ac:dyDescent="0.25">
      <c r="A56" s="175">
        <f t="shared" si="10"/>
        <v>1940</v>
      </c>
      <c r="B56" s="67"/>
      <c r="C56" s="68"/>
      <c r="D56" s="177" t="str">
        <f t="shared" si="11"/>
        <v/>
      </c>
      <c r="E56" s="176"/>
      <c r="F56" s="178"/>
      <c r="G56" s="178"/>
      <c r="H56" s="109"/>
      <c r="I56" s="180"/>
      <c r="J56" s="181" t="str">
        <f t="shared" si="12"/>
        <v/>
      </c>
      <c r="K56" s="182"/>
      <c r="L56" s="183"/>
      <c r="M56" s="176"/>
      <c r="N56" s="177" t="str">
        <f t="shared" si="13"/>
        <v/>
      </c>
      <c r="O56" s="176"/>
      <c r="P56" s="178"/>
      <c r="Q56" s="178"/>
      <c r="R56" s="179"/>
      <c r="S56" s="180"/>
      <c r="T56" s="181" t="str">
        <f t="shared" si="14"/>
        <v/>
      </c>
      <c r="U56" s="182"/>
      <c r="V56" s="237">
        <f>ExpTable1[[#This Row],[IN Life Years]]*ExpTable1[[#This Row],[IN Average Age]]</f>
        <v>0</v>
      </c>
      <c r="W56" s="184">
        <f>ExpTable1[[#This Row],[NW Life Years]]*ExpTable1[[#This Row],[NW Average Age]]</f>
        <v>0</v>
      </c>
      <c r="X56" s="185">
        <f>IF(ExpTable1[[#This Row],[Time Frame]]="","",IF(AND(ExpTable1[[#This Row],[Time Frame]]&lt;&gt;"",ExpTable1[[#This Row],[Time Frame]]&lt;=Last_Full_Year),1/((1+Discount_Rate)^(ExpTable1[[#This Row],[Time Frame]]-PV_Year)),0)/((1+Discount_Rate)^0.5))</f>
        <v>1</v>
      </c>
      <c r="Y56" s="186">
        <f>IF(ExpTable1[[#This Row],[Time Frame]]="","",IF(AND(ExpTable1[[#This Row],[Time Frame]]&lt;&gt;"",ExpTable1[[#This Row],[Time Frame]]&gt;Last_Full_Year),1/((1+Discount_Rate)^(ExpTable1[[#This Row],[Time Frame]]-PV_Year)),0)/((1+Discount_Rate)^0.5))</f>
        <v>0</v>
      </c>
    </row>
    <row r="57" spans="1:25" x14ac:dyDescent="0.25">
      <c r="A57" s="175">
        <f t="shared" si="10"/>
        <v>1941</v>
      </c>
      <c r="B57" s="67"/>
      <c r="C57" s="68"/>
      <c r="D57" s="177" t="str">
        <f t="shared" si="11"/>
        <v/>
      </c>
      <c r="E57" s="176"/>
      <c r="F57" s="178"/>
      <c r="G57" s="178"/>
      <c r="H57" s="109"/>
      <c r="I57" s="180"/>
      <c r="J57" s="181" t="str">
        <f t="shared" si="12"/>
        <v/>
      </c>
      <c r="K57" s="182"/>
      <c r="L57" s="183"/>
      <c r="M57" s="176"/>
      <c r="N57" s="177" t="str">
        <f t="shared" si="13"/>
        <v/>
      </c>
      <c r="O57" s="176"/>
      <c r="P57" s="178"/>
      <c r="Q57" s="178"/>
      <c r="R57" s="179"/>
      <c r="S57" s="180"/>
      <c r="T57" s="181" t="str">
        <f t="shared" si="14"/>
        <v/>
      </c>
      <c r="U57" s="182"/>
      <c r="V57" s="237">
        <f>ExpTable1[[#This Row],[IN Life Years]]*ExpTable1[[#This Row],[IN Average Age]]</f>
        <v>0</v>
      </c>
      <c r="W57" s="184">
        <f>ExpTable1[[#This Row],[NW Life Years]]*ExpTable1[[#This Row],[NW Average Age]]</f>
        <v>0</v>
      </c>
      <c r="X57" s="185">
        <f>IF(ExpTable1[[#This Row],[Time Frame]]="","",IF(AND(ExpTable1[[#This Row],[Time Frame]]&lt;&gt;"",ExpTable1[[#This Row],[Time Frame]]&lt;=Last_Full_Year),1/((1+Discount_Rate)^(ExpTable1[[#This Row],[Time Frame]]-PV_Year)),0)/((1+Discount_Rate)^0.5))</f>
        <v>1</v>
      </c>
      <c r="Y57" s="186">
        <f>IF(ExpTable1[[#This Row],[Time Frame]]="","",IF(AND(ExpTable1[[#This Row],[Time Frame]]&lt;&gt;"",ExpTable1[[#This Row],[Time Frame]]&gt;Last_Full_Year),1/((1+Discount_Rate)^(ExpTable1[[#This Row],[Time Frame]]-PV_Year)),0)/((1+Discount_Rate)^0.5))</f>
        <v>0</v>
      </c>
    </row>
    <row r="58" spans="1:25" x14ac:dyDescent="0.25">
      <c r="A58" s="175">
        <f t="shared" si="10"/>
        <v>1942</v>
      </c>
      <c r="B58" s="67"/>
      <c r="C58" s="68"/>
      <c r="D58" s="177" t="str">
        <f t="shared" si="11"/>
        <v/>
      </c>
      <c r="E58" s="176"/>
      <c r="F58" s="178"/>
      <c r="G58" s="178"/>
      <c r="H58" s="109"/>
      <c r="I58" s="180"/>
      <c r="J58" s="181" t="str">
        <f t="shared" si="12"/>
        <v/>
      </c>
      <c r="K58" s="182"/>
      <c r="L58" s="183"/>
      <c r="M58" s="176"/>
      <c r="N58" s="177" t="str">
        <f t="shared" si="13"/>
        <v/>
      </c>
      <c r="O58" s="176"/>
      <c r="P58" s="178"/>
      <c r="Q58" s="178"/>
      <c r="R58" s="179"/>
      <c r="S58" s="180"/>
      <c r="T58" s="181" t="str">
        <f t="shared" si="14"/>
        <v/>
      </c>
      <c r="U58" s="182"/>
      <c r="V58" s="237">
        <f>ExpTable1[[#This Row],[IN Life Years]]*ExpTable1[[#This Row],[IN Average Age]]</f>
        <v>0</v>
      </c>
      <c r="W58" s="184">
        <f>ExpTable1[[#This Row],[NW Life Years]]*ExpTable1[[#This Row],[NW Average Age]]</f>
        <v>0</v>
      </c>
      <c r="X58" s="185">
        <f>IF(ExpTable1[[#This Row],[Time Frame]]="","",IF(AND(ExpTable1[[#This Row],[Time Frame]]&lt;&gt;"",ExpTable1[[#This Row],[Time Frame]]&lt;=Last_Full_Year),1/((1+Discount_Rate)^(ExpTable1[[#This Row],[Time Frame]]-PV_Year)),0)/((1+Discount_Rate)^0.5))</f>
        <v>1</v>
      </c>
      <c r="Y58" s="186">
        <f>IF(ExpTable1[[#This Row],[Time Frame]]="","",IF(AND(ExpTable1[[#This Row],[Time Frame]]&lt;&gt;"",ExpTable1[[#This Row],[Time Frame]]&gt;Last_Full_Year),1/((1+Discount_Rate)^(ExpTable1[[#This Row],[Time Frame]]-PV_Year)),0)/((1+Discount_Rate)^0.5))</f>
        <v>0</v>
      </c>
    </row>
    <row r="59" spans="1:25" x14ac:dyDescent="0.25">
      <c r="A59" s="175">
        <f t="shared" si="10"/>
        <v>1943</v>
      </c>
      <c r="B59" s="67"/>
      <c r="C59" s="68"/>
      <c r="D59" s="177" t="str">
        <f t="shared" si="11"/>
        <v/>
      </c>
      <c r="E59" s="176"/>
      <c r="F59" s="178"/>
      <c r="G59" s="178"/>
      <c r="H59" s="109"/>
      <c r="I59" s="180"/>
      <c r="J59" s="181" t="str">
        <f t="shared" si="12"/>
        <v/>
      </c>
      <c r="K59" s="182"/>
      <c r="L59" s="183"/>
      <c r="M59" s="176"/>
      <c r="N59" s="177" t="str">
        <f t="shared" si="13"/>
        <v/>
      </c>
      <c r="O59" s="176"/>
      <c r="P59" s="178"/>
      <c r="Q59" s="178"/>
      <c r="R59" s="179"/>
      <c r="S59" s="180"/>
      <c r="T59" s="181" t="str">
        <f t="shared" si="14"/>
        <v/>
      </c>
      <c r="U59" s="182"/>
      <c r="V59" s="237">
        <f>ExpTable1[[#This Row],[IN Life Years]]*ExpTable1[[#This Row],[IN Average Age]]</f>
        <v>0</v>
      </c>
      <c r="W59" s="184">
        <f>ExpTable1[[#This Row],[NW Life Years]]*ExpTable1[[#This Row],[NW Average Age]]</f>
        <v>0</v>
      </c>
      <c r="X59" s="185">
        <f>IF(ExpTable1[[#This Row],[Time Frame]]="","",IF(AND(ExpTable1[[#This Row],[Time Frame]]&lt;&gt;"",ExpTable1[[#This Row],[Time Frame]]&lt;=Last_Full_Year),1/((1+Discount_Rate)^(ExpTable1[[#This Row],[Time Frame]]-PV_Year)),0)/((1+Discount_Rate)^0.5))</f>
        <v>1</v>
      </c>
      <c r="Y59" s="186">
        <f>IF(ExpTable1[[#This Row],[Time Frame]]="","",IF(AND(ExpTable1[[#This Row],[Time Frame]]&lt;&gt;"",ExpTable1[[#This Row],[Time Frame]]&gt;Last_Full_Year),1/((1+Discount_Rate)^(ExpTable1[[#This Row],[Time Frame]]-PV_Year)),0)/((1+Discount_Rate)^0.5))</f>
        <v>0</v>
      </c>
    </row>
    <row r="60" spans="1:25" x14ac:dyDescent="0.25">
      <c r="A60" s="175">
        <f t="shared" si="10"/>
        <v>1944</v>
      </c>
      <c r="B60" s="67"/>
      <c r="C60" s="68"/>
      <c r="D60" s="177" t="str">
        <f t="shared" si="11"/>
        <v/>
      </c>
      <c r="E60" s="176"/>
      <c r="F60" s="178"/>
      <c r="G60" s="178"/>
      <c r="H60" s="109"/>
      <c r="I60" s="180"/>
      <c r="J60" s="181" t="str">
        <f t="shared" si="12"/>
        <v/>
      </c>
      <c r="K60" s="182"/>
      <c r="L60" s="183"/>
      <c r="M60" s="176"/>
      <c r="N60" s="177" t="str">
        <f t="shared" si="13"/>
        <v/>
      </c>
      <c r="O60" s="176"/>
      <c r="P60" s="178"/>
      <c r="Q60" s="178"/>
      <c r="R60" s="179"/>
      <c r="S60" s="180"/>
      <c r="T60" s="181" t="str">
        <f t="shared" si="14"/>
        <v/>
      </c>
      <c r="U60" s="182"/>
      <c r="V60" s="237">
        <f>ExpTable1[[#This Row],[IN Life Years]]*ExpTable1[[#This Row],[IN Average Age]]</f>
        <v>0</v>
      </c>
      <c r="W60" s="184">
        <f>ExpTable1[[#This Row],[NW Life Years]]*ExpTable1[[#This Row],[NW Average Age]]</f>
        <v>0</v>
      </c>
      <c r="X60" s="185">
        <f>IF(ExpTable1[[#This Row],[Time Frame]]="","",IF(AND(ExpTable1[[#This Row],[Time Frame]]&lt;&gt;"",ExpTable1[[#This Row],[Time Frame]]&lt;=Last_Full_Year),1/((1+Discount_Rate)^(ExpTable1[[#This Row],[Time Frame]]-PV_Year)),0)/((1+Discount_Rate)^0.5))</f>
        <v>1</v>
      </c>
      <c r="Y60" s="186">
        <f>IF(ExpTable1[[#This Row],[Time Frame]]="","",IF(AND(ExpTable1[[#This Row],[Time Frame]]&lt;&gt;"",ExpTable1[[#This Row],[Time Frame]]&gt;Last_Full_Year),1/((1+Discount_Rate)^(ExpTable1[[#This Row],[Time Frame]]-PV_Year)),0)/((1+Discount_Rate)^0.5))</f>
        <v>0</v>
      </c>
    </row>
    <row r="61" spans="1:25" x14ac:dyDescent="0.25">
      <c r="A61" s="175">
        <f t="shared" si="10"/>
        <v>1945</v>
      </c>
      <c r="B61" s="67"/>
      <c r="C61" s="68"/>
      <c r="D61" s="177" t="str">
        <f t="shared" si="11"/>
        <v/>
      </c>
      <c r="E61" s="176"/>
      <c r="F61" s="178"/>
      <c r="G61" s="178"/>
      <c r="H61" s="109"/>
      <c r="I61" s="180"/>
      <c r="J61" s="181" t="str">
        <f t="shared" si="12"/>
        <v/>
      </c>
      <c r="K61" s="182"/>
      <c r="L61" s="183"/>
      <c r="M61" s="176"/>
      <c r="N61" s="177" t="str">
        <f t="shared" si="13"/>
        <v/>
      </c>
      <c r="O61" s="176"/>
      <c r="P61" s="178"/>
      <c r="Q61" s="178"/>
      <c r="R61" s="179"/>
      <c r="S61" s="180"/>
      <c r="T61" s="181" t="str">
        <f t="shared" si="14"/>
        <v/>
      </c>
      <c r="U61" s="182"/>
      <c r="V61" s="237">
        <f>ExpTable1[[#This Row],[IN Life Years]]*ExpTable1[[#This Row],[IN Average Age]]</f>
        <v>0</v>
      </c>
      <c r="W61" s="184">
        <f>ExpTable1[[#This Row],[NW Life Years]]*ExpTable1[[#This Row],[NW Average Age]]</f>
        <v>0</v>
      </c>
      <c r="X61" s="185">
        <f>IF(ExpTable1[[#This Row],[Time Frame]]="","",IF(AND(ExpTable1[[#This Row],[Time Frame]]&lt;&gt;"",ExpTable1[[#This Row],[Time Frame]]&lt;=Last_Full_Year),1/((1+Discount_Rate)^(ExpTable1[[#This Row],[Time Frame]]-PV_Year)),0)/((1+Discount_Rate)^0.5))</f>
        <v>1</v>
      </c>
      <c r="Y61" s="186">
        <f>IF(ExpTable1[[#This Row],[Time Frame]]="","",IF(AND(ExpTable1[[#This Row],[Time Frame]]&lt;&gt;"",ExpTable1[[#This Row],[Time Frame]]&gt;Last_Full_Year),1/((1+Discount_Rate)^(ExpTable1[[#This Row],[Time Frame]]-PV_Year)),0)/((1+Discount_Rate)^0.5))</f>
        <v>0</v>
      </c>
    </row>
    <row r="62" spans="1:25" x14ac:dyDescent="0.25">
      <c r="A62" s="175">
        <f t="shared" si="10"/>
        <v>1946</v>
      </c>
      <c r="B62" s="67"/>
      <c r="C62" s="68"/>
      <c r="D62" s="177" t="str">
        <f t="shared" si="11"/>
        <v/>
      </c>
      <c r="E62" s="176"/>
      <c r="F62" s="178"/>
      <c r="G62" s="178"/>
      <c r="H62" s="109"/>
      <c r="I62" s="180"/>
      <c r="J62" s="181" t="str">
        <f t="shared" si="12"/>
        <v/>
      </c>
      <c r="K62" s="182"/>
      <c r="L62" s="183"/>
      <c r="M62" s="176"/>
      <c r="N62" s="177" t="str">
        <f t="shared" si="13"/>
        <v/>
      </c>
      <c r="O62" s="176"/>
      <c r="P62" s="178"/>
      <c r="Q62" s="178"/>
      <c r="R62" s="179"/>
      <c r="S62" s="180"/>
      <c r="T62" s="181" t="str">
        <f t="shared" si="14"/>
        <v/>
      </c>
      <c r="U62" s="182"/>
      <c r="V62" s="237">
        <f>ExpTable1[[#This Row],[IN Life Years]]*ExpTable1[[#This Row],[IN Average Age]]</f>
        <v>0</v>
      </c>
      <c r="W62" s="184">
        <f>ExpTable1[[#This Row],[NW Life Years]]*ExpTable1[[#This Row],[NW Average Age]]</f>
        <v>0</v>
      </c>
      <c r="X62" s="185">
        <f>IF(ExpTable1[[#This Row],[Time Frame]]="","",IF(AND(ExpTable1[[#This Row],[Time Frame]]&lt;&gt;"",ExpTable1[[#This Row],[Time Frame]]&lt;=Last_Full_Year),1/((1+Discount_Rate)^(ExpTable1[[#This Row],[Time Frame]]-PV_Year)),0)/((1+Discount_Rate)^0.5))</f>
        <v>1</v>
      </c>
      <c r="Y62" s="186">
        <f>IF(ExpTable1[[#This Row],[Time Frame]]="","",IF(AND(ExpTable1[[#This Row],[Time Frame]]&lt;&gt;"",ExpTable1[[#This Row],[Time Frame]]&gt;Last_Full_Year),1/((1+Discount_Rate)^(ExpTable1[[#This Row],[Time Frame]]-PV_Year)),0)/((1+Discount_Rate)^0.5))</f>
        <v>0</v>
      </c>
    </row>
    <row r="63" spans="1:25" x14ac:dyDescent="0.25">
      <c r="A63" s="175">
        <f t="shared" si="10"/>
        <v>1947</v>
      </c>
      <c r="B63" s="67"/>
      <c r="C63" s="68"/>
      <c r="D63" s="177" t="str">
        <f t="shared" si="11"/>
        <v/>
      </c>
      <c r="E63" s="176"/>
      <c r="F63" s="178"/>
      <c r="G63" s="178"/>
      <c r="H63" s="109"/>
      <c r="I63" s="180"/>
      <c r="J63" s="181" t="str">
        <f t="shared" si="12"/>
        <v/>
      </c>
      <c r="K63" s="182"/>
      <c r="L63" s="183"/>
      <c r="M63" s="176"/>
      <c r="N63" s="177" t="str">
        <f t="shared" si="13"/>
        <v/>
      </c>
      <c r="O63" s="176"/>
      <c r="P63" s="178"/>
      <c r="Q63" s="178"/>
      <c r="R63" s="179"/>
      <c r="S63" s="180"/>
      <c r="T63" s="181" t="str">
        <f t="shared" si="14"/>
        <v/>
      </c>
      <c r="U63" s="182"/>
      <c r="V63" s="237">
        <f>ExpTable1[[#This Row],[IN Life Years]]*ExpTable1[[#This Row],[IN Average Age]]</f>
        <v>0</v>
      </c>
      <c r="W63" s="184">
        <f>ExpTable1[[#This Row],[NW Life Years]]*ExpTable1[[#This Row],[NW Average Age]]</f>
        <v>0</v>
      </c>
      <c r="X63" s="185">
        <f>IF(ExpTable1[[#This Row],[Time Frame]]="","",IF(AND(ExpTable1[[#This Row],[Time Frame]]&lt;&gt;"",ExpTable1[[#This Row],[Time Frame]]&lt;=Last_Full_Year),1/((1+Discount_Rate)^(ExpTable1[[#This Row],[Time Frame]]-PV_Year)),0)/((1+Discount_Rate)^0.5))</f>
        <v>1</v>
      </c>
      <c r="Y63" s="186">
        <f>IF(ExpTable1[[#This Row],[Time Frame]]="","",IF(AND(ExpTable1[[#This Row],[Time Frame]]&lt;&gt;"",ExpTable1[[#This Row],[Time Frame]]&gt;Last_Full_Year),1/((1+Discount_Rate)^(ExpTable1[[#This Row],[Time Frame]]-PV_Year)),0)/((1+Discount_Rate)^0.5))</f>
        <v>0</v>
      </c>
    </row>
    <row r="64" spans="1:25" x14ac:dyDescent="0.25">
      <c r="A64" s="175">
        <f t="shared" si="10"/>
        <v>1948</v>
      </c>
      <c r="B64" s="67"/>
      <c r="C64" s="68"/>
      <c r="D64" s="177" t="str">
        <f t="shared" si="11"/>
        <v/>
      </c>
      <c r="E64" s="176"/>
      <c r="F64" s="178"/>
      <c r="G64" s="178"/>
      <c r="H64" s="109"/>
      <c r="I64" s="180"/>
      <c r="J64" s="181" t="str">
        <f t="shared" si="12"/>
        <v/>
      </c>
      <c r="K64" s="182"/>
      <c r="L64" s="183"/>
      <c r="M64" s="176"/>
      <c r="N64" s="177" t="str">
        <f t="shared" si="13"/>
        <v/>
      </c>
      <c r="O64" s="176"/>
      <c r="P64" s="178"/>
      <c r="Q64" s="178"/>
      <c r="R64" s="179"/>
      <c r="S64" s="180"/>
      <c r="T64" s="181" t="str">
        <f t="shared" si="14"/>
        <v/>
      </c>
      <c r="U64" s="182"/>
      <c r="V64" s="237">
        <f>ExpTable1[[#This Row],[IN Life Years]]*ExpTable1[[#This Row],[IN Average Age]]</f>
        <v>0</v>
      </c>
      <c r="W64" s="184">
        <f>ExpTable1[[#This Row],[NW Life Years]]*ExpTable1[[#This Row],[NW Average Age]]</f>
        <v>0</v>
      </c>
      <c r="X64" s="185">
        <f>IF(ExpTable1[[#This Row],[Time Frame]]="","",IF(AND(ExpTable1[[#This Row],[Time Frame]]&lt;&gt;"",ExpTable1[[#This Row],[Time Frame]]&lt;=Last_Full_Year),1/((1+Discount_Rate)^(ExpTable1[[#This Row],[Time Frame]]-PV_Year)),0)/((1+Discount_Rate)^0.5))</f>
        <v>1</v>
      </c>
      <c r="Y64" s="186">
        <f>IF(ExpTable1[[#This Row],[Time Frame]]="","",IF(AND(ExpTable1[[#This Row],[Time Frame]]&lt;&gt;"",ExpTable1[[#This Row],[Time Frame]]&gt;Last_Full_Year),1/((1+Discount_Rate)^(ExpTable1[[#This Row],[Time Frame]]-PV_Year)),0)/((1+Discount_Rate)^0.5))</f>
        <v>0</v>
      </c>
    </row>
    <row r="65" spans="1:25" x14ac:dyDescent="0.25">
      <c r="A65" s="175">
        <f t="shared" si="10"/>
        <v>1949</v>
      </c>
      <c r="B65" s="67"/>
      <c r="C65" s="68"/>
      <c r="D65" s="177" t="str">
        <f t="shared" si="11"/>
        <v/>
      </c>
      <c r="E65" s="176"/>
      <c r="F65" s="178"/>
      <c r="G65" s="178"/>
      <c r="H65" s="109"/>
      <c r="I65" s="180"/>
      <c r="J65" s="181" t="str">
        <f t="shared" si="12"/>
        <v/>
      </c>
      <c r="K65" s="182"/>
      <c r="L65" s="183"/>
      <c r="M65" s="176"/>
      <c r="N65" s="177" t="str">
        <f t="shared" si="13"/>
        <v/>
      </c>
      <c r="O65" s="176"/>
      <c r="P65" s="178"/>
      <c r="Q65" s="178"/>
      <c r="R65" s="179"/>
      <c r="S65" s="180"/>
      <c r="T65" s="181" t="str">
        <f t="shared" si="14"/>
        <v/>
      </c>
      <c r="U65" s="182"/>
      <c r="V65" s="237">
        <f>ExpTable1[[#This Row],[IN Life Years]]*ExpTable1[[#This Row],[IN Average Age]]</f>
        <v>0</v>
      </c>
      <c r="W65" s="184">
        <f>ExpTable1[[#This Row],[NW Life Years]]*ExpTable1[[#This Row],[NW Average Age]]</f>
        <v>0</v>
      </c>
      <c r="X65" s="185">
        <f>IF(ExpTable1[[#This Row],[Time Frame]]="","",IF(AND(ExpTable1[[#This Row],[Time Frame]]&lt;&gt;"",ExpTable1[[#This Row],[Time Frame]]&lt;=Last_Full_Year),1/((1+Discount_Rate)^(ExpTable1[[#This Row],[Time Frame]]-PV_Year)),0)/((1+Discount_Rate)^0.5))</f>
        <v>1</v>
      </c>
      <c r="Y65" s="186">
        <f>IF(ExpTable1[[#This Row],[Time Frame]]="","",IF(AND(ExpTable1[[#This Row],[Time Frame]]&lt;&gt;"",ExpTable1[[#This Row],[Time Frame]]&gt;Last_Full_Year),1/((1+Discount_Rate)^(ExpTable1[[#This Row],[Time Frame]]-PV_Year)),0)/((1+Discount_Rate)^0.5))</f>
        <v>0</v>
      </c>
    </row>
    <row r="66" spans="1:25" x14ac:dyDescent="0.25">
      <c r="A66" s="175">
        <f t="shared" si="10"/>
        <v>1950</v>
      </c>
      <c r="B66" s="67"/>
      <c r="C66" s="68"/>
      <c r="D66" s="177" t="str">
        <f t="shared" si="11"/>
        <v/>
      </c>
      <c r="E66" s="176"/>
      <c r="F66" s="178"/>
      <c r="G66" s="178"/>
      <c r="H66" s="109"/>
      <c r="I66" s="180"/>
      <c r="J66" s="181" t="str">
        <f t="shared" si="12"/>
        <v/>
      </c>
      <c r="K66" s="182"/>
      <c r="L66" s="183"/>
      <c r="M66" s="176"/>
      <c r="N66" s="177" t="str">
        <f t="shared" si="13"/>
        <v/>
      </c>
      <c r="O66" s="176"/>
      <c r="P66" s="178"/>
      <c r="Q66" s="178"/>
      <c r="R66" s="179"/>
      <c r="S66" s="180"/>
      <c r="T66" s="181" t="str">
        <f t="shared" si="14"/>
        <v/>
      </c>
      <c r="U66" s="182"/>
      <c r="V66" s="237">
        <f>ExpTable1[[#This Row],[IN Life Years]]*ExpTable1[[#This Row],[IN Average Age]]</f>
        <v>0</v>
      </c>
      <c r="W66" s="184">
        <f>ExpTable1[[#This Row],[NW Life Years]]*ExpTable1[[#This Row],[NW Average Age]]</f>
        <v>0</v>
      </c>
      <c r="X66" s="185">
        <f>IF(ExpTable1[[#This Row],[Time Frame]]="","",IF(AND(ExpTable1[[#This Row],[Time Frame]]&lt;&gt;"",ExpTable1[[#This Row],[Time Frame]]&lt;=Last_Full_Year),1/((1+Discount_Rate)^(ExpTable1[[#This Row],[Time Frame]]-PV_Year)),0)/((1+Discount_Rate)^0.5))</f>
        <v>1</v>
      </c>
      <c r="Y66" s="186">
        <f>IF(ExpTable1[[#This Row],[Time Frame]]="","",IF(AND(ExpTable1[[#This Row],[Time Frame]]&lt;&gt;"",ExpTable1[[#This Row],[Time Frame]]&gt;Last_Full_Year),1/((1+Discount_Rate)^(ExpTable1[[#This Row],[Time Frame]]-PV_Year)),0)/((1+Discount_Rate)^0.5))</f>
        <v>0</v>
      </c>
    </row>
    <row r="67" spans="1:25" x14ac:dyDescent="0.25">
      <c r="A67" s="175">
        <f t="shared" si="10"/>
        <v>1951</v>
      </c>
      <c r="B67" s="67"/>
      <c r="C67" s="68"/>
      <c r="D67" s="177" t="str">
        <f t="shared" si="11"/>
        <v/>
      </c>
      <c r="E67" s="176"/>
      <c r="F67" s="178"/>
      <c r="G67" s="178"/>
      <c r="H67" s="109"/>
      <c r="I67" s="180"/>
      <c r="J67" s="181" t="str">
        <f t="shared" si="12"/>
        <v/>
      </c>
      <c r="K67" s="182"/>
      <c r="L67" s="183"/>
      <c r="M67" s="176"/>
      <c r="N67" s="177" t="str">
        <f t="shared" si="13"/>
        <v/>
      </c>
      <c r="O67" s="176"/>
      <c r="P67" s="178"/>
      <c r="Q67" s="178"/>
      <c r="R67" s="179"/>
      <c r="S67" s="180"/>
      <c r="T67" s="181" t="str">
        <f t="shared" si="14"/>
        <v/>
      </c>
      <c r="U67" s="182"/>
      <c r="V67" s="237">
        <f>ExpTable1[[#This Row],[IN Life Years]]*ExpTable1[[#This Row],[IN Average Age]]</f>
        <v>0</v>
      </c>
      <c r="W67" s="184">
        <f>ExpTable1[[#This Row],[NW Life Years]]*ExpTable1[[#This Row],[NW Average Age]]</f>
        <v>0</v>
      </c>
      <c r="X67" s="185">
        <f>IF(ExpTable1[[#This Row],[Time Frame]]="","",IF(AND(ExpTable1[[#This Row],[Time Frame]]&lt;&gt;"",ExpTable1[[#This Row],[Time Frame]]&lt;=Last_Full_Year),1/((1+Discount_Rate)^(ExpTable1[[#This Row],[Time Frame]]-PV_Year)),0)/((1+Discount_Rate)^0.5))</f>
        <v>1</v>
      </c>
      <c r="Y67" s="186">
        <f>IF(ExpTable1[[#This Row],[Time Frame]]="","",IF(AND(ExpTable1[[#This Row],[Time Frame]]&lt;&gt;"",ExpTable1[[#This Row],[Time Frame]]&gt;Last_Full_Year),1/((1+Discount_Rate)^(ExpTable1[[#This Row],[Time Frame]]-PV_Year)),0)/((1+Discount_Rate)^0.5))</f>
        <v>0</v>
      </c>
    </row>
    <row r="68" spans="1:25" x14ac:dyDescent="0.25">
      <c r="A68" s="175">
        <f t="shared" si="10"/>
        <v>1952</v>
      </c>
      <c r="B68" s="67"/>
      <c r="C68" s="68"/>
      <c r="D68" s="177" t="str">
        <f t="shared" si="11"/>
        <v/>
      </c>
      <c r="E68" s="176"/>
      <c r="F68" s="178"/>
      <c r="G68" s="178"/>
      <c r="H68" s="109"/>
      <c r="I68" s="180"/>
      <c r="J68" s="181" t="str">
        <f t="shared" si="12"/>
        <v/>
      </c>
      <c r="K68" s="182"/>
      <c r="L68" s="183"/>
      <c r="M68" s="176"/>
      <c r="N68" s="177" t="str">
        <f t="shared" si="13"/>
        <v/>
      </c>
      <c r="O68" s="176"/>
      <c r="P68" s="178"/>
      <c r="Q68" s="178"/>
      <c r="R68" s="179"/>
      <c r="S68" s="180"/>
      <c r="T68" s="181" t="str">
        <f t="shared" si="14"/>
        <v/>
      </c>
      <c r="U68" s="182"/>
      <c r="V68" s="237">
        <f>ExpTable1[[#This Row],[IN Life Years]]*ExpTable1[[#This Row],[IN Average Age]]</f>
        <v>0</v>
      </c>
      <c r="W68" s="184">
        <f>ExpTable1[[#This Row],[NW Life Years]]*ExpTable1[[#This Row],[NW Average Age]]</f>
        <v>0</v>
      </c>
      <c r="X68" s="185">
        <f>IF(ExpTable1[[#This Row],[Time Frame]]="","",IF(AND(ExpTable1[[#This Row],[Time Frame]]&lt;&gt;"",ExpTable1[[#This Row],[Time Frame]]&lt;=Last_Full_Year),1/((1+Discount_Rate)^(ExpTable1[[#This Row],[Time Frame]]-PV_Year)),0)/((1+Discount_Rate)^0.5))</f>
        <v>1</v>
      </c>
      <c r="Y68" s="186">
        <f>IF(ExpTable1[[#This Row],[Time Frame]]="","",IF(AND(ExpTable1[[#This Row],[Time Frame]]&lt;&gt;"",ExpTable1[[#This Row],[Time Frame]]&gt;Last_Full_Year),1/((1+Discount_Rate)^(ExpTable1[[#This Row],[Time Frame]]-PV_Year)),0)/((1+Discount_Rate)^0.5))</f>
        <v>0</v>
      </c>
    </row>
    <row r="69" spans="1:25" x14ac:dyDescent="0.25">
      <c r="A69" s="175">
        <f t="shared" si="10"/>
        <v>1953</v>
      </c>
      <c r="B69" s="67"/>
      <c r="C69" s="68"/>
      <c r="D69" s="177" t="str">
        <f t="shared" si="11"/>
        <v/>
      </c>
      <c r="E69" s="176"/>
      <c r="F69" s="178"/>
      <c r="G69" s="178"/>
      <c r="H69" s="109"/>
      <c r="I69" s="180"/>
      <c r="J69" s="181" t="str">
        <f t="shared" si="12"/>
        <v/>
      </c>
      <c r="K69" s="182"/>
      <c r="L69" s="183"/>
      <c r="M69" s="176"/>
      <c r="N69" s="177" t="str">
        <f t="shared" si="13"/>
        <v/>
      </c>
      <c r="O69" s="176"/>
      <c r="P69" s="178"/>
      <c r="Q69" s="178"/>
      <c r="R69" s="179"/>
      <c r="S69" s="180"/>
      <c r="T69" s="181" t="str">
        <f t="shared" si="14"/>
        <v/>
      </c>
      <c r="U69" s="182"/>
      <c r="V69" s="237">
        <f>ExpTable1[[#This Row],[IN Life Years]]*ExpTable1[[#This Row],[IN Average Age]]</f>
        <v>0</v>
      </c>
      <c r="W69" s="184">
        <f>ExpTable1[[#This Row],[NW Life Years]]*ExpTable1[[#This Row],[NW Average Age]]</f>
        <v>0</v>
      </c>
      <c r="X69" s="185">
        <f>IF(ExpTable1[[#This Row],[Time Frame]]="","",IF(AND(ExpTable1[[#This Row],[Time Frame]]&lt;&gt;"",ExpTable1[[#This Row],[Time Frame]]&lt;=Last_Full_Year),1/((1+Discount_Rate)^(ExpTable1[[#This Row],[Time Frame]]-PV_Year)),0)/((1+Discount_Rate)^0.5))</f>
        <v>1</v>
      </c>
      <c r="Y69" s="186">
        <f>IF(ExpTable1[[#This Row],[Time Frame]]="","",IF(AND(ExpTable1[[#This Row],[Time Frame]]&lt;&gt;"",ExpTable1[[#This Row],[Time Frame]]&gt;Last_Full_Year),1/((1+Discount_Rate)^(ExpTable1[[#This Row],[Time Frame]]-PV_Year)),0)/((1+Discount_Rate)^0.5))</f>
        <v>0</v>
      </c>
    </row>
    <row r="70" spans="1:25" x14ac:dyDescent="0.25">
      <c r="A70" s="175">
        <f t="shared" si="10"/>
        <v>1954</v>
      </c>
      <c r="B70" s="67"/>
      <c r="C70" s="68"/>
      <c r="D70" s="177" t="str">
        <f t="shared" si="11"/>
        <v/>
      </c>
      <c r="E70" s="176"/>
      <c r="F70" s="178"/>
      <c r="G70" s="178"/>
      <c r="H70" s="109"/>
      <c r="I70" s="180"/>
      <c r="J70" s="181" t="str">
        <f t="shared" si="12"/>
        <v/>
      </c>
      <c r="K70" s="182"/>
      <c r="L70" s="183"/>
      <c r="M70" s="176"/>
      <c r="N70" s="177" t="str">
        <f t="shared" si="13"/>
        <v/>
      </c>
      <c r="O70" s="176"/>
      <c r="P70" s="178"/>
      <c r="Q70" s="178"/>
      <c r="R70" s="179"/>
      <c r="S70" s="180"/>
      <c r="T70" s="181" t="str">
        <f t="shared" si="14"/>
        <v/>
      </c>
      <c r="U70" s="182"/>
      <c r="V70" s="237">
        <f>ExpTable1[[#This Row],[IN Life Years]]*ExpTable1[[#This Row],[IN Average Age]]</f>
        <v>0</v>
      </c>
      <c r="W70" s="184">
        <f>ExpTable1[[#This Row],[NW Life Years]]*ExpTable1[[#This Row],[NW Average Age]]</f>
        <v>0</v>
      </c>
      <c r="X70" s="185">
        <f>IF(ExpTable1[[#This Row],[Time Frame]]="","",IF(AND(ExpTable1[[#This Row],[Time Frame]]&lt;&gt;"",ExpTable1[[#This Row],[Time Frame]]&lt;=Last_Full_Year),1/((1+Discount_Rate)^(ExpTable1[[#This Row],[Time Frame]]-PV_Year)),0)/((1+Discount_Rate)^0.5))</f>
        <v>1</v>
      </c>
      <c r="Y70" s="186">
        <f>IF(ExpTable1[[#This Row],[Time Frame]]="","",IF(AND(ExpTable1[[#This Row],[Time Frame]]&lt;&gt;"",ExpTable1[[#This Row],[Time Frame]]&gt;Last_Full_Year),1/((1+Discount_Rate)^(ExpTable1[[#This Row],[Time Frame]]-PV_Year)),0)/((1+Discount_Rate)^0.5))</f>
        <v>0</v>
      </c>
    </row>
    <row r="71" spans="1:25" x14ac:dyDescent="0.25">
      <c r="A71" s="175">
        <f t="shared" si="10"/>
        <v>1955</v>
      </c>
      <c r="B71" s="67"/>
      <c r="C71" s="68"/>
      <c r="D71" s="177" t="str">
        <f t="shared" si="11"/>
        <v/>
      </c>
      <c r="E71" s="176"/>
      <c r="F71" s="178"/>
      <c r="G71" s="178"/>
      <c r="H71" s="109"/>
      <c r="I71" s="180"/>
      <c r="J71" s="181" t="str">
        <f t="shared" si="12"/>
        <v/>
      </c>
      <c r="K71" s="182"/>
      <c r="L71" s="183"/>
      <c r="M71" s="176"/>
      <c r="N71" s="177" t="str">
        <f t="shared" si="13"/>
        <v/>
      </c>
      <c r="O71" s="176"/>
      <c r="P71" s="178"/>
      <c r="Q71" s="178"/>
      <c r="R71" s="179"/>
      <c r="S71" s="180"/>
      <c r="T71" s="181" t="str">
        <f t="shared" si="14"/>
        <v/>
      </c>
      <c r="U71" s="182"/>
      <c r="V71" s="237">
        <f>ExpTable1[[#This Row],[IN Life Years]]*ExpTable1[[#This Row],[IN Average Age]]</f>
        <v>0</v>
      </c>
      <c r="W71" s="184">
        <f>ExpTable1[[#This Row],[NW Life Years]]*ExpTable1[[#This Row],[NW Average Age]]</f>
        <v>0</v>
      </c>
      <c r="X71" s="185">
        <f>IF(ExpTable1[[#This Row],[Time Frame]]="","",IF(AND(ExpTable1[[#This Row],[Time Frame]]&lt;&gt;"",ExpTable1[[#This Row],[Time Frame]]&lt;=Last_Full_Year),1/((1+Discount_Rate)^(ExpTable1[[#This Row],[Time Frame]]-PV_Year)),0)/((1+Discount_Rate)^0.5))</f>
        <v>1</v>
      </c>
      <c r="Y71" s="186">
        <f>IF(ExpTable1[[#This Row],[Time Frame]]="","",IF(AND(ExpTable1[[#This Row],[Time Frame]]&lt;&gt;"",ExpTable1[[#This Row],[Time Frame]]&gt;Last_Full_Year),1/((1+Discount_Rate)^(ExpTable1[[#This Row],[Time Frame]]-PV_Year)),0)/((1+Discount_Rate)^0.5))</f>
        <v>0</v>
      </c>
    </row>
    <row r="72" spans="1:25" x14ac:dyDescent="0.25">
      <c r="A72" s="175">
        <f t="shared" si="10"/>
        <v>1956</v>
      </c>
      <c r="B72" s="67"/>
      <c r="C72" s="68"/>
      <c r="D72" s="177" t="str">
        <f t="shared" si="11"/>
        <v/>
      </c>
      <c r="E72" s="176"/>
      <c r="F72" s="178"/>
      <c r="G72" s="178"/>
      <c r="H72" s="109"/>
      <c r="I72" s="180"/>
      <c r="J72" s="181" t="str">
        <f t="shared" si="12"/>
        <v/>
      </c>
      <c r="K72" s="182"/>
      <c r="L72" s="183"/>
      <c r="M72" s="176"/>
      <c r="N72" s="177" t="str">
        <f t="shared" si="13"/>
        <v/>
      </c>
      <c r="O72" s="176"/>
      <c r="P72" s="178"/>
      <c r="Q72" s="178"/>
      <c r="R72" s="179"/>
      <c r="S72" s="180"/>
      <c r="T72" s="181" t="str">
        <f t="shared" si="14"/>
        <v/>
      </c>
      <c r="U72" s="182"/>
      <c r="V72" s="237">
        <f>ExpTable1[[#This Row],[IN Life Years]]*ExpTable1[[#This Row],[IN Average Age]]</f>
        <v>0</v>
      </c>
      <c r="W72" s="184">
        <f>ExpTable1[[#This Row],[NW Life Years]]*ExpTable1[[#This Row],[NW Average Age]]</f>
        <v>0</v>
      </c>
      <c r="X72" s="185">
        <f>IF(ExpTable1[[#This Row],[Time Frame]]="","",IF(AND(ExpTable1[[#This Row],[Time Frame]]&lt;&gt;"",ExpTable1[[#This Row],[Time Frame]]&lt;=Last_Full_Year),1/((1+Discount_Rate)^(ExpTable1[[#This Row],[Time Frame]]-PV_Year)),0)/((1+Discount_Rate)^0.5))</f>
        <v>1</v>
      </c>
      <c r="Y72" s="186">
        <f>IF(ExpTable1[[#This Row],[Time Frame]]="","",IF(AND(ExpTable1[[#This Row],[Time Frame]]&lt;&gt;"",ExpTable1[[#This Row],[Time Frame]]&gt;Last_Full_Year),1/((1+Discount_Rate)^(ExpTable1[[#This Row],[Time Frame]]-PV_Year)),0)/((1+Discount_Rate)^0.5))</f>
        <v>0</v>
      </c>
    </row>
    <row r="73" spans="1:25" x14ac:dyDescent="0.25">
      <c r="A73" s="175">
        <f t="shared" si="10"/>
        <v>1957</v>
      </c>
      <c r="B73" s="67"/>
      <c r="C73" s="68"/>
      <c r="D73" s="177" t="str">
        <f t="shared" si="11"/>
        <v/>
      </c>
      <c r="E73" s="176"/>
      <c r="F73" s="178"/>
      <c r="G73" s="178"/>
      <c r="H73" s="109"/>
      <c r="I73" s="180"/>
      <c r="J73" s="181" t="str">
        <f t="shared" si="12"/>
        <v/>
      </c>
      <c r="K73" s="182"/>
      <c r="L73" s="183"/>
      <c r="M73" s="176"/>
      <c r="N73" s="177" t="str">
        <f t="shared" si="13"/>
        <v/>
      </c>
      <c r="O73" s="176"/>
      <c r="P73" s="178"/>
      <c r="Q73" s="178"/>
      <c r="R73" s="179"/>
      <c r="S73" s="180"/>
      <c r="T73" s="181" t="str">
        <f t="shared" si="14"/>
        <v/>
      </c>
      <c r="U73" s="182"/>
      <c r="V73" s="237">
        <f>ExpTable1[[#This Row],[IN Life Years]]*ExpTable1[[#This Row],[IN Average Age]]</f>
        <v>0</v>
      </c>
      <c r="W73" s="184">
        <f>ExpTable1[[#This Row],[NW Life Years]]*ExpTable1[[#This Row],[NW Average Age]]</f>
        <v>0</v>
      </c>
      <c r="X73" s="185">
        <f>IF(ExpTable1[[#This Row],[Time Frame]]="","",IF(AND(ExpTable1[[#This Row],[Time Frame]]&lt;&gt;"",ExpTable1[[#This Row],[Time Frame]]&lt;=Last_Full_Year),1/((1+Discount_Rate)^(ExpTable1[[#This Row],[Time Frame]]-PV_Year)),0)/((1+Discount_Rate)^0.5))</f>
        <v>1</v>
      </c>
      <c r="Y73" s="186">
        <f>IF(ExpTable1[[#This Row],[Time Frame]]="","",IF(AND(ExpTable1[[#This Row],[Time Frame]]&lt;&gt;"",ExpTable1[[#This Row],[Time Frame]]&gt;Last_Full_Year),1/((1+Discount_Rate)^(ExpTable1[[#This Row],[Time Frame]]-PV_Year)),0)/((1+Discount_Rate)^0.5))</f>
        <v>0</v>
      </c>
    </row>
    <row r="74" spans="1:25" x14ac:dyDescent="0.25">
      <c r="A74" s="175">
        <f t="shared" si="10"/>
        <v>1958</v>
      </c>
      <c r="B74" s="67"/>
      <c r="C74" s="68"/>
      <c r="D74" s="177" t="str">
        <f t="shared" si="11"/>
        <v/>
      </c>
      <c r="E74" s="176"/>
      <c r="F74" s="178"/>
      <c r="G74" s="178"/>
      <c r="H74" s="109"/>
      <c r="I74" s="180"/>
      <c r="J74" s="181" t="str">
        <f t="shared" si="12"/>
        <v/>
      </c>
      <c r="K74" s="182"/>
      <c r="L74" s="183"/>
      <c r="M74" s="176"/>
      <c r="N74" s="177" t="str">
        <f t="shared" si="13"/>
        <v/>
      </c>
      <c r="O74" s="176"/>
      <c r="P74" s="178"/>
      <c r="Q74" s="178"/>
      <c r="R74" s="179"/>
      <c r="S74" s="180"/>
      <c r="T74" s="181" t="str">
        <f t="shared" si="14"/>
        <v/>
      </c>
      <c r="U74" s="182"/>
      <c r="V74" s="237">
        <f>ExpTable1[[#This Row],[IN Life Years]]*ExpTable1[[#This Row],[IN Average Age]]</f>
        <v>0</v>
      </c>
      <c r="W74" s="184">
        <f>ExpTable1[[#This Row],[NW Life Years]]*ExpTable1[[#This Row],[NW Average Age]]</f>
        <v>0</v>
      </c>
      <c r="X74" s="185">
        <f>IF(ExpTable1[[#This Row],[Time Frame]]="","",IF(AND(ExpTable1[[#This Row],[Time Frame]]&lt;&gt;"",ExpTable1[[#This Row],[Time Frame]]&lt;=Last_Full_Year),1/((1+Discount_Rate)^(ExpTable1[[#This Row],[Time Frame]]-PV_Year)),0)/((1+Discount_Rate)^0.5))</f>
        <v>1</v>
      </c>
      <c r="Y74" s="186">
        <f>IF(ExpTable1[[#This Row],[Time Frame]]="","",IF(AND(ExpTable1[[#This Row],[Time Frame]]&lt;&gt;"",ExpTable1[[#This Row],[Time Frame]]&gt;Last_Full_Year),1/((1+Discount_Rate)^(ExpTable1[[#This Row],[Time Frame]]-PV_Year)),0)/((1+Discount_Rate)^0.5))</f>
        <v>0</v>
      </c>
    </row>
    <row r="75" spans="1:25" x14ac:dyDescent="0.25">
      <c r="A75" s="175">
        <f t="shared" si="10"/>
        <v>1959</v>
      </c>
      <c r="B75" s="67"/>
      <c r="C75" s="68"/>
      <c r="D75" s="177" t="str">
        <f t="shared" si="11"/>
        <v/>
      </c>
      <c r="E75" s="176"/>
      <c r="F75" s="178"/>
      <c r="G75" s="178"/>
      <c r="H75" s="109"/>
      <c r="I75" s="180"/>
      <c r="J75" s="181" t="str">
        <f t="shared" si="12"/>
        <v/>
      </c>
      <c r="K75" s="182"/>
      <c r="L75" s="183"/>
      <c r="M75" s="176"/>
      <c r="N75" s="177" t="str">
        <f t="shared" si="13"/>
        <v/>
      </c>
      <c r="O75" s="176"/>
      <c r="P75" s="178"/>
      <c r="Q75" s="178"/>
      <c r="R75" s="179"/>
      <c r="S75" s="180"/>
      <c r="T75" s="181" t="str">
        <f t="shared" si="14"/>
        <v/>
      </c>
      <c r="U75" s="182"/>
      <c r="V75" s="237">
        <f>ExpTable1[[#This Row],[IN Life Years]]*ExpTable1[[#This Row],[IN Average Age]]</f>
        <v>0</v>
      </c>
      <c r="W75" s="184">
        <f>ExpTable1[[#This Row],[NW Life Years]]*ExpTable1[[#This Row],[NW Average Age]]</f>
        <v>0</v>
      </c>
      <c r="X75" s="185">
        <f>IF(ExpTable1[[#This Row],[Time Frame]]="","",IF(AND(ExpTable1[[#This Row],[Time Frame]]&lt;&gt;"",ExpTable1[[#This Row],[Time Frame]]&lt;=Last_Full_Year),1/((1+Discount_Rate)^(ExpTable1[[#This Row],[Time Frame]]-PV_Year)),0)/((1+Discount_Rate)^0.5))</f>
        <v>1</v>
      </c>
      <c r="Y75" s="186">
        <f>IF(ExpTable1[[#This Row],[Time Frame]]="","",IF(AND(ExpTable1[[#This Row],[Time Frame]]&lt;&gt;"",ExpTable1[[#This Row],[Time Frame]]&gt;Last_Full_Year),1/((1+Discount_Rate)^(ExpTable1[[#This Row],[Time Frame]]-PV_Year)),0)/((1+Discount_Rate)^0.5))</f>
        <v>0</v>
      </c>
    </row>
    <row r="76" spans="1:25" x14ac:dyDescent="0.25">
      <c r="A76" s="175">
        <f t="shared" si="10"/>
        <v>1960</v>
      </c>
      <c r="B76" s="67"/>
      <c r="C76" s="68"/>
      <c r="D76" s="177" t="str">
        <f t="shared" si="11"/>
        <v/>
      </c>
      <c r="E76" s="176"/>
      <c r="F76" s="178"/>
      <c r="G76" s="178"/>
      <c r="H76" s="109"/>
      <c r="I76" s="180"/>
      <c r="J76" s="181" t="str">
        <f t="shared" si="12"/>
        <v/>
      </c>
      <c r="K76" s="182"/>
      <c r="L76" s="183"/>
      <c r="M76" s="176"/>
      <c r="N76" s="177" t="str">
        <f t="shared" si="13"/>
        <v/>
      </c>
      <c r="O76" s="176"/>
      <c r="P76" s="178"/>
      <c r="Q76" s="178"/>
      <c r="R76" s="179"/>
      <c r="S76" s="180"/>
      <c r="T76" s="181" t="str">
        <f t="shared" si="14"/>
        <v/>
      </c>
      <c r="U76" s="182"/>
      <c r="V76" s="237">
        <f>ExpTable1[[#This Row],[IN Life Years]]*ExpTable1[[#This Row],[IN Average Age]]</f>
        <v>0</v>
      </c>
      <c r="W76" s="184">
        <f>ExpTable1[[#This Row],[NW Life Years]]*ExpTable1[[#This Row],[NW Average Age]]</f>
        <v>0</v>
      </c>
      <c r="X76" s="185">
        <f>IF(ExpTable1[[#This Row],[Time Frame]]="","",IF(AND(ExpTable1[[#This Row],[Time Frame]]&lt;&gt;"",ExpTable1[[#This Row],[Time Frame]]&lt;=Last_Full_Year),1/((1+Discount_Rate)^(ExpTable1[[#This Row],[Time Frame]]-PV_Year)),0)/((1+Discount_Rate)^0.5))</f>
        <v>1</v>
      </c>
      <c r="Y76" s="186">
        <f>IF(ExpTable1[[#This Row],[Time Frame]]="","",IF(AND(ExpTable1[[#This Row],[Time Frame]]&lt;&gt;"",ExpTable1[[#This Row],[Time Frame]]&gt;Last_Full_Year),1/((1+Discount_Rate)^(ExpTable1[[#This Row],[Time Frame]]-PV_Year)),0)/((1+Discount_Rate)^0.5))</f>
        <v>0</v>
      </c>
    </row>
    <row r="77" spans="1:25" x14ac:dyDescent="0.25">
      <c r="A77" s="175">
        <f t="shared" ref="A77:A108" si="15">IFERROR(IF(A76+1&lt;=Last_Proj_Year,A76+1,""),"")</f>
        <v>1961</v>
      </c>
      <c r="B77" s="67"/>
      <c r="C77" s="68"/>
      <c r="D77" s="177" t="str">
        <f t="shared" ref="D77:D108" si="16">IFERROR(IF(C77&lt;&gt;"",C77/B77,""),"")</f>
        <v/>
      </c>
      <c r="E77" s="176"/>
      <c r="F77" s="178"/>
      <c r="G77" s="178"/>
      <c r="H77" s="109"/>
      <c r="I77" s="180"/>
      <c r="J77" s="181" t="str">
        <f t="shared" ref="J77:J108" si="17">IFERROR(IF(B77="","",B77/F77),"")</f>
        <v/>
      </c>
      <c r="K77" s="182"/>
      <c r="L77" s="183"/>
      <c r="M77" s="176"/>
      <c r="N77" s="177" t="str">
        <f t="shared" ref="N77:N108" si="18">IFERROR(IF(M77&lt;&gt;"",M77/L77,""),"")</f>
        <v/>
      </c>
      <c r="O77" s="176"/>
      <c r="P77" s="178"/>
      <c r="Q77" s="178"/>
      <c r="R77" s="179"/>
      <c r="S77" s="180"/>
      <c r="T77" s="181" t="str">
        <f t="shared" ref="T77:T108" si="19">IFERROR(IF(L77="","",L77/P77),"")</f>
        <v/>
      </c>
      <c r="U77" s="182"/>
      <c r="V77" s="237">
        <f>ExpTable1[[#This Row],[IN Life Years]]*ExpTable1[[#This Row],[IN Average Age]]</f>
        <v>0</v>
      </c>
      <c r="W77" s="184">
        <f>ExpTable1[[#This Row],[NW Life Years]]*ExpTable1[[#This Row],[NW Average Age]]</f>
        <v>0</v>
      </c>
      <c r="X77" s="185">
        <f>IF(ExpTable1[[#This Row],[Time Frame]]="","",IF(AND(ExpTable1[[#This Row],[Time Frame]]&lt;&gt;"",ExpTable1[[#This Row],[Time Frame]]&lt;=Last_Full_Year),1/((1+Discount_Rate)^(ExpTable1[[#This Row],[Time Frame]]-PV_Year)),0)/((1+Discount_Rate)^0.5))</f>
        <v>1</v>
      </c>
      <c r="Y77" s="186">
        <f>IF(ExpTable1[[#This Row],[Time Frame]]="","",IF(AND(ExpTable1[[#This Row],[Time Frame]]&lt;&gt;"",ExpTable1[[#This Row],[Time Frame]]&gt;Last_Full_Year),1/((1+Discount_Rate)^(ExpTable1[[#This Row],[Time Frame]]-PV_Year)),0)/((1+Discount_Rate)^0.5))</f>
        <v>0</v>
      </c>
    </row>
    <row r="78" spans="1:25" x14ac:dyDescent="0.25">
      <c r="A78" s="175">
        <f t="shared" si="15"/>
        <v>1962</v>
      </c>
      <c r="B78" s="67"/>
      <c r="C78" s="68"/>
      <c r="D78" s="177" t="str">
        <f t="shared" si="16"/>
        <v/>
      </c>
      <c r="E78" s="176"/>
      <c r="F78" s="178"/>
      <c r="G78" s="178"/>
      <c r="H78" s="109"/>
      <c r="I78" s="180"/>
      <c r="J78" s="181" t="str">
        <f t="shared" si="17"/>
        <v/>
      </c>
      <c r="K78" s="182"/>
      <c r="L78" s="183"/>
      <c r="M78" s="176"/>
      <c r="N78" s="177" t="str">
        <f t="shared" si="18"/>
        <v/>
      </c>
      <c r="O78" s="176"/>
      <c r="P78" s="178"/>
      <c r="Q78" s="178"/>
      <c r="R78" s="179"/>
      <c r="S78" s="180"/>
      <c r="T78" s="181" t="str">
        <f t="shared" si="19"/>
        <v/>
      </c>
      <c r="U78" s="182"/>
      <c r="V78" s="237">
        <f>ExpTable1[[#This Row],[IN Life Years]]*ExpTable1[[#This Row],[IN Average Age]]</f>
        <v>0</v>
      </c>
      <c r="W78" s="184">
        <f>ExpTable1[[#This Row],[NW Life Years]]*ExpTable1[[#This Row],[NW Average Age]]</f>
        <v>0</v>
      </c>
      <c r="X78" s="185">
        <f>IF(ExpTable1[[#This Row],[Time Frame]]="","",IF(AND(ExpTable1[[#This Row],[Time Frame]]&lt;&gt;"",ExpTable1[[#This Row],[Time Frame]]&lt;=Last_Full_Year),1/((1+Discount_Rate)^(ExpTable1[[#This Row],[Time Frame]]-PV_Year)),0)/((1+Discount_Rate)^0.5))</f>
        <v>1</v>
      </c>
      <c r="Y78" s="186">
        <f>IF(ExpTable1[[#This Row],[Time Frame]]="","",IF(AND(ExpTable1[[#This Row],[Time Frame]]&lt;&gt;"",ExpTable1[[#This Row],[Time Frame]]&gt;Last_Full_Year),1/((1+Discount_Rate)^(ExpTable1[[#This Row],[Time Frame]]-PV_Year)),0)/((1+Discount_Rate)^0.5))</f>
        <v>0</v>
      </c>
    </row>
    <row r="79" spans="1:25" x14ac:dyDescent="0.25">
      <c r="A79" s="175">
        <f t="shared" si="15"/>
        <v>1963</v>
      </c>
      <c r="B79" s="67"/>
      <c r="C79" s="68"/>
      <c r="D79" s="177" t="str">
        <f t="shared" si="16"/>
        <v/>
      </c>
      <c r="E79" s="176"/>
      <c r="F79" s="178"/>
      <c r="G79" s="178"/>
      <c r="H79" s="109"/>
      <c r="I79" s="180"/>
      <c r="J79" s="181" t="str">
        <f t="shared" si="17"/>
        <v/>
      </c>
      <c r="K79" s="182"/>
      <c r="L79" s="183"/>
      <c r="M79" s="176"/>
      <c r="N79" s="177" t="str">
        <f t="shared" si="18"/>
        <v/>
      </c>
      <c r="O79" s="176"/>
      <c r="P79" s="178"/>
      <c r="Q79" s="178"/>
      <c r="R79" s="179"/>
      <c r="S79" s="180"/>
      <c r="T79" s="181" t="str">
        <f t="shared" si="19"/>
        <v/>
      </c>
      <c r="U79" s="182"/>
      <c r="V79" s="237">
        <f>ExpTable1[[#This Row],[IN Life Years]]*ExpTable1[[#This Row],[IN Average Age]]</f>
        <v>0</v>
      </c>
      <c r="W79" s="184">
        <f>ExpTable1[[#This Row],[NW Life Years]]*ExpTable1[[#This Row],[NW Average Age]]</f>
        <v>0</v>
      </c>
      <c r="X79" s="185">
        <f>IF(ExpTable1[[#This Row],[Time Frame]]="","",IF(AND(ExpTable1[[#This Row],[Time Frame]]&lt;&gt;"",ExpTable1[[#This Row],[Time Frame]]&lt;=Last_Full_Year),1/((1+Discount_Rate)^(ExpTable1[[#This Row],[Time Frame]]-PV_Year)),0)/((1+Discount_Rate)^0.5))</f>
        <v>1</v>
      </c>
      <c r="Y79" s="186">
        <f>IF(ExpTable1[[#This Row],[Time Frame]]="","",IF(AND(ExpTable1[[#This Row],[Time Frame]]&lt;&gt;"",ExpTable1[[#This Row],[Time Frame]]&gt;Last_Full_Year),1/((1+Discount_Rate)^(ExpTable1[[#This Row],[Time Frame]]-PV_Year)),0)/((1+Discount_Rate)^0.5))</f>
        <v>0</v>
      </c>
    </row>
    <row r="80" spans="1:25" x14ac:dyDescent="0.25">
      <c r="A80" s="175">
        <f t="shared" si="15"/>
        <v>1964</v>
      </c>
      <c r="B80" s="67"/>
      <c r="C80" s="68"/>
      <c r="D80" s="177" t="str">
        <f t="shared" si="16"/>
        <v/>
      </c>
      <c r="E80" s="176"/>
      <c r="F80" s="178"/>
      <c r="G80" s="178"/>
      <c r="H80" s="109"/>
      <c r="I80" s="180"/>
      <c r="J80" s="181" t="str">
        <f t="shared" si="17"/>
        <v/>
      </c>
      <c r="K80" s="182"/>
      <c r="L80" s="183"/>
      <c r="M80" s="176"/>
      <c r="N80" s="177" t="str">
        <f t="shared" si="18"/>
        <v/>
      </c>
      <c r="O80" s="176"/>
      <c r="P80" s="178"/>
      <c r="Q80" s="178"/>
      <c r="R80" s="179"/>
      <c r="S80" s="180"/>
      <c r="T80" s="181" t="str">
        <f t="shared" si="19"/>
        <v/>
      </c>
      <c r="U80" s="182"/>
      <c r="V80" s="237">
        <f>ExpTable1[[#This Row],[IN Life Years]]*ExpTable1[[#This Row],[IN Average Age]]</f>
        <v>0</v>
      </c>
      <c r="W80" s="184">
        <f>ExpTable1[[#This Row],[NW Life Years]]*ExpTable1[[#This Row],[NW Average Age]]</f>
        <v>0</v>
      </c>
      <c r="X80" s="185">
        <f>IF(ExpTable1[[#This Row],[Time Frame]]="","",IF(AND(ExpTable1[[#This Row],[Time Frame]]&lt;&gt;"",ExpTable1[[#This Row],[Time Frame]]&lt;=Last_Full_Year),1/((1+Discount_Rate)^(ExpTable1[[#This Row],[Time Frame]]-PV_Year)),0)/((1+Discount_Rate)^0.5))</f>
        <v>1</v>
      </c>
      <c r="Y80" s="186">
        <f>IF(ExpTable1[[#This Row],[Time Frame]]="","",IF(AND(ExpTable1[[#This Row],[Time Frame]]&lt;&gt;"",ExpTable1[[#This Row],[Time Frame]]&gt;Last_Full_Year),1/((1+Discount_Rate)^(ExpTable1[[#This Row],[Time Frame]]-PV_Year)),0)/((1+Discount_Rate)^0.5))</f>
        <v>0</v>
      </c>
    </row>
    <row r="81" spans="1:25" x14ac:dyDescent="0.25">
      <c r="A81" s="175">
        <f t="shared" si="15"/>
        <v>1965</v>
      </c>
      <c r="B81" s="67"/>
      <c r="C81" s="68"/>
      <c r="D81" s="177" t="str">
        <f t="shared" si="16"/>
        <v/>
      </c>
      <c r="E81" s="176"/>
      <c r="F81" s="178"/>
      <c r="G81" s="178"/>
      <c r="H81" s="109"/>
      <c r="I81" s="180"/>
      <c r="J81" s="181" t="str">
        <f t="shared" si="17"/>
        <v/>
      </c>
      <c r="K81" s="182"/>
      <c r="L81" s="183"/>
      <c r="M81" s="176"/>
      <c r="N81" s="177" t="str">
        <f t="shared" si="18"/>
        <v/>
      </c>
      <c r="O81" s="176"/>
      <c r="P81" s="178"/>
      <c r="Q81" s="178"/>
      <c r="R81" s="179"/>
      <c r="S81" s="180"/>
      <c r="T81" s="181" t="str">
        <f t="shared" si="19"/>
        <v/>
      </c>
      <c r="U81" s="182"/>
      <c r="V81" s="237">
        <f>ExpTable1[[#This Row],[IN Life Years]]*ExpTable1[[#This Row],[IN Average Age]]</f>
        <v>0</v>
      </c>
      <c r="W81" s="184">
        <f>ExpTable1[[#This Row],[NW Life Years]]*ExpTable1[[#This Row],[NW Average Age]]</f>
        <v>0</v>
      </c>
      <c r="X81" s="185">
        <f>IF(ExpTable1[[#This Row],[Time Frame]]="","",IF(AND(ExpTable1[[#This Row],[Time Frame]]&lt;&gt;"",ExpTable1[[#This Row],[Time Frame]]&lt;=Last_Full_Year),1/((1+Discount_Rate)^(ExpTable1[[#This Row],[Time Frame]]-PV_Year)),0)/((1+Discount_Rate)^0.5))</f>
        <v>1</v>
      </c>
      <c r="Y81" s="186">
        <f>IF(ExpTable1[[#This Row],[Time Frame]]="","",IF(AND(ExpTable1[[#This Row],[Time Frame]]&lt;&gt;"",ExpTable1[[#This Row],[Time Frame]]&gt;Last_Full_Year),1/((1+Discount_Rate)^(ExpTable1[[#This Row],[Time Frame]]-PV_Year)),0)/((1+Discount_Rate)^0.5))</f>
        <v>0</v>
      </c>
    </row>
    <row r="82" spans="1:25" x14ac:dyDescent="0.25">
      <c r="A82" s="175">
        <f t="shared" si="15"/>
        <v>1966</v>
      </c>
      <c r="B82" s="67"/>
      <c r="C82" s="68"/>
      <c r="D82" s="177" t="str">
        <f t="shared" si="16"/>
        <v/>
      </c>
      <c r="E82" s="176"/>
      <c r="F82" s="178"/>
      <c r="G82" s="178"/>
      <c r="H82" s="109"/>
      <c r="I82" s="180"/>
      <c r="J82" s="181" t="str">
        <f t="shared" si="17"/>
        <v/>
      </c>
      <c r="K82" s="182"/>
      <c r="L82" s="183"/>
      <c r="M82" s="176"/>
      <c r="N82" s="177" t="str">
        <f t="shared" si="18"/>
        <v/>
      </c>
      <c r="O82" s="176"/>
      <c r="P82" s="178"/>
      <c r="Q82" s="178"/>
      <c r="R82" s="179"/>
      <c r="S82" s="180"/>
      <c r="T82" s="181" t="str">
        <f t="shared" si="19"/>
        <v/>
      </c>
      <c r="U82" s="182"/>
      <c r="V82" s="237">
        <f>ExpTable1[[#This Row],[IN Life Years]]*ExpTable1[[#This Row],[IN Average Age]]</f>
        <v>0</v>
      </c>
      <c r="W82" s="184">
        <f>ExpTable1[[#This Row],[NW Life Years]]*ExpTable1[[#This Row],[NW Average Age]]</f>
        <v>0</v>
      </c>
      <c r="X82" s="185">
        <f>IF(ExpTable1[[#This Row],[Time Frame]]="","",IF(AND(ExpTable1[[#This Row],[Time Frame]]&lt;&gt;"",ExpTable1[[#This Row],[Time Frame]]&lt;=Last_Full_Year),1/((1+Discount_Rate)^(ExpTable1[[#This Row],[Time Frame]]-PV_Year)),0)/((1+Discount_Rate)^0.5))</f>
        <v>1</v>
      </c>
      <c r="Y82" s="186">
        <f>IF(ExpTable1[[#This Row],[Time Frame]]="","",IF(AND(ExpTable1[[#This Row],[Time Frame]]&lt;&gt;"",ExpTable1[[#This Row],[Time Frame]]&gt;Last_Full_Year),1/((1+Discount_Rate)^(ExpTable1[[#This Row],[Time Frame]]-PV_Year)),0)/((1+Discount_Rate)^0.5))</f>
        <v>0</v>
      </c>
    </row>
    <row r="83" spans="1:25" x14ac:dyDescent="0.25">
      <c r="A83" s="175">
        <f t="shared" si="15"/>
        <v>1967</v>
      </c>
      <c r="B83" s="67"/>
      <c r="C83" s="68"/>
      <c r="D83" s="177" t="str">
        <f t="shared" si="16"/>
        <v/>
      </c>
      <c r="E83" s="176"/>
      <c r="F83" s="178"/>
      <c r="G83" s="178"/>
      <c r="H83" s="109"/>
      <c r="I83" s="180"/>
      <c r="J83" s="181" t="str">
        <f t="shared" si="17"/>
        <v/>
      </c>
      <c r="K83" s="182"/>
      <c r="L83" s="183"/>
      <c r="M83" s="176"/>
      <c r="N83" s="177" t="str">
        <f t="shared" si="18"/>
        <v/>
      </c>
      <c r="O83" s="176"/>
      <c r="P83" s="178"/>
      <c r="Q83" s="178"/>
      <c r="R83" s="179"/>
      <c r="S83" s="180"/>
      <c r="T83" s="181" t="str">
        <f t="shared" si="19"/>
        <v/>
      </c>
      <c r="U83" s="182"/>
      <c r="V83" s="237">
        <f>ExpTable1[[#This Row],[IN Life Years]]*ExpTable1[[#This Row],[IN Average Age]]</f>
        <v>0</v>
      </c>
      <c r="W83" s="184">
        <f>ExpTable1[[#This Row],[NW Life Years]]*ExpTable1[[#This Row],[NW Average Age]]</f>
        <v>0</v>
      </c>
      <c r="X83" s="185">
        <f>IF(ExpTable1[[#This Row],[Time Frame]]="","",IF(AND(ExpTable1[[#This Row],[Time Frame]]&lt;&gt;"",ExpTable1[[#This Row],[Time Frame]]&lt;=Last_Full_Year),1/((1+Discount_Rate)^(ExpTable1[[#This Row],[Time Frame]]-PV_Year)),0)/((1+Discount_Rate)^0.5))</f>
        <v>1</v>
      </c>
      <c r="Y83" s="186">
        <f>IF(ExpTable1[[#This Row],[Time Frame]]="","",IF(AND(ExpTable1[[#This Row],[Time Frame]]&lt;&gt;"",ExpTable1[[#This Row],[Time Frame]]&gt;Last_Full_Year),1/((1+Discount_Rate)^(ExpTable1[[#This Row],[Time Frame]]-PV_Year)),0)/((1+Discount_Rate)^0.5))</f>
        <v>0</v>
      </c>
    </row>
    <row r="84" spans="1:25" x14ac:dyDescent="0.25">
      <c r="A84" s="175">
        <f t="shared" si="15"/>
        <v>1968</v>
      </c>
      <c r="B84" s="67"/>
      <c r="C84" s="68"/>
      <c r="D84" s="177" t="str">
        <f t="shared" si="16"/>
        <v/>
      </c>
      <c r="E84" s="176"/>
      <c r="F84" s="178"/>
      <c r="G84" s="178"/>
      <c r="H84" s="109"/>
      <c r="I84" s="180"/>
      <c r="J84" s="181" t="str">
        <f t="shared" si="17"/>
        <v/>
      </c>
      <c r="K84" s="182"/>
      <c r="L84" s="183"/>
      <c r="M84" s="176"/>
      <c r="N84" s="177" t="str">
        <f t="shared" si="18"/>
        <v/>
      </c>
      <c r="O84" s="176"/>
      <c r="P84" s="178"/>
      <c r="Q84" s="178"/>
      <c r="R84" s="179"/>
      <c r="S84" s="180"/>
      <c r="T84" s="181" t="str">
        <f t="shared" si="19"/>
        <v/>
      </c>
      <c r="U84" s="182"/>
      <c r="V84" s="237">
        <f>ExpTable1[[#This Row],[IN Life Years]]*ExpTable1[[#This Row],[IN Average Age]]</f>
        <v>0</v>
      </c>
      <c r="W84" s="184">
        <f>ExpTable1[[#This Row],[NW Life Years]]*ExpTable1[[#This Row],[NW Average Age]]</f>
        <v>0</v>
      </c>
      <c r="X84" s="185">
        <f>IF(ExpTable1[[#This Row],[Time Frame]]="","",IF(AND(ExpTable1[[#This Row],[Time Frame]]&lt;&gt;"",ExpTable1[[#This Row],[Time Frame]]&lt;=Last_Full_Year),1/((1+Discount_Rate)^(ExpTable1[[#This Row],[Time Frame]]-PV_Year)),0)/((1+Discount_Rate)^0.5))</f>
        <v>1</v>
      </c>
      <c r="Y84" s="186">
        <f>IF(ExpTable1[[#This Row],[Time Frame]]="","",IF(AND(ExpTable1[[#This Row],[Time Frame]]&lt;&gt;"",ExpTable1[[#This Row],[Time Frame]]&gt;Last_Full_Year),1/((1+Discount_Rate)^(ExpTable1[[#This Row],[Time Frame]]-PV_Year)),0)/((1+Discount_Rate)^0.5))</f>
        <v>0</v>
      </c>
    </row>
    <row r="85" spans="1:25" x14ac:dyDescent="0.25">
      <c r="A85" s="175">
        <f t="shared" si="15"/>
        <v>1969</v>
      </c>
      <c r="B85" s="67"/>
      <c r="C85" s="68"/>
      <c r="D85" s="177" t="str">
        <f t="shared" si="16"/>
        <v/>
      </c>
      <c r="E85" s="176"/>
      <c r="F85" s="178"/>
      <c r="G85" s="178"/>
      <c r="H85" s="109"/>
      <c r="I85" s="180"/>
      <c r="J85" s="181" t="str">
        <f t="shared" si="17"/>
        <v/>
      </c>
      <c r="K85" s="182"/>
      <c r="L85" s="183"/>
      <c r="M85" s="176"/>
      <c r="N85" s="177" t="str">
        <f t="shared" si="18"/>
        <v/>
      </c>
      <c r="O85" s="176"/>
      <c r="P85" s="178"/>
      <c r="Q85" s="178"/>
      <c r="R85" s="179"/>
      <c r="S85" s="180"/>
      <c r="T85" s="181" t="str">
        <f t="shared" si="19"/>
        <v/>
      </c>
      <c r="U85" s="182"/>
      <c r="V85" s="237">
        <f>ExpTable1[[#This Row],[IN Life Years]]*ExpTable1[[#This Row],[IN Average Age]]</f>
        <v>0</v>
      </c>
      <c r="W85" s="184">
        <f>ExpTable1[[#This Row],[NW Life Years]]*ExpTable1[[#This Row],[NW Average Age]]</f>
        <v>0</v>
      </c>
      <c r="X85" s="185">
        <f>IF(ExpTable1[[#This Row],[Time Frame]]="","",IF(AND(ExpTable1[[#This Row],[Time Frame]]&lt;&gt;"",ExpTable1[[#This Row],[Time Frame]]&lt;=Last_Full_Year),1/((1+Discount_Rate)^(ExpTable1[[#This Row],[Time Frame]]-PV_Year)),0)/((1+Discount_Rate)^0.5))</f>
        <v>1</v>
      </c>
      <c r="Y85" s="186">
        <f>IF(ExpTable1[[#This Row],[Time Frame]]="","",IF(AND(ExpTable1[[#This Row],[Time Frame]]&lt;&gt;"",ExpTable1[[#This Row],[Time Frame]]&gt;Last_Full_Year),1/((1+Discount_Rate)^(ExpTable1[[#This Row],[Time Frame]]-PV_Year)),0)/((1+Discount_Rate)^0.5))</f>
        <v>0</v>
      </c>
    </row>
    <row r="86" spans="1:25" x14ac:dyDescent="0.25">
      <c r="A86" s="175">
        <f t="shared" si="15"/>
        <v>1970</v>
      </c>
      <c r="B86" s="67"/>
      <c r="C86" s="68"/>
      <c r="D86" s="177" t="str">
        <f t="shared" si="16"/>
        <v/>
      </c>
      <c r="E86" s="176"/>
      <c r="F86" s="178"/>
      <c r="G86" s="178"/>
      <c r="H86" s="109"/>
      <c r="I86" s="180"/>
      <c r="J86" s="181" t="str">
        <f t="shared" si="17"/>
        <v/>
      </c>
      <c r="K86" s="182"/>
      <c r="L86" s="183"/>
      <c r="M86" s="176"/>
      <c r="N86" s="177" t="str">
        <f t="shared" si="18"/>
        <v/>
      </c>
      <c r="O86" s="176"/>
      <c r="P86" s="178"/>
      <c r="Q86" s="178"/>
      <c r="R86" s="179"/>
      <c r="S86" s="180"/>
      <c r="T86" s="181" t="str">
        <f t="shared" si="19"/>
        <v/>
      </c>
      <c r="U86" s="182"/>
      <c r="V86" s="237">
        <f>ExpTable1[[#This Row],[IN Life Years]]*ExpTable1[[#This Row],[IN Average Age]]</f>
        <v>0</v>
      </c>
      <c r="W86" s="184">
        <f>ExpTable1[[#This Row],[NW Life Years]]*ExpTable1[[#This Row],[NW Average Age]]</f>
        <v>0</v>
      </c>
      <c r="X86" s="185">
        <f>IF(ExpTable1[[#This Row],[Time Frame]]="","",IF(AND(ExpTable1[[#This Row],[Time Frame]]&lt;&gt;"",ExpTable1[[#This Row],[Time Frame]]&lt;=Last_Full_Year),1/((1+Discount_Rate)^(ExpTable1[[#This Row],[Time Frame]]-PV_Year)),0)/((1+Discount_Rate)^0.5))</f>
        <v>1</v>
      </c>
      <c r="Y86" s="186">
        <f>IF(ExpTable1[[#This Row],[Time Frame]]="","",IF(AND(ExpTable1[[#This Row],[Time Frame]]&lt;&gt;"",ExpTable1[[#This Row],[Time Frame]]&gt;Last_Full_Year),1/((1+Discount_Rate)^(ExpTable1[[#This Row],[Time Frame]]-PV_Year)),0)/((1+Discount_Rate)^0.5))</f>
        <v>0</v>
      </c>
    </row>
    <row r="87" spans="1:25" x14ac:dyDescent="0.25">
      <c r="A87" s="175">
        <f t="shared" si="15"/>
        <v>1971</v>
      </c>
      <c r="B87" s="67"/>
      <c r="C87" s="68"/>
      <c r="D87" s="177" t="str">
        <f t="shared" si="16"/>
        <v/>
      </c>
      <c r="E87" s="176"/>
      <c r="F87" s="178"/>
      <c r="G87" s="178"/>
      <c r="H87" s="109"/>
      <c r="I87" s="180"/>
      <c r="J87" s="181" t="str">
        <f t="shared" si="17"/>
        <v/>
      </c>
      <c r="K87" s="182"/>
      <c r="L87" s="183"/>
      <c r="M87" s="176"/>
      <c r="N87" s="177" t="str">
        <f t="shared" si="18"/>
        <v/>
      </c>
      <c r="O87" s="176"/>
      <c r="P87" s="178"/>
      <c r="Q87" s="178"/>
      <c r="R87" s="179"/>
      <c r="S87" s="180"/>
      <c r="T87" s="181" t="str">
        <f t="shared" si="19"/>
        <v/>
      </c>
      <c r="U87" s="182"/>
      <c r="V87" s="237">
        <f>ExpTable1[[#This Row],[IN Life Years]]*ExpTable1[[#This Row],[IN Average Age]]</f>
        <v>0</v>
      </c>
      <c r="W87" s="184">
        <f>ExpTable1[[#This Row],[NW Life Years]]*ExpTable1[[#This Row],[NW Average Age]]</f>
        <v>0</v>
      </c>
      <c r="X87" s="185">
        <f>IF(ExpTable1[[#This Row],[Time Frame]]="","",IF(AND(ExpTable1[[#This Row],[Time Frame]]&lt;&gt;"",ExpTable1[[#This Row],[Time Frame]]&lt;=Last_Full_Year),1/((1+Discount_Rate)^(ExpTable1[[#This Row],[Time Frame]]-PV_Year)),0)/((1+Discount_Rate)^0.5))</f>
        <v>1</v>
      </c>
      <c r="Y87" s="186">
        <f>IF(ExpTable1[[#This Row],[Time Frame]]="","",IF(AND(ExpTable1[[#This Row],[Time Frame]]&lt;&gt;"",ExpTable1[[#This Row],[Time Frame]]&gt;Last_Full_Year),1/((1+Discount_Rate)^(ExpTable1[[#This Row],[Time Frame]]-PV_Year)),0)/((1+Discount_Rate)^0.5))</f>
        <v>0</v>
      </c>
    </row>
    <row r="88" spans="1:25" x14ac:dyDescent="0.25">
      <c r="A88" s="175">
        <f t="shared" si="15"/>
        <v>1972</v>
      </c>
      <c r="B88" s="67"/>
      <c r="C88" s="68"/>
      <c r="D88" s="177" t="str">
        <f t="shared" si="16"/>
        <v/>
      </c>
      <c r="E88" s="176"/>
      <c r="F88" s="178"/>
      <c r="G88" s="178"/>
      <c r="H88" s="109"/>
      <c r="I88" s="180"/>
      <c r="J88" s="181" t="str">
        <f t="shared" si="17"/>
        <v/>
      </c>
      <c r="K88" s="182"/>
      <c r="L88" s="183"/>
      <c r="M88" s="176"/>
      <c r="N88" s="177" t="str">
        <f t="shared" si="18"/>
        <v/>
      </c>
      <c r="O88" s="176"/>
      <c r="P88" s="178"/>
      <c r="Q88" s="178"/>
      <c r="R88" s="179"/>
      <c r="S88" s="180"/>
      <c r="T88" s="181" t="str">
        <f t="shared" si="19"/>
        <v/>
      </c>
      <c r="U88" s="182"/>
      <c r="V88" s="237">
        <f>ExpTable1[[#This Row],[IN Life Years]]*ExpTable1[[#This Row],[IN Average Age]]</f>
        <v>0</v>
      </c>
      <c r="W88" s="184">
        <f>ExpTable1[[#This Row],[NW Life Years]]*ExpTable1[[#This Row],[NW Average Age]]</f>
        <v>0</v>
      </c>
      <c r="X88" s="185">
        <f>IF(ExpTable1[[#This Row],[Time Frame]]="","",IF(AND(ExpTable1[[#This Row],[Time Frame]]&lt;&gt;"",ExpTable1[[#This Row],[Time Frame]]&lt;=Last_Full_Year),1/((1+Discount_Rate)^(ExpTable1[[#This Row],[Time Frame]]-PV_Year)),0)/((1+Discount_Rate)^0.5))</f>
        <v>1</v>
      </c>
      <c r="Y88" s="186">
        <f>IF(ExpTable1[[#This Row],[Time Frame]]="","",IF(AND(ExpTable1[[#This Row],[Time Frame]]&lt;&gt;"",ExpTable1[[#This Row],[Time Frame]]&gt;Last_Full_Year),1/((1+Discount_Rate)^(ExpTable1[[#This Row],[Time Frame]]-PV_Year)),0)/((1+Discount_Rate)^0.5))</f>
        <v>0</v>
      </c>
    </row>
    <row r="89" spans="1:25" x14ac:dyDescent="0.25">
      <c r="A89" s="175">
        <f t="shared" si="15"/>
        <v>1973</v>
      </c>
      <c r="B89" s="67"/>
      <c r="C89" s="68"/>
      <c r="D89" s="177" t="str">
        <f t="shared" si="16"/>
        <v/>
      </c>
      <c r="E89" s="176"/>
      <c r="F89" s="178"/>
      <c r="G89" s="178"/>
      <c r="H89" s="109"/>
      <c r="I89" s="180"/>
      <c r="J89" s="181" t="str">
        <f t="shared" si="17"/>
        <v/>
      </c>
      <c r="K89" s="182"/>
      <c r="L89" s="183"/>
      <c r="M89" s="176"/>
      <c r="N89" s="177" t="str">
        <f t="shared" si="18"/>
        <v/>
      </c>
      <c r="O89" s="176"/>
      <c r="P89" s="178"/>
      <c r="Q89" s="178"/>
      <c r="R89" s="179"/>
      <c r="S89" s="180"/>
      <c r="T89" s="181" t="str">
        <f t="shared" si="19"/>
        <v/>
      </c>
      <c r="U89" s="182"/>
      <c r="V89" s="237">
        <f>ExpTable1[[#This Row],[IN Life Years]]*ExpTable1[[#This Row],[IN Average Age]]</f>
        <v>0</v>
      </c>
      <c r="W89" s="184">
        <f>ExpTable1[[#This Row],[NW Life Years]]*ExpTable1[[#This Row],[NW Average Age]]</f>
        <v>0</v>
      </c>
      <c r="X89" s="185">
        <f>IF(ExpTable1[[#This Row],[Time Frame]]="","",IF(AND(ExpTable1[[#This Row],[Time Frame]]&lt;&gt;"",ExpTable1[[#This Row],[Time Frame]]&lt;=Last_Full_Year),1/((1+Discount_Rate)^(ExpTable1[[#This Row],[Time Frame]]-PV_Year)),0)/((1+Discount_Rate)^0.5))</f>
        <v>1</v>
      </c>
      <c r="Y89" s="186">
        <f>IF(ExpTable1[[#This Row],[Time Frame]]="","",IF(AND(ExpTable1[[#This Row],[Time Frame]]&lt;&gt;"",ExpTable1[[#This Row],[Time Frame]]&gt;Last_Full_Year),1/((1+Discount_Rate)^(ExpTable1[[#This Row],[Time Frame]]-PV_Year)),0)/((1+Discount_Rate)^0.5))</f>
        <v>0</v>
      </c>
    </row>
    <row r="90" spans="1:25" x14ac:dyDescent="0.25">
      <c r="A90" s="175">
        <f t="shared" si="15"/>
        <v>1974</v>
      </c>
      <c r="B90" s="67"/>
      <c r="C90" s="68"/>
      <c r="D90" s="177" t="str">
        <f t="shared" si="16"/>
        <v/>
      </c>
      <c r="E90" s="176"/>
      <c r="F90" s="178"/>
      <c r="G90" s="178"/>
      <c r="H90" s="109"/>
      <c r="I90" s="180"/>
      <c r="J90" s="181" t="str">
        <f t="shared" si="17"/>
        <v/>
      </c>
      <c r="K90" s="182"/>
      <c r="L90" s="183"/>
      <c r="M90" s="176"/>
      <c r="N90" s="177" t="str">
        <f t="shared" si="18"/>
        <v/>
      </c>
      <c r="O90" s="176"/>
      <c r="P90" s="178"/>
      <c r="Q90" s="178"/>
      <c r="R90" s="179"/>
      <c r="S90" s="180"/>
      <c r="T90" s="181" t="str">
        <f t="shared" si="19"/>
        <v/>
      </c>
      <c r="U90" s="182"/>
      <c r="V90" s="237">
        <f>ExpTable1[[#This Row],[IN Life Years]]*ExpTable1[[#This Row],[IN Average Age]]</f>
        <v>0</v>
      </c>
      <c r="W90" s="184">
        <f>ExpTable1[[#This Row],[NW Life Years]]*ExpTable1[[#This Row],[NW Average Age]]</f>
        <v>0</v>
      </c>
      <c r="X90" s="185">
        <f>IF(ExpTable1[[#This Row],[Time Frame]]="","",IF(AND(ExpTable1[[#This Row],[Time Frame]]&lt;&gt;"",ExpTable1[[#This Row],[Time Frame]]&lt;=Last_Full_Year),1/((1+Discount_Rate)^(ExpTable1[[#This Row],[Time Frame]]-PV_Year)),0)/((1+Discount_Rate)^0.5))</f>
        <v>1</v>
      </c>
      <c r="Y90" s="186">
        <f>IF(ExpTable1[[#This Row],[Time Frame]]="","",IF(AND(ExpTable1[[#This Row],[Time Frame]]&lt;&gt;"",ExpTable1[[#This Row],[Time Frame]]&gt;Last_Full_Year),1/((1+Discount_Rate)^(ExpTable1[[#This Row],[Time Frame]]-PV_Year)),0)/((1+Discount_Rate)^0.5))</f>
        <v>0</v>
      </c>
    </row>
    <row r="91" spans="1:25" x14ac:dyDescent="0.25">
      <c r="A91" s="175">
        <f t="shared" si="15"/>
        <v>1975</v>
      </c>
      <c r="B91" s="67"/>
      <c r="C91" s="68"/>
      <c r="D91" s="177" t="str">
        <f t="shared" si="16"/>
        <v/>
      </c>
      <c r="E91" s="176"/>
      <c r="F91" s="178"/>
      <c r="G91" s="178"/>
      <c r="H91" s="109"/>
      <c r="I91" s="180"/>
      <c r="J91" s="181" t="str">
        <f t="shared" si="17"/>
        <v/>
      </c>
      <c r="K91" s="182"/>
      <c r="L91" s="183"/>
      <c r="M91" s="176"/>
      <c r="N91" s="177" t="str">
        <f t="shared" si="18"/>
        <v/>
      </c>
      <c r="O91" s="176"/>
      <c r="P91" s="178"/>
      <c r="Q91" s="178"/>
      <c r="R91" s="179"/>
      <c r="S91" s="180"/>
      <c r="T91" s="181" t="str">
        <f t="shared" si="19"/>
        <v/>
      </c>
      <c r="U91" s="182"/>
      <c r="V91" s="237">
        <f>ExpTable1[[#This Row],[IN Life Years]]*ExpTable1[[#This Row],[IN Average Age]]</f>
        <v>0</v>
      </c>
      <c r="W91" s="184">
        <f>ExpTable1[[#This Row],[NW Life Years]]*ExpTable1[[#This Row],[NW Average Age]]</f>
        <v>0</v>
      </c>
      <c r="X91" s="185">
        <f>IF(ExpTable1[[#This Row],[Time Frame]]="","",IF(AND(ExpTable1[[#This Row],[Time Frame]]&lt;&gt;"",ExpTable1[[#This Row],[Time Frame]]&lt;=Last_Full_Year),1/((1+Discount_Rate)^(ExpTable1[[#This Row],[Time Frame]]-PV_Year)),0)/((1+Discount_Rate)^0.5))</f>
        <v>1</v>
      </c>
      <c r="Y91" s="186">
        <f>IF(ExpTable1[[#This Row],[Time Frame]]="","",IF(AND(ExpTable1[[#This Row],[Time Frame]]&lt;&gt;"",ExpTable1[[#This Row],[Time Frame]]&gt;Last_Full_Year),1/((1+Discount_Rate)^(ExpTable1[[#This Row],[Time Frame]]-PV_Year)),0)/((1+Discount_Rate)^0.5))</f>
        <v>0</v>
      </c>
    </row>
    <row r="92" spans="1:25" x14ac:dyDescent="0.25">
      <c r="A92" s="175">
        <f t="shared" si="15"/>
        <v>1976</v>
      </c>
      <c r="B92" s="67"/>
      <c r="C92" s="68"/>
      <c r="D92" s="177" t="str">
        <f t="shared" si="16"/>
        <v/>
      </c>
      <c r="E92" s="176"/>
      <c r="F92" s="178"/>
      <c r="G92" s="178"/>
      <c r="H92" s="109"/>
      <c r="I92" s="180"/>
      <c r="J92" s="181" t="str">
        <f t="shared" si="17"/>
        <v/>
      </c>
      <c r="K92" s="182"/>
      <c r="L92" s="183"/>
      <c r="M92" s="176"/>
      <c r="N92" s="177" t="str">
        <f t="shared" si="18"/>
        <v/>
      </c>
      <c r="O92" s="176"/>
      <c r="P92" s="178"/>
      <c r="Q92" s="178"/>
      <c r="R92" s="179"/>
      <c r="S92" s="180"/>
      <c r="T92" s="181" t="str">
        <f t="shared" si="19"/>
        <v/>
      </c>
      <c r="U92" s="182"/>
      <c r="V92" s="237">
        <f>ExpTable1[[#This Row],[IN Life Years]]*ExpTable1[[#This Row],[IN Average Age]]</f>
        <v>0</v>
      </c>
      <c r="W92" s="184">
        <f>ExpTable1[[#This Row],[NW Life Years]]*ExpTable1[[#This Row],[NW Average Age]]</f>
        <v>0</v>
      </c>
      <c r="X92" s="185">
        <f>IF(ExpTable1[[#This Row],[Time Frame]]="","",IF(AND(ExpTable1[[#This Row],[Time Frame]]&lt;&gt;"",ExpTable1[[#This Row],[Time Frame]]&lt;=Last_Full_Year),1/((1+Discount_Rate)^(ExpTable1[[#This Row],[Time Frame]]-PV_Year)),0)/((1+Discount_Rate)^0.5))</f>
        <v>1</v>
      </c>
      <c r="Y92" s="186">
        <f>IF(ExpTable1[[#This Row],[Time Frame]]="","",IF(AND(ExpTable1[[#This Row],[Time Frame]]&lt;&gt;"",ExpTable1[[#This Row],[Time Frame]]&gt;Last_Full_Year),1/((1+Discount_Rate)^(ExpTable1[[#This Row],[Time Frame]]-PV_Year)),0)/((1+Discount_Rate)^0.5))</f>
        <v>0</v>
      </c>
    </row>
    <row r="93" spans="1:25" x14ac:dyDescent="0.25">
      <c r="A93" s="175">
        <f t="shared" si="15"/>
        <v>1977</v>
      </c>
      <c r="B93" s="67"/>
      <c r="C93" s="68"/>
      <c r="D93" s="177" t="str">
        <f t="shared" si="16"/>
        <v/>
      </c>
      <c r="E93" s="176"/>
      <c r="F93" s="178"/>
      <c r="G93" s="178"/>
      <c r="H93" s="109"/>
      <c r="I93" s="180"/>
      <c r="J93" s="181" t="str">
        <f t="shared" si="17"/>
        <v/>
      </c>
      <c r="K93" s="182"/>
      <c r="L93" s="183"/>
      <c r="M93" s="176"/>
      <c r="N93" s="177" t="str">
        <f t="shared" si="18"/>
        <v/>
      </c>
      <c r="O93" s="176"/>
      <c r="P93" s="178"/>
      <c r="Q93" s="178"/>
      <c r="R93" s="179"/>
      <c r="S93" s="180"/>
      <c r="T93" s="181" t="str">
        <f t="shared" si="19"/>
        <v/>
      </c>
      <c r="U93" s="182"/>
      <c r="V93" s="237">
        <f>ExpTable1[[#This Row],[IN Life Years]]*ExpTable1[[#This Row],[IN Average Age]]</f>
        <v>0</v>
      </c>
      <c r="W93" s="184">
        <f>ExpTable1[[#This Row],[NW Life Years]]*ExpTable1[[#This Row],[NW Average Age]]</f>
        <v>0</v>
      </c>
      <c r="X93" s="185">
        <f>IF(ExpTable1[[#This Row],[Time Frame]]="","",IF(AND(ExpTable1[[#This Row],[Time Frame]]&lt;&gt;"",ExpTable1[[#This Row],[Time Frame]]&lt;=Last_Full_Year),1/((1+Discount_Rate)^(ExpTable1[[#This Row],[Time Frame]]-PV_Year)),0)/((1+Discount_Rate)^0.5))</f>
        <v>1</v>
      </c>
      <c r="Y93" s="186">
        <f>IF(ExpTable1[[#This Row],[Time Frame]]="","",IF(AND(ExpTable1[[#This Row],[Time Frame]]&lt;&gt;"",ExpTable1[[#This Row],[Time Frame]]&gt;Last_Full_Year),1/((1+Discount_Rate)^(ExpTable1[[#This Row],[Time Frame]]-PV_Year)),0)/((1+Discount_Rate)^0.5))</f>
        <v>0</v>
      </c>
    </row>
    <row r="94" spans="1:25" x14ac:dyDescent="0.25">
      <c r="A94" s="175">
        <f t="shared" si="15"/>
        <v>1978</v>
      </c>
      <c r="B94" s="67"/>
      <c r="C94" s="68"/>
      <c r="D94" s="177" t="str">
        <f t="shared" si="16"/>
        <v/>
      </c>
      <c r="E94" s="176"/>
      <c r="F94" s="178"/>
      <c r="G94" s="178"/>
      <c r="H94" s="109"/>
      <c r="I94" s="180"/>
      <c r="J94" s="181" t="str">
        <f t="shared" si="17"/>
        <v/>
      </c>
      <c r="K94" s="182"/>
      <c r="L94" s="183"/>
      <c r="M94" s="176"/>
      <c r="N94" s="177" t="str">
        <f t="shared" si="18"/>
        <v/>
      </c>
      <c r="O94" s="176"/>
      <c r="P94" s="178"/>
      <c r="Q94" s="178"/>
      <c r="R94" s="179"/>
      <c r="S94" s="180"/>
      <c r="T94" s="181" t="str">
        <f t="shared" si="19"/>
        <v/>
      </c>
      <c r="U94" s="182"/>
      <c r="V94" s="237">
        <f>ExpTable1[[#This Row],[IN Life Years]]*ExpTable1[[#This Row],[IN Average Age]]</f>
        <v>0</v>
      </c>
      <c r="W94" s="184">
        <f>ExpTable1[[#This Row],[NW Life Years]]*ExpTable1[[#This Row],[NW Average Age]]</f>
        <v>0</v>
      </c>
      <c r="X94" s="185">
        <f>IF(ExpTable1[[#This Row],[Time Frame]]="","",IF(AND(ExpTable1[[#This Row],[Time Frame]]&lt;&gt;"",ExpTable1[[#This Row],[Time Frame]]&lt;=Last_Full_Year),1/((1+Discount_Rate)^(ExpTable1[[#This Row],[Time Frame]]-PV_Year)),0)/((1+Discount_Rate)^0.5))</f>
        <v>1</v>
      </c>
      <c r="Y94" s="186">
        <f>IF(ExpTable1[[#This Row],[Time Frame]]="","",IF(AND(ExpTable1[[#This Row],[Time Frame]]&lt;&gt;"",ExpTable1[[#This Row],[Time Frame]]&gt;Last_Full_Year),1/((1+Discount_Rate)^(ExpTable1[[#This Row],[Time Frame]]-PV_Year)),0)/((1+Discount_Rate)^0.5))</f>
        <v>0</v>
      </c>
    </row>
    <row r="95" spans="1:25" x14ac:dyDescent="0.25">
      <c r="A95" s="175">
        <f t="shared" si="15"/>
        <v>1979</v>
      </c>
      <c r="B95" s="67"/>
      <c r="C95" s="68"/>
      <c r="D95" s="177" t="str">
        <f t="shared" si="16"/>
        <v/>
      </c>
      <c r="E95" s="176"/>
      <c r="F95" s="178"/>
      <c r="G95" s="178"/>
      <c r="H95" s="109"/>
      <c r="I95" s="180"/>
      <c r="J95" s="181" t="str">
        <f t="shared" si="17"/>
        <v/>
      </c>
      <c r="K95" s="182"/>
      <c r="L95" s="183"/>
      <c r="M95" s="176"/>
      <c r="N95" s="177" t="str">
        <f t="shared" si="18"/>
        <v/>
      </c>
      <c r="O95" s="176"/>
      <c r="P95" s="178"/>
      <c r="Q95" s="178"/>
      <c r="R95" s="179"/>
      <c r="S95" s="180"/>
      <c r="T95" s="181" t="str">
        <f t="shared" si="19"/>
        <v/>
      </c>
      <c r="U95" s="182"/>
      <c r="V95" s="237">
        <f>ExpTable1[[#This Row],[IN Life Years]]*ExpTable1[[#This Row],[IN Average Age]]</f>
        <v>0</v>
      </c>
      <c r="W95" s="184">
        <f>ExpTable1[[#This Row],[NW Life Years]]*ExpTable1[[#This Row],[NW Average Age]]</f>
        <v>0</v>
      </c>
      <c r="X95" s="185">
        <f>IF(ExpTable1[[#This Row],[Time Frame]]="","",IF(AND(ExpTable1[[#This Row],[Time Frame]]&lt;&gt;"",ExpTable1[[#This Row],[Time Frame]]&lt;=Last_Full_Year),1/((1+Discount_Rate)^(ExpTable1[[#This Row],[Time Frame]]-PV_Year)),0)/((1+Discount_Rate)^0.5))</f>
        <v>1</v>
      </c>
      <c r="Y95" s="186">
        <f>IF(ExpTable1[[#This Row],[Time Frame]]="","",IF(AND(ExpTable1[[#This Row],[Time Frame]]&lt;&gt;"",ExpTable1[[#This Row],[Time Frame]]&gt;Last_Full_Year),1/((1+Discount_Rate)^(ExpTable1[[#This Row],[Time Frame]]-PV_Year)),0)/((1+Discount_Rate)^0.5))</f>
        <v>0</v>
      </c>
    </row>
    <row r="96" spans="1:25" x14ac:dyDescent="0.25">
      <c r="A96" s="175">
        <f t="shared" si="15"/>
        <v>1980</v>
      </c>
      <c r="B96" s="67"/>
      <c r="C96" s="68"/>
      <c r="D96" s="177" t="str">
        <f t="shared" si="16"/>
        <v/>
      </c>
      <c r="E96" s="176"/>
      <c r="F96" s="178"/>
      <c r="G96" s="178"/>
      <c r="H96" s="109"/>
      <c r="I96" s="180"/>
      <c r="J96" s="181" t="str">
        <f t="shared" si="17"/>
        <v/>
      </c>
      <c r="K96" s="182"/>
      <c r="L96" s="183"/>
      <c r="M96" s="176"/>
      <c r="N96" s="177" t="str">
        <f t="shared" si="18"/>
        <v/>
      </c>
      <c r="O96" s="176"/>
      <c r="P96" s="178"/>
      <c r="Q96" s="178"/>
      <c r="R96" s="179"/>
      <c r="S96" s="180"/>
      <c r="T96" s="181" t="str">
        <f t="shared" si="19"/>
        <v/>
      </c>
      <c r="U96" s="182"/>
      <c r="V96" s="237">
        <f>ExpTable1[[#This Row],[IN Life Years]]*ExpTable1[[#This Row],[IN Average Age]]</f>
        <v>0</v>
      </c>
      <c r="W96" s="184">
        <f>ExpTable1[[#This Row],[NW Life Years]]*ExpTable1[[#This Row],[NW Average Age]]</f>
        <v>0</v>
      </c>
      <c r="X96" s="185">
        <f>IF(ExpTable1[[#This Row],[Time Frame]]="","",IF(AND(ExpTable1[[#This Row],[Time Frame]]&lt;&gt;"",ExpTable1[[#This Row],[Time Frame]]&lt;=Last_Full_Year),1/((1+Discount_Rate)^(ExpTable1[[#This Row],[Time Frame]]-PV_Year)),0)/((1+Discount_Rate)^0.5))</f>
        <v>1</v>
      </c>
      <c r="Y96" s="186">
        <f>IF(ExpTable1[[#This Row],[Time Frame]]="","",IF(AND(ExpTable1[[#This Row],[Time Frame]]&lt;&gt;"",ExpTable1[[#This Row],[Time Frame]]&gt;Last_Full_Year),1/((1+Discount_Rate)^(ExpTable1[[#This Row],[Time Frame]]-PV_Year)),0)/((1+Discount_Rate)^0.5))</f>
        <v>0</v>
      </c>
    </row>
    <row r="97" spans="1:25" x14ac:dyDescent="0.25">
      <c r="A97" s="175">
        <f t="shared" si="15"/>
        <v>1981</v>
      </c>
      <c r="B97" s="67"/>
      <c r="C97" s="68"/>
      <c r="D97" s="177" t="str">
        <f t="shared" si="16"/>
        <v/>
      </c>
      <c r="E97" s="176"/>
      <c r="F97" s="178"/>
      <c r="G97" s="178"/>
      <c r="H97" s="109"/>
      <c r="I97" s="180"/>
      <c r="J97" s="181" t="str">
        <f t="shared" si="17"/>
        <v/>
      </c>
      <c r="K97" s="182"/>
      <c r="L97" s="183"/>
      <c r="M97" s="176"/>
      <c r="N97" s="177" t="str">
        <f t="shared" si="18"/>
        <v/>
      </c>
      <c r="O97" s="176"/>
      <c r="P97" s="178"/>
      <c r="Q97" s="178"/>
      <c r="R97" s="179"/>
      <c r="S97" s="180"/>
      <c r="T97" s="181" t="str">
        <f t="shared" si="19"/>
        <v/>
      </c>
      <c r="U97" s="182"/>
      <c r="V97" s="237">
        <f>ExpTable1[[#This Row],[IN Life Years]]*ExpTable1[[#This Row],[IN Average Age]]</f>
        <v>0</v>
      </c>
      <c r="W97" s="184">
        <f>ExpTable1[[#This Row],[NW Life Years]]*ExpTable1[[#This Row],[NW Average Age]]</f>
        <v>0</v>
      </c>
      <c r="X97" s="185">
        <f>IF(ExpTable1[[#This Row],[Time Frame]]="","",IF(AND(ExpTable1[[#This Row],[Time Frame]]&lt;&gt;"",ExpTable1[[#This Row],[Time Frame]]&lt;=Last_Full_Year),1/((1+Discount_Rate)^(ExpTable1[[#This Row],[Time Frame]]-PV_Year)),0)/((1+Discount_Rate)^0.5))</f>
        <v>1</v>
      </c>
      <c r="Y97" s="186">
        <f>IF(ExpTable1[[#This Row],[Time Frame]]="","",IF(AND(ExpTable1[[#This Row],[Time Frame]]&lt;&gt;"",ExpTable1[[#This Row],[Time Frame]]&gt;Last_Full_Year),1/((1+Discount_Rate)^(ExpTable1[[#This Row],[Time Frame]]-PV_Year)),0)/((1+Discount_Rate)^0.5))</f>
        <v>0</v>
      </c>
    </row>
    <row r="98" spans="1:25" x14ac:dyDescent="0.25">
      <c r="A98" s="175">
        <f t="shared" si="15"/>
        <v>1982</v>
      </c>
      <c r="B98" s="67"/>
      <c r="C98" s="68"/>
      <c r="D98" s="177" t="str">
        <f t="shared" si="16"/>
        <v/>
      </c>
      <c r="E98" s="176"/>
      <c r="F98" s="178"/>
      <c r="G98" s="178"/>
      <c r="H98" s="109"/>
      <c r="I98" s="180"/>
      <c r="J98" s="181" t="str">
        <f t="shared" si="17"/>
        <v/>
      </c>
      <c r="K98" s="182"/>
      <c r="L98" s="183"/>
      <c r="M98" s="176"/>
      <c r="N98" s="177" t="str">
        <f t="shared" si="18"/>
        <v/>
      </c>
      <c r="O98" s="176"/>
      <c r="P98" s="178"/>
      <c r="Q98" s="178"/>
      <c r="R98" s="179"/>
      <c r="S98" s="180"/>
      <c r="T98" s="181" t="str">
        <f t="shared" si="19"/>
        <v/>
      </c>
      <c r="U98" s="182"/>
      <c r="V98" s="237">
        <f>ExpTable1[[#This Row],[IN Life Years]]*ExpTable1[[#This Row],[IN Average Age]]</f>
        <v>0</v>
      </c>
      <c r="W98" s="184">
        <f>ExpTable1[[#This Row],[NW Life Years]]*ExpTable1[[#This Row],[NW Average Age]]</f>
        <v>0</v>
      </c>
      <c r="X98" s="185">
        <f>IF(ExpTable1[[#This Row],[Time Frame]]="","",IF(AND(ExpTable1[[#This Row],[Time Frame]]&lt;&gt;"",ExpTable1[[#This Row],[Time Frame]]&lt;=Last_Full_Year),1/((1+Discount_Rate)^(ExpTable1[[#This Row],[Time Frame]]-PV_Year)),0)/((1+Discount_Rate)^0.5))</f>
        <v>1</v>
      </c>
      <c r="Y98" s="186">
        <f>IF(ExpTable1[[#This Row],[Time Frame]]="","",IF(AND(ExpTable1[[#This Row],[Time Frame]]&lt;&gt;"",ExpTable1[[#This Row],[Time Frame]]&gt;Last_Full_Year),1/((1+Discount_Rate)^(ExpTable1[[#This Row],[Time Frame]]-PV_Year)),0)/((1+Discount_Rate)^0.5))</f>
        <v>0</v>
      </c>
    </row>
    <row r="99" spans="1:25" x14ac:dyDescent="0.25">
      <c r="A99" s="175">
        <f t="shared" si="15"/>
        <v>1983</v>
      </c>
      <c r="B99" s="67"/>
      <c r="C99" s="68"/>
      <c r="D99" s="177" t="str">
        <f t="shared" si="16"/>
        <v/>
      </c>
      <c r="E99" s="176"/>
      <c r="F99" s="178"/>
      <c r="G99" s="178"/>
      <c r="H99" s="109"/>
      <c r="I99" s="180"/>
      <c r="J99" s="181" t="str">
        <f t="shared" si="17"/>
        <v/>
      </c>
      <c r="K99" s="182"/>
      <c r="L99" s="183"/>
      <c r="M99" s="176"/>
      <c r="N99" s="177" t="str">
        <f t="shared" si="18"/>
        <v/>
      </c>
      <c r="O99" s="176"/>
      <c r="P99" s="178"/>
      <c r="Q99" s="178"/>
      <c r="R99" s="179"/>
      <c r="S99" s="180"/>
      <c r="T99" s="181" t="str">
        <f t="shared" si="19"/>
        <v/>
      </c>
      <c r="U99" s="182"/>
      <c r="V99" s="237">
        <f>ExpTable1[[#This Row],[IN Life Years]]*ExpTable1[[#This Row],[IN Average Age]]</f>
        <v>0</v>
      </c>
      <c r="W99" s="184">
        <f>ExpTable1[[#This Row],[NW Life Years]]*ExpTable1[[#This Row],[NW Average Age]]</f>
        <v>0</v>
      </c>
      <c r="X99" s="185">
        <f>IF(ExpTable1[[#This Row],[Time Frame]]="","",IF(AND(ExpTable1[[#This Row],[Time Frame]]&lt;&gt;"",ExpTable1[[#This Row],[Time Frame]]&lt;=Last_Full_Year),1/((1+Discount_Rate)^(ExpTable1[[#This Row],[Time Frame]]-PV_Year)),0)/((1+Discount_Rate)^0.5))</f>
        <v>1</v>
      </c>
      <c r="Y99" s="186">
        <f>IF(ExpTable1[[#This Row],[Time Frame]]="","",IF(AND(ExpTable1[[#This Row],[Time Frame]]&lt;&gt;"",ExpTable1[[#This Row],[Time Frame]]&gt;Last_Full_Year),1/((1+Discount_Rate)^(ExpTable1[[#This Row],[Time Frame]]-PV_Year)),0)/((1+Discount_Rate)^0.5))</f>
        <v>0</v>
      </c>
    </row>
    <row r="100" spans="1:25" x14ac:dyDescent="0.25">
      <c r="A100" s="175">
        <f t="shared" si="15"/>
        <v>1984</v>
      </c>
      <c r="B100" s="67"/>
      <c r="C100" s="68"/>
      <c r="D100" s="177" t="str">
        <f t="shared" si="16"/>
        <v/>
      </c>
      <c r="E100" s="176"/>
      <c r="F100" s="178"/>
      <c r="G100" s="178"/>
      <c r="H100" s="109"/>
      <c r="I100" s="180"/>
      <c r="J100" s="181" t="str">
        <f t="shared" si="17"/>
        <v/>
      </c>
      <c r="K100" s="182"/>
      <c r="L100" s="183"/>
      <c r="M100" s="176"/>
      <c r="N100" s="177" t="str">
        <f t="shared" si="18"/>
        <v/>
      </c>
      <c r="O100" s="176"/>
      <c r="P100" s="178"/>
      <c r="Q100" s="178"/>
      <c r="R100" s="179"/>
      <c r="S100" s="180"/>
      <c r="T100" s="181" t="str">
        <f t="shared" si="19"/>
        <v/>
      </c>
      <c r="U100" s="182"/>
      <c r="V100" s="237">
        <f>ExpTable1[[#This Row],[IN Life Years]]*ExpTable1[[#This Row],[IN Average Age]]</f>
        <v>0</v>
      </c>
      <c r="W100" s="184">
        <f>ExpTable1[[#This Row],[NW Life Years]]*ExpTable1[[#This Row],[NW Average Age]]</f>
        <v>0</v>
      </c>
      <c r="X100" s="185">
        <f>IF(ExpTable1[[#This Row],[Time Frame]]="","",IF(AND(ExpTable1[[#This Row],[Time Frame]]&lt;&gt;"",ExpTable1[[#This Row],[Time Frame]]&lt;=Last_Full_Year),1/((1+Discount_Rate)^(ExpTable1[[#This Row],[Time Frame]]-PV_Year)),0)/((1+Discount_Rate)^0.5))</f>
        <v>1</v>
      </c>
      <c r="Y100" s="186">
        <f>IF(ExpTable1[[#This Row],[Time Frame]]="","",IF(AND(ExpTable1[[#This Row],[Time Frame]]&lt;&gt;"",ExpTable1[[#This Row],[Time Frame]]&gt;Last_Full_Year),1/((1+Discount_Rate)^(ExpTable1[[#This Row],[Time Frame]]-PV_Year)),0)/((1+Discount_Rate)^0.5))</f>
        <v>0</v>
      </c>
    </row>
    <row r="101" spans="1:25" x14ac:dyDescent="0.25">
      <c r="A101" s="175">
        <f t="shared" si="15"/>
        <v>1985</v>
      </c>
      <c r="B101" s="67"/>
      <c r="C101" s="68"/>
      <c r="D101" s="177" t="str">
        <f t="shared" si="16"/>
        <v/>
      </c>
      <c r="E101" s="176"/>
      <c r="F101" s="178"/>
      <c r="G101" s="178"/>
      <c r="H101" s="109"/>
      <c r="I101" s="180"/>
      <c r="J101" s="181" t="str">
        <f t="shared" si="17"/>
        <v/>
      </c>
      <c r="K101" s="182"/>
      <c r="L101" s="183"/>
      <c r="M101" s="176"/>
      <c r="N101" s="177" t="str">
        <f t="shared" si="18"/>
        <v/>
      </c>
      <c r="O101" s="176"/>
      <c r="P101" s="178"/>
      <c r="Q101" s="178"/>
      <c r="R101" s="179"/>
      <c r="S101" s="180"/>
      <c r="T101" s="181" t="str">
        <f t="shared" si="19"/>
        <v/>
      </c>
      <c r="U101" s="182"/>
      <c r="V101" s="237">
        <f>ExpTable1[[#This Row],[IN Life Years]]*ExpTable1[[#This Row],[IN Average Age]]</f>
        <v>0</v>
      </c>
      <c r="W101" s="184">
        <f>ExpTable1[[#This Row],[NW Life Years]]*ExpTable1[[#This Row],[NW Average Age]]</f>
        <v>0</v>
      </c>
      <c r="X101" s="185">
        <f>IF(ExpTable1[[#This Row],[Time Frame]]="","",IF(AND(ExpTable1[[#This Row],[Time Frame]]&lt;&gt;"",ExpTable1[[#This Row],[Time Frame]]&lt;=Last_Full_Year),1/((1+Discount_Rate)^(ExpTable1[[#This Row],[Time Frame]]-PV_Year)),0)/((1+Discount_Rate)^0.5))</f>
        <v>1</v>
      </c>
      <c r="Y101" s="186">
        <f>IF(ExpTable1[[#This Row],[Time Frame]]="","",IF(AND(ExpTable1[[#This Row],[Time Frame]]&lt;&gt;"",ExpTable1[[#This Row],[Time Frame]]&gt;Last_Full_Year),1/((1+Discount_Rate)^(ExpTable1[[#This Row],[Time Frame]]-PV_Year)),0)/((1+Discount_Rate)^0.5))</f>
        <v>0</v>
      </c>
    </row>
    <row r="102" spans="1:25" x14ac:dyDescent="0.25">
      <c r="A102" s="175">
        <f t="shared" si="15"/>
        <v>1986</v>
      </c>
      <c r="B102" s="67"/>
      <c r="C102" s="68"/>
      <c r="D102" s="177" t="str">
        <f t="shared" si="16"/>
        <v/>
      </c>
      <c r="E102" s="176"/>
      <c r="F102" s="178"/>
      <c r="G102" s="178"/>
      <c r="H102" s="109"/>
      <c r="I102" s="180"/>
      <c r="J102" s="181" t="str">
        <f t="shared" si="17"/>
        <v/>
      </c>
      <c r="K102" s="182"/>
      <c r="L102" s="183"/>
      <c r="M102" s="176"/>
      <c r="N102" s="177" t="str">
        <f t="shared" si="18"/>
        <v/>
      </c>
      <c r="O102" s="176"/>
      <c r="P102" s="178"/>
      <c r="Q102" s="178"/>
      <c r="R102" s="179"/>
      <c r="S102" s="180"/>
      <c r="T102" s="181" t="str">
        <f t="shared" si="19"/>
        <v/>
      </c>
      <c r="U102" s="182"/>
      <c r="V102" s="237">
        <f>ExpTable1[[#This Row],[IN Life Years]]*ExpTable1[[#This Row],[IN Average Age]]</f>
        <v>0</v>
      </c>
      <c r="W102" s="184">
        <f>ExpTable1[[#This Row],[NW Life Years]]*ExpTable1[[#This Row],[NW Average Age]]</f>
        <v>0</v>
      </c>
      <c r="X102" s="185">
        <f>IF(ExpTable1[[#This Row],[Time Frame]]="","",IF(AND(ExpTable1[[#This Row],[Time Frame]]&lt;&gt;"",ExpTable1[[#This Row],[Time Frame]]&lt;=Last_Full_Year),1/((1+Discount_Rate)^(ExpTable1[[#This Row],[Time Frame]]-PV_Year)),0)/((1+Discount_Rate)^0.5))</f>
        <v>1</v>
      </c>
      <c r="Y102" s="186">
        <f>IF(ExpTable1[[#This Row],[Time Frame]]="","",IF(AND(ExpTable1[[#This Row],[Time Frame]]&lt;&gt;"",ExpTable1[[#This Row],[Time Frame]]&gt;Last_Full_Year),1/((1+Discount_Rate)^(ExpTable1[[#This Row],[Time Frame]]-PV_Year)),0)/((1+Discount_Rate)^0.5))</f>
        <v>0</v>
      </c>
    </row>
    <row r="103" spans="1:25" x14ac:dyDescent="0.25">
      <c r="A103" s="175">
        <f t="shared" si="15"/>
        <v>1987</v>
      </c>
      <c r="B103" s="67"/>
      <c r="C103" s="68"/>
      <c r="D103" s="177" t="str">
        <f t="shared" si="16"/>
        <v/>
      </c>
      <c r="E103" s="176"/>
      <c r="F103" s="178"/>
      <c r="G103" s="178"/>
      <c r="H103" s="109"/>
      <c r="I103" s="180"/>
      <c r="J103" s="181" t="str">
        <f t="shared" si="17"/>
        <v/>
      </c>
      <c r="K103" s="182"/>
      <c r="L103" s="183"/>
      <c r="M103" s="176"/>
      <c r="N103" s="177" t="str">
        <f t="shared" si="18"/>
        <v/>
      </c>
      <c r="O103" s="176"/>
      <c r="P103" s="178"/>
      <c r="Q103" s="178"/>
      <c r="R103" s="179"/>
      <c r="S103" s="180"/>
      <c r="T103" s="181" t="str">
        <f t="shared" si="19"/>
        <v/>
      </c>
      <c r="U103" s="182"/>
      <c r="V103" s="237">
        <f>ExpTable1[[#This Row],[IN Life Years]]*ExpTable1[[#This Row],[IN Average Age]]</f>
        <v>0</v>
      </c>
      <c r="W103" s="184">
        <f>ExpTable1[[#This Row],[NW Life Years]]*ExpTable1[[#This Row],[NW Average Age]]</f>
        <v>0</v>
      </c>
      <c r="X103" s="185">
        <f>IF(ExpTable1[[#This Row],[Time Frame]]="","",IF(AND(ExpTable1[[#This Row],[Time Frame]]&lt;&gt;"",ExpTable1[[#This Row],[Time Frame]]&lt;=Last_Full_Year),1/((1+Discount_Rate)^(ExpTable1[[#This Row],[Time Frame]]-PV_Year)),0)/((1+Discount_Rate)^0.5))</f>
        <v>1</v>
      </c>
      <c r="Y103" s="186">
        <f>IF(ExpTable1[[#This Row],[Time Frame]]="","",IF(AND(ExpTable1[[#This Row],[Time Frame]]&lt;&gt;"",ExpTable1[[#This Row],[Time Frame]]&gt;Last_Full_Year),1/((1+Discount_Rate)^(ExpTable1[[#This Row],[Time Frame]]-PV_Year)),0)/((1+Discount_Rate)^0.5))</f>
        <v>0</v>
      </c>
    </row>
    <row r="104" spans="1:25" x14ac:dyDescent="0.25">
      <c r="A104" s="175">
        <f t="shared" si="15"/>
        <v>1988</v>
      </c>
      <c r="B104" s="67"/>
      <c r="C104" s="68"/>
      <c r="D104" s="177" t="str">
        <f t="shared" si="16"/>
        <v/>
      </c>
      <c r="E104" s="176"/>
      <c r="F104" s="178"/>
      <c r="G104" s="178"/>
      <c r="H104" s="109"/>
      <c r="I104" s="180"/>
      <c r="J104" s="181" t="str">
        <f t="shared" si="17"/>
        <v/>
      </c>
      <c r="K104" s="182"/>
      <c r="L104" s="183"/>
      <c r="M104" s="176"/>
      <c r="N104" s="177" t="str">
        <f t="shared" si="18"/>
        <v/>
      </c>
      <c r="O104" s="176"/>
      <c r="P104" s="178"/>
      <c r="Q104" s="178"/>
      <c r="R104" s="179"/>
      <c r="S104" s="180"/>
      <c r="T104" s="181" t="str">
        <f t="shared" si="19"/>
        <v/>
      </c>
      <c r="U104" s="182"/>
      <c r="V104" s="237">
        <f>ExpTable1[[#This Row],[IN Life Years]]*ExpTable1[[#This Row],[IN Average Age]]</f>
        <v>0</v>
      </c>
      <c r="W104" s="184">
        <f>ExpTable1[[#This Row],[NW Life Years]]*ExpTable1[[#This Row],[NW Average Age]]</f>
        <v>0</v>
      </c>
      <c r="X104" s="185">
        <f>IF(ExpTable1[[#This Row],[Time Frame]]="","",IF(AND(ExpTable1[[#This Row],[Time Frame]]&lt;&gt;"",ExpTable1[[#This Row],[Time Frame]]&lt;=Last_Full_Year),1/((1+Discount_Rate)^(ExpTable1[[#This Row],[Time Frame]]-PV_Year)),0)/((1+Discount_Rate)^0.5))</f>
        <v>1</v>
      </c>
      <c r="Y104" s="186">
        <f>IF(ExpTable1[[#This Row],[Time Frame]]="","",IF(AND(ExpTable1[[#This Row],[Time Frame]]&lt;&gt;"",ExpTable1[[#This Row],[Time Frame]]&gt;Last_Full_Year),1/((1+Discount_Rate)^(ExpTable1[[#This Row],[Time Frame]]-PV_Year)),0)/((1+Discount_Rate)^0.5))</f>
        <v>0</v>
      </c>
    </row>
    <row r="105" spans="1:25" x14ac:dyDescent="0.25">
      <c r="A105" s="175">
        <f t="shared" si="15"/>
        <v>1989</v>
      </c>
      <c r="B105" s="67"/>
      <c r="C105" s="68"/>
      <c r="D105" s="177" t="str">
        <f t="shared" si="16"/>
        <v/>
      </c>
      <c r="E105" s="176"/>
      <c r="F105" s="178"/>
      <c r="G105" s="178"/>
      <c r="H105" s="109"/>
      <c r="I105" s="180"/>
      <c r="J105" s="181" t="str">
        <f t="shared" si="17"/>
        <v/>
      </c>
      <c r="K105" s="182"/>
      <c r="L105" s="183"/>
      <c r="M105" s="176"/>
      <c r="N105" s="177" t="str">
        <f t="shared" si="18"/>
        <v/>
      </c>
      <c r="O105" s="176"/>
      <c r="P105" s="178"/>
      <c r="Q105" s="178"/>
      <c r="R105" s="179"/>
      <c r="S105" s="180"/>
      <c r="T105" s="181" t="str">
        <f t="shared" si="19"/>
        <v/>
      </c>
      <c r="U105" s="182"/>
      <c r="V105" s="237">
        <f>ExpTable1[[#This Row],[IN Life Years]]*ExpTable1[[#This Row],[IN Average Age]]</f>
        <v>0</v>
      </c>
      <c r="W105" s="184">
        <f>ExpTable1[[#This Row],[NW Life Years]]*ExpTable1[[#This Row],[NW Average Age]]</f>
        <v>0</v>
      </c>
      <c r="X105" s="185">
        <f>IF(ExpTable1[[#This Row],[Time Frame]]="","",IF(AND(ExpTable1[[#This Row],[Time Frame]]&lt;&gt;"",ExpTable1[[#This Row],[Time Frame]]&lt;=Last_Full_Year),1/((1+Discount_Rate)^(ExpTable1[[#This Row],[Time Frame]]-PV_Year)),0)/((1+Discount_Rate)^0.5))</f>
        <v>1</v>
      </c>
      <c r="Y105" s="186">
        <f>IF(ExpTable1[[#This Row],[Time Frame]]="","",IF(AND(ExpTable1[[#This Row],[Time Frame]]&lt;&gt;"",ExpTable1[[#This Row],[Time Frame]]&gt;Last_Full_Year),1/((1+Discount_Rate)^(ExpTable1[[#This Row],[Time Frame]]-PV_Year)),0)/((1+Discount_Rate)^0.5))</f>
        <v>0</v>
      </c>
    </row>
    <row r="106" spans="1:25" x14ac:dyDescent="0.25">
      <c r="A106" s="175">
        <f t="shared" si="15"/>
        <v>1990</v>
      </c>
      <c r="B106" s="67"/>
      <c r="C106" s="68"/>
      <c r="D106" s="177" t="str">
        <f t="shared" si="16"/>
        <v/>
      </c>
      <c r="E106" s="176"/>
      <c r="F106" s="178"/>
      <c r="G106" s="178"/>
      <c r="H106" s="109"/>
      <c r="I106" s="180"/>
      <c r="J106" s="181" t="str">
        <f t="shared" si="17"/>
        <v/>
      </c>
      <c r="K106" s="182"/>
      <c r="L106" s="183"/>
      <c r="M106" s="176"/>
      <c r="N106" s="177" t="str">
        <f t="shared" si="18"/>
        <v/>
      </c>
      <c r="O106" s="176"/>
      <c r="P106" s="178"/>
      <c r="Q106" s="178"/>
      <c r="R106" s="179"/>
      <c r="S106" s="180"/>
      <c r="T106" s="181" t="str">
        <f t="shared" si="19"/>
        <v/>
      </c>
      <c r="U106" s="182"/>
      <c r="V106" s="237">
        <f>ExpTable1[[#This Row],[IN Life Years]]*ExpTable1[[#This Row],[IN Average Age]]</f>
        <v>0</v>
      </c>
      <c r="W106" s="184">
        <f>ExpTable1[[#This Row],[NW Life Years]]*ExpTable1[[#This Row],[NW Average Age]]</f>
        <v>0</v>
      </c>
      <c r="X106" s="185">
        <f>IF(ExpTable1[[#This Row],[Time Frame]]="","",IF(AND(ExpTable1[[#This Row],[Time Frame]]&lt;&gt;"",ExpTable1[[#This Row],[Time Frame]]&lt;=Last_Full_Year),1/((1+Discount_Rate)^(ExpTable1[[#This Row],[Time Frame]]-PV_Year)),0)/((1+Discount_Rate)^0.5))</f>
        <v>1</v>
      </c>
      <c r="Y106" s="186">
        <f>IF(ExpTable1[[#This Row],[Time Frame]]="","",IF(AND(ExpTable1[[#This Row],[Time Frame]]&lt;&gt;"",ExpTable1[[#This Row],[Time Frame]]&gt;Last_Full_Year),1/((1+Discount_Rate)^(ExpTable1[[#This Row],[Time Frame]]-PV_Year)),0)/((1+Discount_Rate)^0.5))</f>
        <v>0</v>
      </c>
    </row>
    <row r="107" spans="1:25" x14ac:dyDescent="0.25">
      <c r="A107" s="175">
        <f t="shared" si="15"/>
        <v>1991</v>
      </c>
      <c r="B107" s="67"/>
      <c r="C107" s="68"/>
      <c r="D107" s="177" t="str">
        <f t="shared" si="16"/>
        <v/>
      </c>
      <c r="E107" s="176"/>
      <c r="F107" s="178"/>
      <c r="G107" s="178"/>
      <c r="H107" s="109"/>
      <c r="I107" s="180"/>
      <c r="J107" s="181" t="str">
        <f t="shared" si="17"/>
        <v/>
      </c>
      <c r="K107" s="182"/>
      <c r="L107" s="183"/>
      <c r="M107" s="176"/>
      <c r="N107" s="177" t="str">
        <f t="shared" si="18"/>
        <v/>
      </c>
      <c r="O107" s="176"/>
      <c r="P107" s="178"/>
      <c r="Q107" s="178"/>
      <c r="R107" s="179"/>
      <c r="S107" s="180"/>
      <c r="T107" s="181" t="str">
        <f t="shared" si="19"/>
        <v/>
      </c>
      <c r="U107" s="182"/>
      <c r="V107" s="237">
        <f>ExpTable1[[#This Row],[IN Life Years]]*ExpTable1[[#This Row],[IN Average Age]]</f>
        <v>0</v>
      </c>
      <c r="W107" s="184">
        <f>ExpTable1[[#This Row],[NW Life Years]]*ExpTable1[[#This Row],[NW Average Age]]</f>
        <v>0</v>
      </c>
      <c r="X107" s="185">
        <f>IF(ExpTable1[[#This Row],[Time Frame]]="","",IF(AND(ExpTable1[[#This Row],[Time Frame]]&lt;&gt;"",ExpTable1[[#This Row],[Time Frame]]&lt;=Last_Full_Year),1/((1+Discount_Rate)^(ExpTable1[[#This Row],[Time Frame]]-PV_Year)),0)/((1+Discount_Rate)^0.5))</f>
        <v>1</v>
      </c>
      <c r="Y107" s="186">
        <f>IF(ExpTable1[[#This Row],[Time Frame]]="","",IF(AND(ExpTable1[[#This Row],[Time Frame]]&lt;&gt;"",ExpTable1[[#This Row],[Time Frame]]&gt;Last_Full_Year),1/((1+Discount_Rate)^(ExpTable1[[#This Row],[Time Frame]]-PV_Year)),0)/((1+Discount_Rate)^0.5))</f>
        <v>0</v>
      </c>
    </row>
    <row r="108" spans="1:25" x14ac:dyDescent="0.25">
      <c r="A108" s="175">
        <f t="shared" si="15"/>
        <v>1992</v>
      </c>
      <c r="B108" s="67"/>
      <c r="C108" s="68"/>
      <c r="D108" s="177" t="str">
        <f t="shared" si="16"/>
        <v/>
      </c>
      <c r="E108" s="176"/>
      <c r="F108" s="178"/>
      <c r="G108" s="178"/>
      <c r="H108" s="109"/>
      <c r="I108" s="180"/>
      <c r="J108" s="181" t="str">
        <f t="shared" si="17"/>
        <v/>
      </c>
      <c r="K108" s="182"/>
      <c r="L108" s="183"/>
      <c r="M108" s="176"/>
      <c r="N108" s="177" t="str">
        <f t="shared" si="18"/>
        <v/>
      </c>
      <c r="O108" s="176"/>
      <c r="P108" s="178"/>
      <c r="Q108" s="178"/>
      <c r="R108" s="179"/>
      <c r="S108" s="180"/>
      <c r="T108" s="181" t="str">
        <f t="shared" si="19"/>
        <v/>
      </c>
      <c r="U108" s="182"/>
      <c r="V108" s="237">
        <f>ExpTable1[[#This Row],[IN Life Years]]*ExpTable1[[#This Row],[IN Average Age]]</f>
        <v>0</v>
      </c>
      <c r="W108" s="184">
        <f>ExpTable1[[#This Row],[NW Life Years]]*ExpTable1[[#This Row],[NW Average Age]]</f>
        <v>0</v>
      </c>
      <c r="X108" s="185">
        <f>IF(ExpTable1[[#This Row],[Time Frame]]="","",IF(AND(ExpTable1[[#This Row],[Time Frame]]&lt;&gt;"",ExpTable1[[#This Row],[Time Frame]]&lt;=Last_Full_Year),1/((1+Discount_Rate)^(ExpTable1[[#This Row],[Time Frame]]-PV_Year)),0)/((1+Discount_Rate)^0.5))</f>
        <v>1</v>
      </c>
      <c r="Y108" s="186">
        <f>IF(ExpTable1[[#This Row],[Time Frame]]="","",IF(AND(ExpTable1[[#This Row],[Time Frame]]&lt;&gt;"",ExpTable1[[#This Row],[Time Frame]]&gt;Last_Full_Year),1/((1+Discount_Rate)^(ExpTable1[[#This Row],[Time Frame]]-PV_Year)),0)/((1+Discount_Rate)^0.5))</f>
        <v>0</v>
      </c>
    </row>
    <row r="109" spans="1:25" x14ac:dyDescent="0.25">
      <c r="A109" s="175">
        <f t="shared" ref="A109:A140" si="20">IFERROR(IF(A108+1&lt;=Last_Proj_Year,A108+1,""),"")</f>
        <v>1993</v>
      </c>
      <c r="B109" s="67"/>
      <c r="C109" s="68"/>
      <c r="D109" s="177" t="str">
        <f t="shared" ref="D109:D140" si="21">IFERROR(IF(C109&lt;&gt;"",C109/B109,""),"")</f>
        <v/>
      </c>
      <c r="E109" s="176"/>
      <c r="F109" s="178"/>
      <c r="G109" s="178"/>
      <c r="H109" s="109"/>
      <c r="I109" s="180"/>
      <c r="J109" s="181" t="str">
        <f t="shared" ref="J109:J140" si="22">IFERROR(IF(B109="","",B109/F109),"")</f>
        <v/>
      </c>
      <c r="K109" s="182"/>
      <c r="L109" s="183"/>
      <c r="M109" s="176"/>
      <c r="N109" s="177" t="str">
        <f t="shared" ref="N109:N140" si="23">IFERROR(IF(M109&lt;&gt;"",M109/L109,""),"")</f>
        <v/>
      </c>
      <c r="O109" s="176"/>
      <c r="P109" s="178"/>
      <c r="Q109" s="178"/>
      <c r="R109" s="179"/>
      <c r="S109" s="180"/>
      <c r="T109" s="181" t="str">
        <f t="shared" ref="T109:T140" si="24">IFERROR(IF(L109="","",L109/P109),"")</f>
        <v/>
      </c>
      <c r="U109" s="182"/>
      <c r="V109" s="237">
        <f>ExpTable1[[#This Row],[IN Life Years]]*ExpTable1[[#This Row],[IN Average Age]]</f>
        <v>0</v>
      </c>
      <c r="W109" s="184">
        <f>ExpTable1[[#This Row],[NW Life Years]]*ExpTable1[[#This Row],[NW Average Age]]</f>
        <v>0</v>
      </c>
      <c r="X109" s="185">
        <f>IF(ExpTable1[[#This Row],[Time Frame]]="","",IF(AND(ExpTable1[[#This Row],[Time Frame]]&lt;&gt;"",ExpTable1[[#This Row],[Time Frame]]&lt;=Last_Full_Year),1/((1+Discount_Rate)^(ExpTable1[[#This Row],[Time Frame]]-PV_Year)),0)/((1+Discount_Rate)^0.5))</f>
        <v>1</v>
      </c>
      <c r="Y109" s="186">
        <f>IF(ExpTable1[[#This Row],[Time Frame]]="","",IF(AND(ExpTable1[[#This Row],[Time Frame]]&lt;&gt;"",ExpTable1[[#This Row],[Time Frame]]&gt;Last_Full_Year),1/((1+Discount_Rate)^(ExpTable1[[#This Row],[Time Frame]]-PV_Year)),0)/((1+Discount_Rate)^0.5))</f>
        <v>0</v>
      </c>
    </row>
    <row r="110" spans="1:25" x14ac:dyDescent="0.25">
      <c r="A110" s="175">
        <f t="shared" si="20"/>
        <v>1994</v>
      </c>
      <c r="B110" s="67"/>
      <c r="C110" s="68"/>
      <c r="D110" s="177" t="str">
        <f t="shared" si="21"/>
        <v/>
      </c>
      <c r="E110" s="176"/>
      <c r="F110" s="178"/>
      <c r="G110" s="178"/>
      <c r="H110" s="109"/>
      <c r="I110" s="180"/>
      <c r="J110" s="181" t="str">
        <f t="shared" si="22"/>
        <v/>
      </c>
      <c r="K110" s="182"/>
      <c r="L110" s="183"/>
      <c r="M110" s="176"/>
      <c r="N110" s="177" t="str">
        <f t="shared" si="23"/>
        <v/>
      </c>
      <c r="O110" s="176"/>
      <c r="P110" s="178"/>
      <c r="Q110" s="178"/>
      <c r="R110" s="179"/>
      <c r="S110" s="180"/>
      <c r="T110" s="181" t="str">
        <f t="shared" si="24"/>
        <v/>
      </c>
      <c r="U110" s="182"/>
      <c r="V110" s="237">
        <f>ExpTable1[[#This Row],[IN Life Years]]*ExpTable1[[#This Row],[IN Average Age]]</f>
        <v>0</v>
      </c>
      <c r="W110" s="184">
        <f>ExpTable1[[#This Row],[NW Life Years]]*ExpTable1[[#This Row],[NW Average Age]]</f>
        <v>0</v>
      </c>
      <c r="X110" s="185">
        <f>IF(ExpTable1[[#This Row],[Time Frame]]="","",IF(AND(ExpTable1[[#This Row],[Time Frame]]&lt;&gt;"",ExpTable1[[#This Row],[Time Frame]]&lt;=Last_Full_Year),1/((1+Discount_Rate)^(ExpTable1[[#This Row],[Time Frame]]-PV_Year)),0)/((1+Discount_Rate)^0.5))</f>
        <v>1</v>
      </c>
      <c r="Y110" s="186">
        <f>IF(ExpTable1[[#This Row],[Time Frame]]="","",IF(AND(ExpTable1[[#This Row],[Time Frame]]&lt;&gt;"",ExpTable1[[#This Row],[Time Frame]]&gt;Last_Full_Year),1/((1+Discount_Rate)^(ExpTable1[[#This Row],[Time Frame]]-PV_Year)),0)/((1+Discount_Rate)^0.5))</f>
        <v>0</v>
      </c>
    </row>
    <row r="111" spans="1:25" x14ac:dyDescent="0.25">
      <c r="A111" s="175">
        <f t="shared" si="20"/>
        <v>1995</v>
      </c>
      <c r="B111" s="67"/>
      <c r="C111" s="68"/>
      <c r="D111" s="177" t="str">
        <f t="shared" si="21"/>
        <v/>
      </c>
      <c r="E111" s="176"/>
      <c r="F111" s="178"/>
      <c r="G111" s="178"/>
      <c r="H111" s="109"/>
      <c r="I111" s="180"/>
      <c r="J111" s="181" t="str">
        <f t="shared" si="22"/>
        <v/>
      </c>
      <c r="K111" s="182"/>
      <c r="L111" s="183"/>
      <c r="M111" s="176"/>
      <c r="N111" s="177" t="str">
        <f t="shared" si="23"/>
        <v/>
      </c>
      <c r="O111" s="176"/>
      <c r="P111" s="178"/>
      <c r="Q111" s="178"/>
      <c r="R111" s="179"/>
      <c r="S111" s="180"/>
      <c r="T111" s="181" t="str">
        <f t="shared" si="24"/>
        <v/>
      </c>
      <c r="U111" s="182"/>
      <c r="V111" s="237">
        <f>ExpTable1[[#This Row],[IN Life Years]]*ExpTable1[[#This Row],[IN Average Age]]</f>
        <v>0</v>
      </c>
      <c r="W111" s="184">
        <f>ExpTable1[[#This Row],[NW Life Years]]*ExpTable1[[#This Row],[NW Average Age]]</f>
        <v>0</v>
      </c>
      <c r="X111" s="185">
        <f>IF(ExpTable1[[#This Row],[Time Frame]]="","",IF(AND(ExpTable1[[#This Row],[Time Frame]]&lt;&gt;"",ExpTable1[[#This Row],[Time Frame]]&lt;=Last_Full_Year),1/((1+Discount_Rate)^(ExpTable1[[#This Row],[Time Frame]]-PV_Year)),0)/((1+Discount_Rate)^0.5))</f>
        <v>1</v>
      </c>
      <c r="Y111" s="186">
        <f>IF(ExpTable1[[#This Row],[Time Frame]]="","",IF(AND(ExpTable1[[#This Row],[Time Frame]]&lt;&gt;"",ExpTable1[[#This Row],[Time Frame]]&gt;Last_Full_Year),1/((1+Discount_Rate)^(ExpTable1[[#This Row],[Time Frame]]-PV_Year)),0)/((1+Discount_Rate)^0.5))</f>
        <v>0</v>
      </c>
    </row>
    <row r="112" spans="1:25" x14ac:dyDescent="0.25">
      <c r="A112" s="175">
        <f t="shared" si="20"/>
        <v>1996</v>
      </c>
      <c r="B112" s="67"/>
      <c r="C112" s="68"/>
      <c r="D112" s="177" t="str">
        <f t="shared" si="21"/>
        <v/>
      </c>
      <c r="E112" s="176"/>
      <c r="F112" s="178"/>
      <c r="G112" s="178"/>
      <c r="H112" s="109"/>
      <c r="I112" s="180"/>
      <c r="J112" s="181" t="str">
        <f t="shared" si="22"/>
        <v/>
      </c>
      <c r="K112" s="182"/>
      <c r="L112" s="183"/>
      <c r="M112" s="176"/>
      <c r="N112" s="177" t="str">
        <f t="shared" si="23"/>
        <v/>
      </c>
      <c r="O112" s="176"/>
      <c r="P112" s="178"/>
      <c r="Q112" s="178"/>
      <c r="R112" s="179"/>
      <c r="S112" s="180"/>
      <c r="T112" s="181" t="str">
        <f t="shared" si="24"/>
        <v/>
      </c>
      <c r="U112" s="182"/>
      <c r="V112" s="237">
        <f>ExpTable1[[#This Row],[IN Life Years]]*ExpTable1[[#This Row],[IN Average Age]]</f>
        <v>0</v>
      </c>
      <c r="W112" s="184">
        <f>ExpTable1[[#This Row],[NW Life Years]]*ExpTable1[[#This Row],[NW Average Age]]</f>
        <v>0</v>
      </c>
      <c r="X112" s="185">
        <f>IF(ExpTable1[[#This Row],[Time Frame]]="","",IF(AND(ExpTable1[[#This Row],[Time Frame]]&lt;&gt;"",ExpTable1[[#This Row],[Time Frame]]&lt;=Last_Full_Year),1/((1+Discount_Rate)^(ExpTable1[[#This Row],[Time Frame]]-PV_Year)),0)/((1+Discount_Rate)^0.5))</f>
        <v>1</v>
      </c>
      <c r="Y112" s="186">
        <f>IF(ExpTable1[[#This Row],[Time Frame]]="","",IF(AND(ExpTable1[[#This Row],[Time Frame]]&lt;&gt;"",ExpTable1[[#This Row],[Time Frame]]&gt;Last_Full_Year),1/((1+Discount_Rate)^(ExpTable1[[#This Row],[Time Frame]]-PV_Year)),0)/((1+Discount_Rate)^0.5))</f>
        <v>0</v>
      </c>
    </row>
    <row r="113" spans="1:25" x14ac:dyDescent="0.25">
      <c r="A113" s="175">
        <f t="shared" si="20"/>
        <v>1997</v>
      </c>
      <c r="B113" s="67"/>
      <c r="C113" s="68"/>
      <c r="D113" s="177" t="str">
        <f t="shared" si="21"/>
        <v/>
      </c>
      <c r="E113" s="176"/>
      <c r="F113" s="178"/>
      <c r="G113" s="178"/>
      <c r="H113" s="109"/>
      <c r="I113" s="180"/>
      <c r="J113" s="181" t="str">
        <f t="shared" si="22"/>
        <v/>
      </c>
      <c r="K113" s="182"/>
      <c r="L113" s="183"/>
      <c r="M113" s="176"/>
      <c r="N113" s="177" t="str">
        <f t="shared" si="23"/>
        <v/>
      </c>
      <c r="O113" s="176"/>
      <c r="P113" s="178"/>
      <c r="Q113" s="178"/>
      <c r="R113" s="179"/>
      <c r="S113" s="180"/>
      <c r="T113" s="181" t="str">
        <f t="shared" si="24"/>
        <v/>
      </c>
      <c r="U113" s="182"/>
      <c r="V113" s="237">
        <f>ExpTable1[[#This Row],[IN Life Years]]*ExpTable1[[#This Row],[IN Average Age]]</f>
        <v>0</v>
      </c>
      <c r="W113" s="184">
        <f>ExpTable1[[#This Row],[NW Life Years]]*ExpTable1[[#This Row],[NW Average Age]]</f>
        <v>0</v>
      </c>
      <c r="X113" s="185">
        <f>IF(ExpTable1[[#This Row],[Time Frame]]="","",IF(AND(ExpTable1[[#This Row],[Time Frame]]&lt;&gt;"",ExpTable1[[#This Row],[Time Frame]]&lt;=Last_Full_Year),1/((1+Discount_Rate)^(ExpTable1[[#This Row],[Time Frame]]-PV_Year)),0)/((1+Discount_Rate)^0.5))</f>
        <v>1</v>
      </c>
      <c r="Y113" s="186">
        <f>IF(ExpTable1[[#This Row],[Time Frame]]="","",IF(AND(ExpTable1[[#This Row],[Time Frame]]&lt;&gt;"",ExpTable1[[#This Row],[Time Frame]]&gt;Last_Full_Year),1/((1+Discount_Rate)^(ExpTable1[[#This Row],[Time Frame]]-PV_Year)),0)/((1+Discount_Rate)^0.5))</f>
        <v>0</v>
      </c>
    </row>
    <row r="114" spans="1:25" x14ac:dyDescent="0.25">
      <c r="A114" s="175">
        <f t="shared" si="20"/>
        <v>1998</v>
      </c>
      <c r="B114" s="67"/>
      <c r="C114" s="68"/>
      <c r="D114" s="177" t="str">
        <f t="shared" si="21"/>
        <v/>
      </c>
      <c r="E114" s="176"/>
      <c r="F114" s="178"/>
      <c r="G114" s="178"/>
      <c r="H114" s="109"/>
      <c r="I114" s="180"/>
      <c r="J114" s="181" t="str">
        <f t="shared" si="22"/>
        <v/>
      </c>
      <c r="K114" s="182"/>
      <c r="L114" s="183"/>
      <c r="M114" s="176"/>
      <c r="N114" s="177" t="str">
        <f t="shared" si="23"/>
        <v/>
      </c>
      <c r="O114" s="176"/>
      <c r="P114" s="178"/>
      <c r="Q114" s="178"/>
      <c r="R114" s="179"/>
      <c r="S114" s="180"/>
      <c r="T114" s="181" t="str">
        <f t="shared" si="24"/>
        <v/>
      </c>
      <c r="U114" s="182"/>
      <c r="V114" s="237">
        <f>ExpTable1[[#This Row],[IN Life Years]]*ExpTable1[[#This Row],[IN Average Age]]</f>
        <v>0</v>
      </c>
      <c r="W114" s="184">
        <f>ExpTable1[[#This Row],[NW Life Years]]*ExpTable1[[#This Row],[NW Average Age]]</f>
        <v>0</v>
      </c>
      <c r="X114" s="185">
        <f>IF(ExpTable1[[#This Row],[Time Frame]]="","",IF(AND(ExpTable1[[#This Row],[Time Frame]]&lt;&gt;"",ExpTable1[[#This Row],[Time Frame]]&lt;=Last_Full_Year),1/((1+Discount_Rate)^(ExpTable1[[#This Row],[Time Frame]]-PV_Year)),0)/((1+Discount_Rate)^0.5))</f>
        <v>1</v>
      </c>
      <c r="Y114" s="186">
        <f>IF(ExpTable1[[#This Row],[Time Frame]]="","",IF(AND(ExpTable1[[#This Row],[Time Frame]]&lt;&gt;"",ExpTable1[[#This Row],[Time Frame]]&gt;Last_Full_Year),1/((1+Discount_Rate)^(ExpTable1[[#This Row],[Time Frame]]-PV_Year)),0)/((1+Discount_Rate)^0.5))</f>
        <v>0</v>
      </c>
    </row>
    <row r="115" spans="1:25" x14ac:dyDescent="0.25">
      <c r="A115" s="175">
        <f t="shared" si="20"/>
        <v>1999</v>
      </c>
      <c r="B115" s="67"/>
      <c r="C115" s="68"/>
      <c r="D115" s="177" t="str">
        <f t="shared" si="21"/>
        <v/>
      </c>
      <c r="E115" s="176"/>
      <c r="F115" s="178"/>
      <c r="G115" s="178"/>
      <c r="H115" s="109"/>
      <c r="I115" s="180"/>
      <c r="J115" s="181" t="str">
        <f t="shared" si="22"/>
        <v/>
      </c>
      <c r="K115" s="182"/>
      <c r="L115" s="183"/>
      <c r="M115" s="176"/>
      <c r="N115" s="177" t="str">
        <f t="shared" si="23"/>
        <v/>
      </c>
      <c r="O115" s="176"/>
      <c r="P115" s="178"/>
      <c r="Q115" s="178"/>
      <c r="R115" s="179"/>
      <c r="S115" s="180"/>
      <c r="T115" s="181" t="str">
        <f t="shared" si="24"/>
        <v/>
      </c>
      <c r="U115" s="182"/>
      <c r="V115" s="237">
        <f>ExpTable1[[#This Row],[IN Life Years]]*ExpTable1[[#This Row],[IN Average Age]]</f>
        <v>0</v>
      </c>
      <c r="W115" s="184">
        <f>ExpTable1[[#This Row],[NW Life Years]]*ExpTable1[[#This Row],[NW Average Age]]</f>
        <v>0</v>
      </c>
      <c r="X115" s="185">
        <f>IF(ExpTable1[[#This Row],[Time Frame]]="","",IF(AND(ExpTable1[[#This Row],[Time Frame]]&lt;&gt;"",ExpTable1[[#This Row],[Time Frame]]&lt;=Last_Full_Year),1/((1+Discount_Rate)^(ExpTable1[[#This Row],[Time Frame]]-PV_Year)),0)/((1+Discount_Rate)^0.5))</f>
        <v>1</v>
      </c>
      <c r="Y115" s="186">
        <f>IF(ExpTable1[[#This Row],[Time Frame]]="","",IF(AND(ExpTable1[[#This Row],[Time Frame]]&lt;&gt;"",ExpTable1[[#This Row],[Time Frame]]&gt;Last_Full_Year),1/((1+Discount_Rate)^(ExpTable1[[#This Row],[Time Frame]]-PV_Year)),0)/((1+Discount_Rate)^0.5))</f>
        <v>0</v>
      </c>
    </row>
    <row r="116" spans="1:25" x14ac:dyDescent="0.25">
      <c r="A116" s="175">
        <f t="shared" si="20"/>
        <v>2000</v>
      </c>
      <c r="B116" s="67"/>
      <c r="C116" s="68"/>
      <c r="D116" s="177" t="str">
        <f t="shared" si="21"/>
        <v/>
      </c>
      <c r="E116" s="176"/>
      <c r="F116" s="178"/>
      <c r="G116" s="178"/>
      <c r="H116" s="109"/>
      <c r="I116" s="180"/>
      <c r="J116" s="181" t="str">
        <f t="shared" si="22"/>
        <v/>
      </c>
      <c r="K116" s="182"/>
      <c r="L116" s="183"/>
      <c r="M116" s="176"/>
      <c r="N116" s="177" t="str">
        <f t="shared" si="23"/>
        <v/>
      </c>
      <c r="O116" s="176"/>
      <c r="P116" s="178"/>
      <c r="Q116" s="178"/>
      <c r="R116" s="179"/>
      <c r="S116" s="180"/>
      <c r="T116" s="181" t="str">
        <f t="shared" si="24"/>
        <v/>
      </c>
      <c r="U116" s="182"/>
      <c r="V116" s="237">
        <f>ExpTable1[[#This Row],[IN Life Years]]*ExpTable1[[#This Row],[IN Average Age]]</f>
        <v>0</v>
      </c>
      <c r="W116" s="184">
        <f>ExpTable1[[#This Row],[NW Life Years]]*ExpTable1[[#This Row],[NW Average Age]]</f>
        <v>0</v>
      </c>
      <c r="X116" s="185">
        <f>IF(ExpTable1[[#This Row],[Time Frame]]="","",IF(AND(ExpTable1[[#This Row],[Time Frame]]&lt;&gt;"",ExpTable1[[#This Row],[Time Frame]]&lt;=Last_Full_Year),1/((1+Discount_Rate)^(ExpTable1[[#This Row],[Time Frame]]-PV_Year)),0)/((1+Discount_Rate)^0.5))</f>
        <v>1</v>
      </c>
      <c r="Y116" s="186">
        <f>IF(ExpTable1[[#This Row],[Time Frame]]="","",IF(AND(ExpTable1[[#This Row],[Time Frame]]&lt;&gt;"",ExpTable1[[#This Row],[Time Frame]]&gt;Last_Full_Year),1/((1+Discount_Rate)^(ExpTable1[[#This Row],[Time Frame]]-PV_Year)),0)/((1+Discount_Rate)^0.5))</f>
        <v>0</v>
      </c>
    </row>
    <row r="117" spans="1:25" x14ac:dyDescent="0.25">
      <c r="A117" s="175">
        <f t="shared" si="20"/>
        <v>2001</v>
      </c>
      <c r="B117" s="67"/>
      <c r="C117" s="68"/>
      <c r="D117" s="177" t="str">
        <f t="shared" si="21"/>
        <v/>
      </c>
      <c r="E117" s="176"/>
      <c r="F117" s="178"/>
      <c r="G117" s="178"/>
      <c r="H117" s="109"/>
      <c r="I117" s="180"/>
      <c r="J117" s="181" t="str">
        <f t="shared" si="22"/>
        <v/>
      </c>
      <c r="K117" s="182"/>
      <c r="L117" s="183"/>
      <c r="M117" s="176"/>
      <c r="N117" s="177" t="str">
        <f t="shared" si="23"/>
        <v/>
      </c>
      <c r="O117" s="176"/>
      <c r="P117" s="178"/>
      <c r="Q117" s="178"/>
      <c r="R117" s="179"/>
      <c r="S117" s="180"/>
      <c r="T117" s="181" t="str">
        <f t="shared" si="24"/>
        <v/>
      </c>
      <c r="U117" s="182"/>
      <c r="V117" s="237">
        <f>ExpTable1[[#This Row],[IN Life Years]]*ExpTable1[[#This Row],[IN Average Age]]</f>
        <v>0</v>
      </c>
      <c r="W117" s="184">
        <f>ExpTable1[[#This Row],[NW Life Years]]*ExpTable1[[#This Row],[NW Average Age]]</f>
        <v>0</v>
      </c>
      <c r="X117" s="185">
        <f>IF(ExpTable1[[#This Row],[Time Frame]]="","",IF(AND(ExpTable1[[#This Row],[Time Frame]]&lt;&gt;"",ExpTable1[[#This Row],[Time Frame]]&lt;=Last_Full_Year),1/((1+Discount_Rate)^(ExpTable1[[#This Row],[Time Frame]]-PV_Year)),0)/((1+Discount_Rate)^0.5))</f>
        <v>1</v>
      </c>
      <c r="Y117" s="186">
        <f>IF(ExpTable1[[#This Row],[Time Frame]]="","",IF(AND(ExpTable1[[#This Row],[Time Frame]]&lt;&gt;"",ExpTable1[[#This Row],[Time Frame]]&gt;Last_Full_Year),1/((1+Discount_Rate)^(ExpTable1[[#This Row],[Time Frame]]-PV_Year)),0)/((1+Discount_Rate)^0.5))</f>
        <v>0</v>
      </c>
    </row>
    <row r="118" spans="1:25" x14ac:dyDescent="0.25">
      <c r="A118" s="175">
        <f t="shared" si="20"/>
        <v>2002</v>
      </c>
      <c r="B118" s="67"/>
      <c r="C118" s="68"/>
      <c r="D118" s="177" t="str">
        <f t="shared" si="21"/>
        <v/>
      </c>
      <c r="E118" s="176"/>
      <c r="F118" s="178"/>
      <c r="G118" s="178"/>
      <c r="H118" s="109"/>
      <c r="I118" s="180"/>
      <c r="J118" s="181" t="str">
        <f t="shared" si="22"/>
        <v/>
      </c>
      <c r="K118" s="182"/>
      <c r="L118" s="183"/>
      <c r="M118" s="176"/>
      <c r="N118" s="177" t="str">
        <f t="shared" si="23"/>
        <v/>
      </c>
      <c r="O118" s="176"/>
      <c r="P118" s="178"/>
      <c r="Q118" s="178"/>
      <c r="R118" s="179"/>
      <c r="S118" s="180"/>
      <c r="T118" s="181" t="str">
        <f t="shared" si="24"/>
        <v/>
      </c>
      <c r="U118" s="182"/>
      <c r="V118" s="237">
        <f>ExpTable1[[#This Row],[IN Life Years]]*ExpTable1[[#This Row],[IN Average Age]]</f>
        <v>0</v>
      </c>
      <c r="W118" s="184">
        <f>ExpTable1[[#This Row],[NW Life Years]]*ExpTable1[[#This Row],[NW Average Age]]</f>
        <v>0</v>
      </c>
      <c r="X118" s="185">
        <f>IF(ExpTable1[[#This Row],[Time Frame]]="","",IF(AND(ExpTable1[[#This Row],[Time Frame]]&lt;&gt;"",ExpTable1[[#This Row],[Time Frame]]&lt;=Last_Full_Year),1/((1+Discount_Rate)^(ExpTable1[[#This Row],[Time Frame]]-PV_Year)),0)/((1+Discount_Rate)^0.5))</f>
        <v>1</v>
      </c>
      <c r="Y118" s="186">
        <f>IF(ExpTable1[[#This Row],[Time Frame]]="","",IF(AND(ExpTable1[[#This Row],[Time Frame]]&lt;&gt;"",ExpTable1[[#This Row],[Time Frame]]&gt;Last_Full_Year),1/((1+Discount_Rate)^(ExpTable1[[#This Row],[Time Frame]]-PV_Year)),0)/((1+Discount_Rate)^0.5))</f>
        <v>0</v>
      </c>
    </row>
    <row r="119" spans="1:25" x14ac:dyDescent="0.25">
      <c r="A119" s="175">
        <f t="shared" si="20"/>
        <v>2003</v>
      </c>
      <c r="B119" s="67"/>
      <c r="C119" s="68"/>
      <c r="D119" s="177" t="str">
        <f t="shared" si="21"/>
        <v/>
      </c>
      <c r="E119" s="176"/>
      <c r="F119" s="178"/>
      <c r="G119" s="178"/>
      <c r="H119" s="109"/>
      <c r="I119" s="180"/>
      <c r="J119" s="181" t="str">
        <f t="shared" si="22"/>
        <v/>
      </c>
      <c r="K119" s="182"/>
      <c r="L119" s="183"/>
      <c r="M119" s="176"/>
      <c r="N119" s="177" t="str">
        <f t="shared" si="23"/>
        <v/>
      </c>
      <c r="O119" s="176"/>
      <c r="P119" s="178"/>
      <c r="Q119" s="178"/>
      <c r="R119" s="179"/>
      <c r="S119" s="180"/>
      <c r="T119" s="181" t="str">
        <f t="shared" si="24"/>
        <v/>
      </c>
      <c r="U119" s="182"/>
      <c r="V119" s="237">
        <f>ExpTable1[[#This Row],[IN Life Years]]*ExpTable1[[#This Row],[IN Average Age]]</f>
        <v>0</v>
      </c>
      <c r="W119" s="184">
        <f>ExpTable1[[#This Row],[NW Life Years]]*ExpTable1[[#This Row],[NW Average Age]]</f>
        <v>0</v>
      </c>
      <c r="X119" s="185">
        <f>IF(ExpTable1[[#This Row],[Time Frame]]="","",IF(AND(ExpTable1[[#This Row],[Time Frame]]&lt;&gt;"",ExpTable1[[#This Row],[Time Frame]]&lt;=Last_Full_Year),1/((1+Discount_Rate)^(ExpTable1[[#This Row],[Time Frame]]-PV_Year)),0)/((1+Discount_Rate)^0.5))</f>
        <v>1</v>
      </c>
      <c r="Y119" s="186">
        <f>IF(ExpTable1[[#This Row],[Time Frame]]="","",IF(AND(ExpTable1[[#This Row],[Time Frame]]&lt;&gt;"",ExpTable1[[#This Row],[Time Frame]]&gt;Last_Full_Year),1/((1+Discount_Rate)^(ExpTable1[[#This Row],[Time Frame]]-PV_Year)),0)/((1+Discount_Rate)^0.5))</f>
        <v>0</v>
      </c>
    </row>
    <row r="120" spans="1:25" x14ac:dyDescent="0.25">
      <c r="A120" s="175">
        <f t="shared" si="20"/>
        <v>2004</v>
      </c>
      <c r="B120" s="67"/>
      <c r="C120" s="68"/>
      <c r="D120" s="177" t="str">
        <f t="shared" si="21"/>
        <v/>
      </c>
      <c r="E120" s="176"/>
      <c r="F120" s="178"/>
      <c r="G120" s="178"/>
      <c r="H120" s="109"/>
      <c r="I120" s="180"/>
      <c r="J120" s="181" t="str">
        <f t="shared" si="22"/>
        <v/>
      </c>
      <c r="K120" s="182"/>
      <c r="L120" s="183"/>
      <c r="M120" s="176"/>
      <c r="N120" s="177" t="str">
        <f t="shared" si="23"/>
        <v/>
      </c>
      <c r="O120" s="176"/>
      <c r="P120" s="178"/>
      <c r="Q120" s="178"/>
      <c r="R120" s="179"/>
      <c r="S120" s="180"/>
      <c r="T120" s="181" t="str">
        <f t="shared" si="24"/>
        <v/>
      </c>
      <c r="U120" s="182"/>
      <c r="V120" s="237">
        <f>ExpTable1[[#This Row],[IN Life Years]]*ExpTable1[[#This Row],[IN Average Age]]</f>
        <v>0</v>
      </c>
      <c r="W120" s="184">
        <f>ExpTable1[[#This Row],[NW Life Years]]*ExpTable1[[#This Row],[NW Average Age]]</f>
        <v>0</v>
      </c>
      <c r="X120" s="185">
        <f>IF(ExpTable1[[#This Row],[Time Frame]]="","",IF(AND(ExpTable1[[#This Row],[Time Frame]]&lt;&gt;"",ExpTable1[[#This Row],[Time Frame]]&lt;=Last_Full_Year),1/((1+Discount_Rate)^(ExpTable1[[#This Row],[Time Frame]]-PV_Year)),0)/((1+Discount_Rate)^0.5))</f>
        <v>1</v>
      </c>
      <c r="Y120" s="186">
        <f>IF(ExpTable1[[#This Row],[Time Frame]]="","",IF(AND(ExpTable1[[#This Row],[Time Frame]]&lt;&gt;"",ExpTable1[[#This Row],[Time Frame]]&gt;Last_Full_Year),1/((1+Discount_Rate)^(ExpTable1[[#This Row],[Time Frame]]-PV_Year)),0)/((1+Discount_Rate)^0.5))</f>
        <v>0</v>
      </c>
    </row>
    <row r="121" spans="1:25" x14ac:dyDescent="0.25">
      <c r="A121" s="175">
        <f t="shared" si="20"/>
        <v>2005</v>
      </c>
      <c r="B121" s="67"/>
      <c r="C121" s="68"/>
      <c r="D121" s="177" t="str">
        <f t="shared" si="21"/>
        <v/>
      </c>
      <c r="E121" s="176"/>
      <c r="F121" s="178"/>
      <c r="G121" s="178"/>
      <c r="H121" s="109"/>
      <c r="I121" s="180"/>
      <c r="J121" s="181" t="str">
        <f t="shared" si="22"/>
        <v/>
      </c>
      <c r="K121" s="182"/>
      <c r="L121" s="183"/>
      <c r="M121" s="176"/>
      <c r="N121" s="177" t="str">
        <f t="shared" si="23"/>
        <v/>
      </c>
      <c r="O121" s="176"/>
      <c r="P121" s="178"/>
      <c r="Q121" s="178"/>
      <c r="R121" s="179"/>
      <c r="S121" s="180"/>
      <c r="T121" s="181" t="str">
        <f t="shared" si="24"/>
        <v/>
      </c>
      <c r="U121" s="182"/>
      <c r="V121" s="237">
        <f>ExpTable1[[#This Row],[IN Life Years]]*ExpTable1[[#This Row],[IN Average Age]]</f>
        <v>0</v>
      </c>
      <c r="W121" s="184">
        <f>ExpTable1[[#This Row],[NW Life Years]]*ExpTable1[[#This Row],[NW Average Age]]</f>
        <v>0</v>
      </c>
      <c r="X121" s="185">
        <f>IF(ExpTable1[[#This Row],[Time Frame]]="","",IF(AND(ExpTable1[[#This Row],[Time Frame]]&lt;&gt;"",ExpTable1[[#This Row],[Time Frame]]&lt;=Last_Full_Year),1/((1+Discount_Rate)^(ExpTable1[[#This Row],[Time Frame]]-PV_Year)),0)/((1+Discount_Rate)^0.5))</f>
        <v>1</v>
      </c>
      <c r="Y121" s="186">
        <f>IF(ExpTable1[[#This Row],[Time Frame]]="","",IF(AND(ExpTable1[[#This Row],[Time Frame]]&lt;&gt;"",ExpTable1[[#This Row],[Time Frame]]&gt;Last_Full_Year),1/((1+Discount_Rate)^(ExpTable1[[#This Row],[Time Frame]]-PV_Year)),0)/((1+Discount_Rate)^0.5))</f>
        <v>0</v>
      </c>
    </row>
    <row r="122" spans="1:25" x14ac:dyDescent="0.25">
      <c r="A122" s="175">
        <f t="shared" si="20"/>
        <v>2006</v>
      </c>
      <c r="B122" s="67"/>
      <c r="C122" s="68"/>
      <c r="D122" s="177" t="str">
        <f t="shared" si="21"/>
        <v/>
      </c>
      <c r="E122" s="176"/>
      <c r="F122" s="178"/>
      <c r="G122" s="178"/>
      <c r="H122" s="109"/>
      <c r="I122" s="180"/>
      <c r="J122" s="181" t="str">
        <f t="shared" si="22"/>
        <v/>
      </c>
      <c r="K122" s="182"/>
      <c r="L122" s="183"/>
      <c r="M122" s="176"/>
      <c r="N122" s="177" t="str">
        <f t="shared" si="23"/>
        <v/>
      </c>
      <c r="O122" s="176"/>
      <c r="P122" s="178"/>
      <c r="Q122" s="178"/>
      <c r="R122" s="179"/>
      <c r="S122" s="180"/>
      <c r="T122" s="181" t="str">
        <f t="shared" si="24"/>
        <v/>
      </c>
      <c r="U122" s="182"/>
      <c r="V122" s="237">
        <f>ExpTable1[[#This Row],[IN Life Years]]*ExpTable1[[#This Row],[IN Average Age]]</f>
        <v>0</v>
      </c>
      <c r="W122" s="184">
        <f>ExpTable1[[#This Row],[NW Life Years]]*ExpTable1[[#This Row],[NW Average Age]]</f>
        <v>0</v>
      </c>
      <c r="X122" s="185">
        <f>IF(ExpTable1[[#This Row],[Time Frame]]="","",IF(AND(ExpTable1[[#This Row],[Time Frame]]&lt;&gt;"",ExpTable1[[#This Row],[Time Frame]]&lt;=Last_Full_Year),1/((1+Discount_Rate)^(ExpTable1[[#This Row],[Time Frame]]-PV_Year)),0)/((1+Discount_Rate)^0.5))</f>
        <v>1</v>
      </c>
      <c r="Y122" s="186">
        <f>IF(ExpTable1[[#This Row],[Time Frame]]="","",IF(AND(ExpTable1[[#This Row],[Time Frame]]&lt;&gt;"",ExpTable1[[#This Row],[Time Frame]]&gt;Last_Full_Year),1/((1+Discount_Rate)^(ExpTable1[[#This Row],[Time Frame]]-PV_Year)),0)/((1+Discount_Rate)^0.5))</f>
        <v>0</v>
      </c>
    </row>
    <row r="123" spans="1:25" x14ac:dyDescent="0.25">
      <c r="A123" s="175">
        <f t="shared" si="20"/>
        <v>2007</v>
      </c>
      <c r="B123" s="67"/>
      <c r="C123" s="68"/>
      <c r="D123" s="177" t="str">
        <f t="shared" si="21"/>
        <v/>
      </c>
      <c r="E123" s="176"/>
      <c r="F123" s="178"/>
      <c r="G123" s="178"/>
      <c r="H123" s="109"/>
      <c r="I123" s="180"/>
      <c r="J123" s="181" t="str">
        <f t="shared" si="22"/>
        <v/>
      </c>
      <c r="K123" s="182"/>
      <c r="L123" s="183"/>
      <c r="M123" s="176"/>
      <c r="N123" s="177" t="str">
        <f t="shared" si="23"/>
        <v/>
      </c>
      <c r="O123" s="176"/>
      <c r="P123" s="178"/>
      <c r="Q123" s="178"/>
      <c r="R123" s="179"/>
      <c r="S123" s="180"/>
      <c r="T123" s="181" t="str">
        <f t="shared" si="24"/>
        <v/>
      </c>
      <c r="U123" s="182"/>
      <c r="V123" s="237">
        <f>ExpTable1[[#This Row],[IN Life Years]]*ExpTable1[[#This Row],[IN Average Age]]</f>
        <v>0</v>
      </c>
      <c r="W123" s="184">
        <f>ExpTable1[[#This Row],[NW Life Years]]*ExpTable1[[#This Row],[NW Average Age]]</f>
        <v>0</v>
      </c>
      <c r="X123" s="185">
        <f>IF(ExpTable1[[#This Row],[Time Frame]]="","",IF(AND(ExpTable1[[#This Row],[Time Frame]]&lt;&gt;"",ExpTable1[[#This Row],[Time Frame]]&lt;=Last_Full_Year),1/((1+Discount_Rate)^(ExpTable1[[#This Row],[Time Frame]]-PV_Year)),0)/((1+Discount_Rate)^0.5))</f>
        <v>1</v>
      </c>
      <c r="Y123" s="186">
        <f>IF(ExpTable1[[#This Row],[Time Frame]]="","",IF(AND(ExpTable1[[#This Row],[Time Frame]]&lt;&gt;"",ExpTable1[[#This Row],[Time Frame]]&gt;Last_Full_Year),1/((1+Discount_Rate)^(ExpTable1[[#This Row],[Time Frame]]-PV_Year)),0)/((1+Discount_Rate)^0.5))</f>
        <v>0</v>
      </c>
    </row>
    <row r="124" spans="1:25" x14ac:dyDescent="0.25">
      <c r="A124" s="175">
        <f t="shared" si="20"/>
        <v>2008</v>
      </c>
      <c r="B124" s="67"/>
      <c r="C124" s="68"/>
      <c r="D124" s="177" t="str">
        <f t="shared" si="21"/>
        <v/>
      </c>
      <c r="E124" s="176"/>
      <c r="F124" s="178"/>
      <c r="G124" s="178"/>
      <c r="H124" s="109"/>
      <c r="I124" s="180"/>
      <c r="J124" s="181" t="str">
        <f t="shared" si="22"/>
        <v/>
      </c>
      <c r="K124" s="182"/>
      <c r="L124" s="183"/>
      <c r="M124" s="176"/>
      <c r="N124" s="177" t="str">
        <f t="shared" si="23"/>
        <v/>
      </c>
      <c r="O124" s="176"/>
      <c r="P124" s="178"/>
      <c r="Q124" s="178"/>
      <c r="R124" s="179"/>
      <c r="S124" s="180"/>
      <c r="T124" s="181" t="str">
        <f t="shared" si="24"/>
        <v/>
      </c>
      <c r="U124" s="182"/>
      <c r="V124" s="237">
        <f>ExpTable1[[#This Row],[IN Life Years]]*ExpTable1[[#This Row],[IN Average Age]]</f>
        <v>0</v>
      </c>
      <c r="W124" s="184">
        <f>ExpTable1[[#This Row],[NW Life Years]]*ExpTable1[[#This Row],[NW Average Age]]</f>
        <v>0</v>
      </c>
      <c r="X124" s="185">
        <f>IF(ExpTable1[[#This Row],[Time Frame]]="","",IF(AND(ExpTable1[[#This Row],[Time Frame]]&lt;&gt;"",ExpTable1[[#This Row],[Time Frame]]&lt;=Last_Full_Year),1/((1+Discount_Rate)^(ExpTable1[[#This Row],[Time Frame]]-PV_Year)),0)/((1+Discount_Rate)^0.5))</f>
        <v>1</v>
      </c>
      <c r="Y124" s="186">
        <f>IF(ExpTable1[[#This Row],[Time Frame]]="","",IF(AND(ExpTable1[[#This Row],[Time Frame]]&lt;&gt;"",ExpTable1[[#This Row],[Time Frame]]&gt;Last_Full_Year),1/((1+Discount_Rate)^(ExpTable1[[#This Row],[Time Frame]]-PV_Year)),0)/((1+Discount_Rate)^0.5))</f>
        <v>0</v>
      </c>
    </row>
    <row r="125" spans="1:25" x14ac:dyDescent="0.25">
      <c r="A125" s="175">
        <f t="shared" si="20"/>
        <v>2009</v>
      </c>
      <c r="B125" s="67"/>
      <c r="C125" s="68"/>
      <c r="D125" s="177" t="str">
        <f t="shared" si="21"/>
        <v/>
      </c>
      <c r="E125" s="176"/>
      <c r="F125" s="178"/>
      <c r="G125" s="178"/>
      <c r="H125" s="109"/>
      <c r="I125" s="180"/>
      <c r="J125" s="181" t="str">
        <f t="shared" si="22"/>
        <v/>
      </c>
      <c r="K125" s="182"/>
      <c r="L125" s="183"/>
      <c r="M125" s="176"/>
      <c r="N125" s="177" t="str">
        <f t="shared" si="23"/>
        <v/>
      </c>
      <c r="O125" s="176"/>
      <c r="P125" s="178"/>
      <c r="Q125" s="178"/>
      <c r="R125" s="179"/>
      <c r="S125" s="180"/>
      <c r="T125" s="181" t="str">
        <f t="shared" si="24"/>
        <v/>
      </c>
      <c r="U125" s="182"/>
      <c r="V125" s="237">
        <f>ExpTable1[[#This Row],[IN Life Years]]*ExpTable1[[#This Row],[IN Average Age]]</f>
        <v>0</v>
      </c>
      <c r="W125" s="184">
        <f>ExpTable1[[#This Row],[NW Life Years]]*ExpTable1[[#This Row],[NW Average Age]]</f>
        <v>0</v>
      </c>
      <c r="X125" s="185">
        <f>IF(ExpTable1[[#This Row],[Time Frame]]="","",IF(AND(ExpTable1[[#This Row],[Time Frame]]&lt;&gt;"",ExpTable1[[#This Row],[Time Frame]]&lt;=Last_Full_Year),1/((1+Discount_Rate)^(ExpTable1[[#This Row],[Time Frame]]-PV_Year)),0)/((1+Discount_Rate)^0.5))</f>
        <v>1</v>
      </c>
      <c r="Y125" s="186">
        <f>IF(ExpTable1[[#This Row],[Time Frame]]="","",IF(AND(ExpTable1[[#This Row],[Time Frame]]&lt;&gt;"",ExpTable1[[#This Row],[Time Frame]]&gt;Last_Full_Year),1/((1+Discount_Rate)^(ExpTable1[[#This Row],[Time Frame]]-PV_Year)),0)/((1+Discount_Rate)^0.5))</f>
        <v>0</v>
      </c>
    </row>
    <row r="126" spans="1:25" x14ac:dyDescent="0.25">
      <c r="A126" s="175">
        <f t="shared" si="20"/>
        <v>2010</v>
      </c>
      <c r="B126" s="67"/>
      <c r="C126" s="68"/>
      <c r="D126" s="177" t="str">
        <f t="shared" si="21"/>
        <v/>
      </c>
      <c r="E126" s="176"/>
      <c r="F126" s="178"/>
      <c r="G126" s="178"/>
      <c r="H126" s="109"/>
      <c r="I126" s="180"/>
      <c r="J126" s="181" t="str">
        <f t="shared" si="22"/>
        <v/>
      </c>
      <c r="K126" s="182"/>
      <c r="L126" s="183"/>
      <c r="M126" s="176"/>
      <c r="N126" s="177" t="str">
        <f t="shared" si="23"/>
        <v/>
      </c>
      <c r="O126" s="176"/>
      <c r="P126" s="178"/>
      <c r="Q126" s="178"/>
      <c r="R126" s="179"/>
      <c r="S126" s="180"/>
      <c r="T126" s="181" t="str">
        <f t="shared" si="24"/>
        <v/>
      </c>
      <c r="U126" s="182"/>
      <c r="V126" s="237">
        <f>ExpTable1[[#This Row],[IN Life Years]]*ExpTable1[[#This Row],[IN Average Age]]</f>
        <v>0</v>
      </c>
      <c r="W126" s="184">
        <f>ExpTable1[[#This Row],[NW Life Years]]*ExpTable1[[#This Row],[NW Average Age]]</f>
        <v>0</v>
      </c>
      <c r="X126" s="185">
        <f>IF(ExpTable1[[#This Row],[Time Frame]]="","",IF(AND(ExpTable1[[#This Row],[Time Frame]]&lt;&gt;"",ExpTable1[[#This Row],[Time Frame]]&lt;=Last_Full_Year),1/((1+Discount_Rate)^(ExpTable1[[#This Row],[Time Frame]]-PV_Year)),0)/((1+Discount_Rate)^0.5))</f>
        <v>1</v>
      </c>
      <c r="Y126" s="186">
        <f>IF(ExpTable1[[#This Row],[Time Frame]]="","",IF(AND(ExpTable1[[#This Row],[Time Frame]]&lt;&gt;"",ExpTable1[[#This Row],[Time Frame]]&gt;Last_Full_Year),1/((1+Discount_Rate)^(ExpTable1[[#This Row],[Time Frame]]-PV_Year)),0)/((1+Discount_Rate)^0.5))</f>
        <v>0</v>
      </c>
    </row>
    <row r="127" spans="1:25" x14ac:dyDescent="0.25">
      <c r="A127" s="175">
        <f t="shared" si="20"/>
        <v>2011</v>
      </c>
      <c r="B127" s="67"/>
      <c r="C127" s="68"/>
      <c r="D127" s="177" t="str">
        <f t="shared" si="21"/>
        <v/>
      </c>
      <c r="E127" s="176"/>
      <c r="F127" s="178"/>
      <c r="G127" s="178"/>
      <c r="H127" s="109"/>
      <c r="I127" s="180"/>
      <c r="J127" s="181" t="str">
        <f t="shared" si="22"/>
        <v/>
      </c>
      <c r="K127" s="182"/>
      <c r="L127" s="183"/>
      <c r="M127" s="176"/>
      <c r="N127" s="177" t="str">
        <f t="shared" si="23"/>
        <v/>
      </c>
      <c r="O127" s="176"/>
      <c r="P127" s="178"/>
      <c r="Q127" s="178"/>
      <c r="R127" s="179"/>
      <c r="S127" s="180"/>
      <c r="T127" s="181" t="str">
        <f t="shared" si="24"/>
        <v/>
      </c>
      <c r="U127" s="182"/>
      <c r="V127" s="237">
        <f>ExpTable1[[#This Row],[IN Life Years]]*ExpTable1[[#This Row],[IN Average Age]]</f>
        <v>0</v>
      </c>
      <c r="W127" s="184">
        <f>ExpTable1[[#This Row],[NW Life Years]]*ExpTable1[[#This Row],[NW Average Age]]</f>
        <v>0</v>
      </c>
      <c r="X127" s="185">
        <f>IF(ExpTable1[[#This Row],[Time Frame]]="","",IF(AND(ExpTable1[[#This Row],[Time Frame]]&lt;&gt;"",ExpTable1[[#This Row],[Time Frame]]&lt;=Last_Full_Year),1/((1+Discount_Rate)^(ExpTable1[[#This Row],[Time Frame]]-PV_Year)),0)/((1+Discount_Rate)^0.5))</f>
        <v>1</v>
      </c>
      <c r="Y127" s="186">
        <f>IF(ExpTable1[[#This Row],[Time Frame]]="","",IF(AND(ExpTable1[[#This Row],[Time Frame]]&lt;&gt;"",ExpTable1[[#This Row],[Time Frame]]&gt;Last_Full_Year),1/((1+Discount_Rate)^(ExpTable1[[#This Row],[Time Frame]]-PV_Year)),0)/((1+Discount_Rate)^0.5))</f>
        <v>0</v>
      </c>
    </row>
    <row r="128" spans="1:25" x14ac:dyDescent="0.25">
      <c r="A128" s="175">
        <f t="shared" si="20"/>
        <v>2012</v>
      </c>
      <c r="B128" s="67"/>
      <c r="C128" s="68"/>
      <c r="D128" s="177" t="str">
        <f t="shared" si="21"/>
        <v/>
      </c>
      <c r="E128" s="176"/>
      <c r="F128" s="178"/>
      <c r="G128" s="178"/>
      <c r="H128" s="109"/>
      <c r="I128" s="180"/>
      <c r="J128" s="181" t="str">
        <f t="shared" si="22"/>
        <v/>
      </c>
      <c r="K128" s="182"/>
      <c r="L128" s="183"/>
      <c r="M128" s="176"/>
      <c r="N128" s="177" t="str">
        <f t="shared" si="23"/>
        <v/>
      </c>
      <c r="O128" s="176"/>
      <c r="P128" s="178"/>
      <c r="Q128" s="178"/>
      <c r="R128" s="179"/>
      <c r="S128" s="180"/>
      <c r="T128" s="181" t="str">
        <f t="shared" si="24"/>
        <v/>
      </c>
      <c r="U128" s="182"/>
      <c r="V128" s="237">
        <f>ExpTable1[[#This Row],[IN Life Years]]*ExpTable1[[#This Row],[IN Average Age]]</f>
        <v>0</v>
      </c>
      <c r="W128" s="184">
        <f>ExpTable1[[#This Row],[NW Life Years]]*ExpTable1[[#This Row],[NW Average Age]]</f>
        <v>0</v>
      </c>
      <c r="X128" s="185">
        <f>IF(ExpTable1[[#This Row],[Time Frame]]="","",IF(AND(ExpTable1[[#This Row],[Time Frame]]&lt;&gt;"",ExpTable1[[#This Row],[Time Frame]]&lt;=Last_Full_Year),1/((1+Discount_Rate)^(ExpTable1[[#This Row],[Time Frame]]-PV_Year)),0)/((1+Discount_Rate)^0.5))</f>
        <v>1</v>
      </c>
      <c r="Y128" s="186">
        <f>IF(ExpTable1[[#This Row],[Time Frame]]="","",IF(AND(ExpTable1[[#This Row],[Time Frame]]&lt;&gt;"",ExpTable1[[#This Row],[Time Frame]]&gt;Last_Full_Year),1/((1+Discount_Rate)^(ExpTable1[[#This Row],[Time Frame]]-PV_Year)),0)/((1+Discount_Rate)^0.5))</f>
        <v>0</v>
      </c>
    </row>
    <row r="129" spans="1:25" x14ac:dyDescent="0.25">
      <c r="A129" s="175">
        <f t="shared" si="20"/>
        <v>2013</v>
      </c>
      <c r="B129" s="67"/>
      <c r="C129" s="68"/>
      <c r="D129" s="177" t="str">
        <f t="shared" si="21"/>
        <v/>
      </c>
      <c r="E129" s="176"/>
      <c r="F129" s="178"/>
      <c r="G129" s="178"/>
      <c r="H129" s="109"/>
      <c r="I129" s="180"/>
      <c r="J129" s="181" t="str">
        <f t="shared" si="22"/>
        <v/>
      </c>
      <c r="K129" s="182"/>
      <c r="L129" s="183"/>
      <c r="M129" s="176"/>
      <c r="N129" s="177" t="str">
        <f t="shared" si="23"/>
        <v/>
      </c>
      <c r="O129" s="176"/>
      <c r="P129" s="178"/>
      <c r="Q129" s="178"/>
      <c r="R129" s="179"/>
      <c r="S129" s="180"/>
      <c r="T129" s="181" t="str">
        <f t="shared" si="24"/>
        <v/>
      </c>
      <c r="U129" s="182"/>
      <c r="V129" s="237">
        <f>ExpTable1[[#This Row],[IN Life Years]]*ExpTable1[[#This Row],[IN Average Age]]</f>
        <v>0</v>
      </c>
      <c r="W129" s="184">
        <f>ExpTable1[[#This Row],[NW Life Years]]*ExpTable1[[#This Row],[NW Average Age]]</f>
        <v>0</v>
      </c>
      <c r="X129" s="185">
        <f>IF(ExpTable1[[#This Row],[Time Frame]]="","",IF(AND(ExpTable1[[#This Row],[Time Frame]]&lt;&gt;"",ExpTable1[[#This Row],[Time Frame]]&lt;=Last_Full_Year),1/((1+Discount_Rate)^(ExpTable1[[#This Row],[Time Frame]]-PV_Year)),0)/((1+Discount_Rate)^0.5))</f>
        <v>1</v>
      </c>
      <c r="Y129" s="186">
        <f>IF(ExpTable1[[#This Row],[Time Frame]]="","",IF(AND(ExpTable1[[#This Row],[Time Frame]]&lt;&gt;"",ExpTable1[[#This Row],[Time Frame]]&gt;Last_Full_Year),1/((1+Discount_Rate)^(ExpTable1[[#This Row],[Time Frame]]-PV_Year)),0)/((1+Discount_Rate)^0.5))</f>
        <v>0</v>
      </c>
    </row>
    <row r="130" spans="1:25" x14ac:dyDescent="0.25">
      <c r="A130" s="175">
        <f t="shared" si="20"/>
        <v>2014</v>
      </c>
      <c r="B130" s="67"/>
      <c r="C130" s="68"/>
      <c r="D130" s="177" t="str">
        <f t="shared" si="21"/>
        <v/>
      </c>
      <c r="E130" s="176"/>
      <c r="F130" s="178"/>
      <c r="G130" s="178"/>
      <c r="H130" s="109"/>
      <c r="I130" s="180"/>
      <c r="J130" s="181" t="str">
        <f t="shared" si="22"/>
        <v/>
      </c>
      <c r="K130" s="182"/>
      <c r="L130" s="183"/>
      <c r="M130" s="176"/>
      <c r="N130" s="177" t="str">
        <f t="shared" si="23"/>
        <v/>
      </c>
      <c r="O130" s="176"/>
      <c r="P130" s="178"/>
      <c r="Q130" s="178"/>
      <c r="R130" s="179"/>
      <c r="S130" s="180"/>
      <c r="T130" s="181" t="str">
        <f t="shared" si="24"/>
        <v/>
      </c>
      <c r="U130" s="182"/>
      <c r="V130" s="237">
        <f>ExpTable1[[#This Row],[IN Life Years]]*ExpTable1[[#This Row],[IN Average Age]]</f>
        <v>0</v>
      </c>
      <c r="W130" s="184">
        <f>ExpTable1[[#This Row],[NW Life Years]]*ExpTable1[[#This Row],[NW Average Age]]</f>
        <v>0</v>
      </c>
      <c r="X130" s="185">
        <f>IF(ExpTable1[[#This Row],[Time Frame]]="","",IF(AND(ExpTable1[[#This Row],[Time Frame]]&lt;&gt;"",ExpTable1[[#This Row],[Time Frame]]&lt;=Last_Full_Year),1/((1+Discount_Rate)^(ExpTable1[[#This Row],[Time Frame]]-PV_Year)),0)/((1+Discount_Rate)^0.5))</f>
        <v>1</v>
      </c>
      <c r="Y130" s="186">
        <f>IF(ExpTable1[[#This Row],[Time Frame]]="","",IF(AND(ExpTable1[[#This Row],[Time Frame]]&lt;&gt;"",ExpTable1[[#This Row],[Time Frame]]&gt;Last_Full_Year),1/((1+Discount_Rate)^(ExpTable1[[#This Row],[Time Frame]]-PV_Year)),0)/((1+Discount_Rate)^0.5))</f>
        <v>0</v>
      </c>
    </row>
    <row r="131" spans="1:25" x14ac:dyDescent="0.25">
      <c r="A131" s="175">
        <f t="shared" si="20"/>
        <v>2015</v>
      </c>
      <c r="B131" s="67"/>
      <c r="C131" s="68"/>
      <c r="D131" s="177" t="str">
        <f t="shared" si="21"/>
        <v/>
      </c>
      <c r="E131" s="176"/>
      <c r="F131" s="178"/>
      <c r="G131" s="178"/>
      <c r="H131" s="109"/>
      <c r="I131" s="180"/>
      <c r="J131" s="181" t="str">
        <f t="shared" si="22"/>
        <v/>
      </c>
      <c r="K131" s="182"/>
      <c r="L131" s="183"/>
      <c r="M131" s="176"/>
      <c r="N131" s="177" t="str">
        <f t="shared" si="23"/>
        <v/>
      </c>
      <c r="O131" s="176"/>
      <c r="P131" s="178"/>
      <c r="Q131" s="178"/>
      <c r="R131" s="179"/>
      <c r="S131" s="180"/>
      <c r="T131" s="181" t="str">
        <f t="shared" si="24"/>
        <v/>
      </c>
      <c r="U131" s="182"/>
      <c r="V131" s="237">
        <f>ExpTable1[[#This Row],[IN Life Years]]*ExpTable1[[#This Row],[IN Average Age]]</f>
        <v>0</v>
      </c>
      <c r="W131" s="184">
        <f>ExpTable1[[#This Row],[NW Life Years]]*ExpTable1[[#This Row],[NW Average Age]]</f>
        <v>0</v>
      </c>
      <c r="X131" s="185">
        <f>IF(ExpTable1[[#This Row],[Time Frame]]="","",IF(AND(ExpTable1[[#This Row],[Time Frame]]&lt;&gt;"",ExpTable1[[#This Row],[Time Frame]]&lt;=Last_Full_Year),1/((1+Discount_Rate)^(ExpTable1[[#This Row],[Time Frame]]-PV_Year)),0)/((1+Discount_Rate)^0.5))</f>
        <v>1</v>
      </c>
      <c r="Y131" s="186">
        <f>IF(ExpTable1[[#This Row],[Time Frame]]="","",IF(AND(ExpTable1[[#This Row],[Time Frame]]&lt;&gt;"",ExpTable1[[#This Row],[Time Frame]]&gt;Last_Full_Year),1/((1+Discount_Rate)^(ExpTable1[[#This Row],[Time Frame]]-PV_Year)),0)/((1+Discount_Rate)^0.5))</f>
        <v>0</v>
      </c>
    </row>
    <row r="132" spans="1:25" x14ac:dyDescent="0.25">
      <c r="A132" s="175">
        <f t="shared" si="20"/>
        <v>2016</v>
      </c>
      <c r="B132" s="67"/>
      <c r="C132" s="68"/>
      <c r="D132" s="177" t="str">
        <f t="shared" si="21"/>
        <v/>
      </c>
      <c r="E132" s="176"/>
      <c r="F132" s="178"/>
      <c r="G132" s="178"/>
      <c r="H132" s="109"/>
      <c r="I132" s="180"/>
      <c r="J132" s="181" t="str">
        <f t="shared" si="22"/>
        <v/>
      </c>
      <c r="K132" s="182"/>
      <c r="L132" s="183"/>
      <c r="M132" s="176"/>
      <c r="N132" s="177" t="str">
        <f t="shared" si="23"/>
        <v/>
      </c>
      <c r="O132" s="176"/>
      <c r="P132" s="178"/>
      <c r="Q132" s="178"/>
      <c r="R132" s="179"/>
      <c r="S132" s="180"/>
      <c r="T132" s="181" t="str">
        <f t="shared" si="24"/>
        <v/>
      </c>
      <c r="U132" s="182"/>
      <c r="V132" s="237">
        <f>ExpTable1[[#This Row],[IN Life Years]]*ExpTable1[[#This Row],[IN Average Age]]</f>
        <v>0</v>
      </c>
      <c r="W132" s="184">
        <f>ExpTable1[[#This Row],[NW Life Years]]*ExpTable1[[#This Row],[NW Average Age]]</f>
        <v>0</v>
      </c>
      <c r="X132" s="185">
        <f>IF(ExpTable1[[#This Row],[Time Frame]]="","",IF(AND(ExpTable1[[#This Row],[Time Frame]]&lt;&gt;"",ExpTable1[[#This Row],[Time Frame]]&lt;=Last_Full_Year),1/((1+Discount_Rate)^(ExpTable1[[#This Row],[Time Frame]]-PV_Year)),0)/((1+Discount_Rate)^0.5))</f>
        <v>1</v>
      </c>
      <c r="Y132" s="186">
        <f>IF(ExpTable1[[#This Row],[Time Frame]]="","",IF(AND(ExpTable1[[#This Row],[Time Frame]]&lt;&gt;"",ExpTable1[[#This Row],[Time Frame]]&gt;Last_Full_Year),1/((1+Discount_Rate)^(ExpTable1[[#This Row],[Time Frame]]-PV_Year)),0)/((1+Discount_Rate)^0.5))</f>
        <v>0</v>
      </c>
    </row>
    <row r="133" spans="1:25" x14ac:dyDescent="0.25">
      <c r="A133" s="175">
        <f t="shared" si="20"/>
        <v>2017</v>
      </c>
      <c r="B133" s="67"/>
      <c r="C133" s="68"/>
      <c r="D133" s="177" t="str">
        <f t="shared" si="21"/>
        <v/>
      </c>
      <c r="E133" s="176"/>
      <c r="F133" s="178"/>
      <c r="G133" s="178"/>
      <c r="H133" s="109"/>
      <c r="I133" s="180"/>
      <c r="J133" s="181" t="str">
        <f t="shared" si="22"/>
        <v/>
      </c>
      <c r="K133" s="182"/>
      <c r="L133" s="183"/>
      <c r="M133" s="176"/>
      <c r="N133" s="177" t="str">
        <f t="shared" si="23"/>
        <v/>
      </c>
      <c r="O133" s="176"/>
      <c r="P133" s="178"/>
      <c r="Q133" s="178"/>
      <c r="R133" s="179"/>
      <c r="S133" s="180"/>
      <c r="T133" s="181" t="str">
        <f t="shared" si="24"/>
        <v/>
      </c>
      <c r="U133" s="182"/>
      <c r="V133" s="237">
        <f>ExpTable1[[#This Row],[IN Life Years]]*ExpTable1[[#This Row],[IN Average Age]]</f>
        <v>0</v>
      </c>
      <c r="W133" s="184">
        <f>ExpTable1[[#This Row],[NW Life Years]]*ExpTable1[[#This Row],[NW Average Age]]</f>
        <v>0</v>
      </c>
      <c r="X133" s="185">
        <f>IF(ExpTable1[[#This Row],[Time Frame]]="","",IF(AND(ExpTable1[[#This Row],[Time Frame]]&lt;&gt;"",ExpTable1[[#This Row],[Time Frame]]&lt;=Last_Full_Year),1/((1+Discount_Rate)^(ExpTable1[[#This Row],[Time Frame]]-PV_Year)),0)/((1+Discount_Rate)^0.5))</f>
        <v>1</v>
      </c>
      <c r="Y133" s="186">
        <f>IF(ExpTable1[[#This Row],[Time Frame]]="","",IF(AND(ExpTable1[[#This Row],[Time Frame]]&lt;&gt;"",ExpTable1[[#This Row],[Time Frame]]&gt;Last_Full_Year),1/((1+Discount_Rate)^(ExpTable1[[#This Row],[Time Frame]]-PV_Year)),0)/((1+Discount_Rate)^0.5))</f>
        <v>0</v>
      </c>
    </row>
    <row r="134" spans="1:25" x14ac:dyDescent="0.25">
      <c r="A134" s="175">
        <f t="shared" si="20"/>
        <v>2018</v>
      </c>
      <c r="B134" s="67"/>
      <c r="C134" s="68"/>
      <c r="D134" s="177" t="str">
        <f t="shared" si="21"/>
        <v/>
      </c>
      <c r="E134" s="176"/>
      <c r="F134" s="178"/>
      <c r="G134" s="178"/>
      <c r="H134" s="109"/>
      <c r="I134" s="180"/>
      <c r="J134" s="181" t="str">
        <f t="shared" si="22"/>
        <v/>
      </c>
      <c r="K134" s="182"/>
      <c r="L134" s="183"/>
      <c r="M134" s="176"/>
      <c r="N134" s="177" t="str">
        <f t="shared" si="23"/>
        <v/>
      </c>
      <c r="O134" s="176"/>
      <c r="P134" s="178"/>
      <c r="Q134" s="178"/>
      <c r="R134" s="179"/>
      <c r="S134" s="180"/>
      <c r="T134" s="181" t="str">
        <f t="shared" si="24"/>
        <v/>
      </c>
      <c r="U134" s="182"/>
      <c r="V134" s="237">
        <f>ExpTable1[[#This Row],[IN Life Years]]*ExpTable1[[#This Row],[IN Average Age]]</f>
        <v>0</v>
      </c>
      <c r="W134" s="184">
        <f>ExpTable1[[#This Row],[NW Life Years]]*ExpTable1[[#This Row],[NW Average Age]]</f>
        <v>0</v>
      </c>
      <c r="X134" s="185">
        <f>IF(ExpTable1[[#This Row],[Time Frame]]="","",IF(AND(ExpTable1[[#This Row],[Time Frame]]&lt;&gt;"",ExpTable1[[#This Row],[Time Frame]]&lt;=Last_Full_Year),1/((1+Discount_Rate)^(ExpTable1[[#This Row],[Time Frame]]-PV_Year)),0)/((1+Discount_Rate)^0.5))</f>
        <v>0</v>
      </c>
      <c r="Y134" s="186">
        <f>IF(ExpTable1[[#This Row],[Time Frame]]="","",IF(AND(ExpTable1[[#This Row],[Time Frame]]&lt;&gt;"",ExpTable1[[#This Row],[Time Frame]]&gt;Last_Full_Year),1/((1+Discount_Rate)^(ExpTable1[[#This Row],[Time Frame]]-PV_Year)),0)/((1+Discount_Rate)^0.5))</f>
        <v>1</v>
      </c>
    </row>
    <row r="135" spans="1:25" x14ac:dyDescent="0.25">
      <c r="A135" s="175">
        <f t="shared" si="20"/>
        <v>2019</v>
      </c>
      <c r="B135" s="67"/>
      <c r="C135" s="68"/>
      <c r="D135" s="177" t="str">
        <f t="shared" si="21"/>
        <v/>
      </c>
      <c r="E135" s="176"/>
      <c r="F135" s="178"/>
      <c r="G135" s="178"/>
      <c r="H135" s="109"/>
      <c r="I135" s="180"/>
      <c r="J135" s="181" t="str">
        <f t="shared" si="22"/>
        <v/>
      </c>
      <c r="K135" s="182"/>
      <c r="L135" s="183"/>
      <c r="M135" s="176"/>
      <c r="N135" s="177" t="str">
        <f t="shared" si="23"/>
        <v/>
      </c>
      <c r="O135" s="176"/>
      <c r="P135" s="178"/>
      <c r="Q135" s="178"/>
      <c r="R135" s="179"/>
      <c r="S135" s="180"/>
      <c r="T135" s="181" t="str">
        <f t="shared" si="24"/>
        <v/>
      </c>
      <c r="U135" s="182"/>
      <c r="V135" s="237">
        <f>ExpTable1[[#This Row],[IN Life Years]]*ExpTable1[[#This Row],[IN Average Age]]</f>
        <v>0</v>
      </c>
      <c r="W135" s="184">
        <f>ExpTable1[[#This Row],[NW Life Years]]*ExpTable1[[#This Row],[NW Average Age]]</f>
        <v>0</v>
      </c>
      <c r="X135" s="185">
        <f>IF(ExpTable1[[#This Row],[Time Frame]]="","",IF(AND(ExpTable1[[#This Row],[Time Frame]]&lt;&gt;"",ExpTable1[[#This Row],[Time Frame]]&lt;=Last_Full_Year),1/((1+Discount_Rate)^(ExpTable1[[#This Row],[Time Frame]]-PV_Year)),0)/((1+Discount_Rate)^0.5))</f>
        <v>0</v>
      </c>
      <c r="Y135" s="186">
        <f>IF(ExpTable1[[#This Row],[Time Frame]]="","",IF(AND(ExpTable1[[#This Row],[Time Frame]]&lt;&gt;"",ExpTable1[[#This Row],[Time Frame]]&gt;Last_Full_Year),1/((1+Discount_Rate)^(ExpTable1[[#This Row],[Time Frame]]-PV_Year)),0)/((1+Discount_Rate)^0.5))</f>
        <v>1</v>
      </c>
    </row>
    <row r="136" spans="1:25" x14ac:dyDescent="0.25">
      <c r="A136" s="175">
        <f t="shared" si="20"/>
        <v>2020</v>
      </c>
      <c r="B136" s="67"/>
      <c r="C136" s="68"/>
      <c r="D136" s="177" t="str">
        <f t="shared" si="21"/>
        <v/>
      </c>
      <c r="E136" s="176"/>
      <c r="F136" s="178"/>
      <c r="G136" s="178"/>
      <c r="H136" s="109"/>
      <c r="I136" s="180"/>
      <c r="J136" s="181" t="str">
        <f t="shared" si="22"/>
        <v/>
      </c>
      <c r="K136" s="182"/>
      <c r="L136" s="183"/>
      <c r="M136" s="176"/>
      <c r="N136" s="177" t="str">
        <f t="shared" si="23"/>
        <v/>
      </c>
      <c r="O136" s="176"/>
      <c r="P136" s="178"/>
      <c r="Q136" s="178"/>
      <c r="R136" s="179"/>
      <c r="S136" s="180"/>
      <c r="T136" s="181" t="str">
        <f t="shared" si="24"/>
        <v/>
      </c>
      <c r="U136" s="182"/>
      <c r="V136" s="237">
        <f>ExpTable1[[#This Row],[IN Life Years]]*ExpTable1[[#This Row],[IN Average Age]]</f>
        <v>0</v>
      </c>
      <c r="W136" s="184">
        <f>ExpTable1[[#This Row],[NW Life Years]]*ExpTable1[[#This Row],[NW Average Age]]</f>
        <v>0</v>
      </c>
      <c r="X136" s="185">
        <f>IF(ExpTable1[[#This Row],[Time Frame]]="","",IF(AND(ExpTable1[[#This Row],[Time Frame]]&lt;&gt;"",ExpTable1[[#This Row],[Time Frame]]&lt;=Last_Full_Year),1/((1+Discount_Rate)^(ExpTable1[[#This Row],[Time Frame]]-PV_Year)),0)/((1+Discount_Rate)^0.5))</f>
        <v>0</v>
      </c>
      <c r="Y136" s="186">
        <f>IF(ExpTable1[[#This Row],[Time Frame]]="","",IF(AND(ExpTable1[[#This Row],[Time Frame]]&lt;&gt;"",ExpTable1[[#This Row],[Time Frame]]&gt;Last_Full_Year),1/((1+Discount_Rate)^(ExpTable1[[#This Row],[Time Frame]]-PV_Year)),0)/((1+Discount_Rate)^0.5))</f>
        <v>1</v>
      </c>
    </row>
    <row r="137" spans="1:25" x14ac:dyDescent="0.25">
      <c r="A137" s="175">
        <f t="shared" si="20"/>
        <v>2021</v>
      </c>
      <c r="B137" s="67"/>
      <c r="C137" s="68"/>
      <c r="D137" s="177" t="str">
        <f t="shared" si="21"/>
        <v/>
      </c>
      <c r="E137" s="176"/>
      <c r="F137" s="178"/>
      <c r="G137" s="178"/>
      <c r="H137" s="109"/>
      <c r="I137" s="180"/>
      <c r="J137" s="181" t="str">
        <f t="shared" si="22"/>
        <v/>
      </c>
      <c r="K137" s="182"/>
      <c r="L137" s="183"/>
      <c r="M137" s="176"/>
      <c r="N137" s="177" t="str">
        <f t="shared" si="23"/>
        <v/>
      </c>
      <c r="O137" s="176"/>
      <c r="P137" s="178"/>
      <c r="Q137" s="178"/>
      <c r="R137" s="179"/>
      <c r="S137" s="180"/>
      <c r="T137" s="181" t="str">
        <f t="shared" si="24"/>
        <v/>
      </c>
      <c r="U137" s="182"/>
      <c r="V137" s="237">
        <f>ExpTable1[[#This Row],[IN Life Years]]*ExpTable1[[#This Row],[IN Average Age]]</f>
        <v>0</v>
      </c>
      <c r="W137" s="184">
        <f>ExpTable1[[#This Row],[NW Life Years]]*ExpTable1[[#This Row],[NW Average Age]]</f>
        <v>0</v>
      </c>
      <c r="X137" s="185">
        <f>IF(ExpTable1[[#This Row],[Time Frame]]="","",IF(AND(ExpTable1[[#This Row],[Time Frame]]&lt;&gt;"",ExpTable1[[#This Row],[Time Frame]]&lt;=Last_Full_Year),1/((1+Discount_Rate)^(ExpTable1[[#This Row],[Time Frame]]-PV_Year)),0)/((1+Discount_Rate)^0.5))</f>
        <v>0</v>
      </c>
      <c r="Y137" s="186">
        <f>IF(ExpTable1[[#This Row],[Time Frame]]="","",IF(AND(ExpTable1[[#This Row],[Time Frame]]&lt;&gt;"",ExpTable1[[#This Row],[Time Frame]]&gt;Last_Full_Year),1/((1+Discount_Rate)^(ExpTable1[[#This Row],[Time Frame]]-PV_Year)),0)/((1+Discount_Rate)^0.5))</f>
        <v>1</v>
      </c>
    </row>
    <row r="138" spans="1:25" x14ac:dyDescent="0.25">
      <c r="A138" s="175">
        <f t="shared" si="20"/>
        <v>2022</v>
      </c>
      <c r="B138" s="67"/>
      <c r="C138" s="68"/>
      <c r="D138" s="177" t="str">
        <f t="shared" si="21"/>
        <v/>
      </c>
      <c r="E138" s="176"/>
      <c r="F138" s="178"/>
      <c r="G138" s="178"/>
      <c r="H138" s="109"/>
      <c r="I138" s="180"/>
      <c r="J138" s="181" t="str">
        <f t="shared" si="22"/>
        <v/>
      </c>
      <c r="K138" s="182"/>
      <c r="L138" s="183"/>
      <c r="M138" s="176"/>
      <c r="N138" s="177" t="str">
        <f t="shared" si="23"/>
        <v/>
      </c>
      <c r="O138" s="176"/>
      <c r="P138" s="178"/>
      <c r="Q138" s="178"/>
      <c r="R138" s="179"/>
      <c r="S138" s="180"/>
      <c r="T138" s="181" t="str">
        <f t="shared" si="24"/>
        <v/>
      </c>
      <c r="U138" s="182"/>
      <c r="V138" s="237">
        <f>ExpTable1[[#This Row],[IN Life Years]]*ExpTable1[[#This Row],[IN Average Age]]</f>
        <v>0</v>
      </c>
      <c r="W138" s="184">
        <f>ExpTable1[[#This Row],[NW Life Years]]*ExpTable1[[#This Row],[NW Average Age]]</f>
        <v>0</v>
      </c>
      <c r="X138" s="185">
        <f>IF(ExpTable1[[#This Row],[Time Frame]]="","",IF(AND(ExpTable1[[#This Row],[Time Frame]]&lt;&gt;"",ExpTable1[[#This Row],[Time Frame]]&lt;=Last_Full_Year),1/((1+Discount_Rate)^(ExpTable1[[#This Row],[Time Frame]]-PV_Year)),0)/((1+Discount_Rate)^0.5))</f>
        <v>0</v>
      </c>
      <c r="Y138" s="186">
        <f>IF(ExpTable1[[#This Row],[Time Frame]]="","",IF(AND(ExpTable1[[#This Row],[Time Frame]]&lt;&gt;"",ExpTable1[[#This Row],[Time Frame]]&gt;Last_Full_Year),1/((1+Discount_Rate)^(ExpTable1[[#This Row],[Time Frame]]-PV_Year)),0)/((1+Discount_Rate)^0.5))</f>
        <v>1</v>
      </c>
    </row>
    <row r="139" spans="1:25" x14ac:dyDescent="0.25">
      <c r="A139" s="175">
        <f t="shared" si="20"/>
        <v>2023</v>
      </c>
      <c r="B139" s="67"/>
      <c r="C139" s="68"/>
      <c r="D139" s="177" t="str">
        <f t="shared" si="21"/>
        <v/>
      </c>
      <c r="E139" s="176"/>
      <c r="F139" s="178"/>
      <c r="G139" s="178"/>
      <c r="H139" s="109"/>
      <c r="I139" s="180"/>
      <c r="J139" s="181" t="str">
        <f t="shared" si="22"/>
        <v/>
      </c>
      <c r="K139" s="182"/>
      <c r="L139" s="183"/>
      <c r="M139" s="176"/>
      <c r="N139" s="177" t="str">
        <f t="shared" si="23"/>
        <v/>
      </c>
      <c r="O139" s="176"/>
      <c r="P139" s="178"/>
      <c r="Q139" s="178"/>
      <c r="R139" s="179"/>
      <c r="S139" s="180"/>
      <c r="T139" s="181" t="str">
        <f t="shared" si="24"/>
        <v/>
      </c>
      <c r="U139" s="182"/>
      <c r="V139" s="237">
        <f>ExpTable1[[#This Row],[IN Life Years]]*ExpTable1[[#This Row],[IN Average Age]]</f>
        <v>0</v>
      </c>
      <c r="W139" s="184">
        <f>ExpTable1[[#This Row],[NW Life Years]]*ExpTable1[[#This Row],[NW Average Age]]</f>
        <v>0</v>
      </c>
      <c r="X139" s="185">
        <f>IF(ExpTable1[[#This Row],[Time Frame]]="","",IF(AND(ExpTable1[[#This Row],[Time Frame]]&lt;&gt;"",ExpTable1[[#This Row],[Time Frame]]&lt;=Last_Full_Year),1/((1+Discount_Rate)^(ExpTable1[[#This Row],[Time Frame]]-PV_Year)),0)/((1+Discount_Rate)^0.5))</f>
        <v>0</v>
      </c>
      <c r="Y139" s="186">
        <f>IF(ExpTable1[[#This Row],[Time Frame]]="","",IF(AND(ExpTable1[[#This Row],[Time Frame]]&lt;&gt;"",ExpTable1[[#This Row],[Time Frame]]&gt;Last_Full_Year),1/((1+Discount_Rate)^(ExpTable1[[#This Row],[Time Frame]]-PV_Year)),0)/((1+Discount_Rate)^0.5))</f>
        <v>1</v>
      </c>
    </row>
    <row r="140" spans="1:25" x14ac:dyDescent="0.25">
      <c r="A140" s="175">
        <f t="shared" si="20"/>
        <v>2024</v>
      </c>
      <c r="B140" s="67"/>
      <c r="C140" s="68"/>
      <c r="D140" s="177" t="str">
        <f t="shared" si="21"/>
        <v/>
      </c>
      <c r="E140" s="176"/>
      <c r="F140" s="178"/>
      <c r="G140" s="178"/>
      <c r="H140" s="109"/>
      <c r="I140" s="180"/>
      <c r="J140" s="181" t="str">
        <f t="shared" si="22"/>
        <v/>
      </c>
      <c r="K140" s="182"/>
      <c r="L140" s="183"/>
      <c r="M140" s="176"/>
      <c r="N140" s="177" t="str">
        <f t="shared" si="23"/>
        <v/>
      </c>
      <c r="O140" s="176"/>
      <c r="P140" s="178"/>
      <c r="Q140" s="178"/>
      <c r="R140" s="179"/>
      <c r="S140" s="180"/>
      <c r="T140" s="181" t="str">
        <f t="shared" si="24"/>
        <v/>
      </c>
      <c r="U140" s="182"/>
      <c r="V140" s="237">
        <f>ExpTable1[[#This Row],[IN Life Years]]*ExpTable1[[#This Row],[IN Average Age]]</f>
        <v>0</v>
      </c>
      <c r="W140" s="184">
        <f>ExpTable1[[#This Row],[NW Life Years]]*ExpTable1[[#This Row],[NW Average Age]]</f>
        <v>0</v>
      </c>
      <c r="X140" s="185">
        <f>IF(ExpTable1[[#This Row],[Time Frame]]="","",IF(AND(ExpTable1[[#This Row],[Time Frame]]&lt;&gt;"",ExpTable1[[#This Row],[Time Frame]]&lt;=Last_Full_Year),1/((1+Discount_Rate)^(ExpTable1[[#This Row],[Time Frame]]-PV_Year)),0)/((1+Discount_Rate)^0.5))</f>
        <v>0</v>
      </c>
      <c r="Y140" s="186">
        <f>IF(ExpTable1[[#This Row],[Time Frame]]="","",IF(AND(ExpTable1[[#This Row],[Time Frame]]&lt;&gt;"",ExpTable1[[#This Row],[Time Frame]]&gt;Last_Full_Year),1/((1+Discount_Rate)^(ExpTable1[[#This Row],[Time Frame]]-PV_Year)),0)/((1+Discount_Rate)^0.5))</f>
        <v>1</v>
      </c>
    </row>
    <row r="141" spans="1:25" x14ac:dyDescent="0.25">
      <c r="A141" s="175">
        <f t="shared" ref="A141:A165" si="25">IFERROR(IF(A140+1&lt;=Last_Proj_Year,A140+1,""),"")</f>
        <v>2025</v>
      </c>
      <c r="B141" s="67"/>
      <c r="C141" s="68"/>
      <c r="D141" s="177" t="str">
        <f t="shared" ref="D141:D165" si="26">IFERROR(IF(C141&lt;&gt;"",C141/B141,""),"")</f>
        <v/>
      </c>
      <c r="E141" s="176"/>
      <c r="F141" s="178"/>
      <c r="G141" s="178"/>
      <c r="H141" s="109"/>
      <c r="I141" s="180"/>
      <c r="J141" s="181" t="str">
        <f t="shared" ref="J141:J165" si="27">IFERROR(IF(B141="","",B141/F141),"")</f>
        <v/>
      </c>
      <c r="K141" s="182"/>
      <c r="L141" s="183"/>
      <c r="M141" s="176"/>
      <c r="N141" s="177" t="str">
        <f t="shared" ref="N141:N165" si="28">IFERROR(IF(M141&lt;&gt;"",M141/L141,""),"")</f>
        <v/>
      </c>
      <c r="O141" s="176"/>
      <c r="P141" s="178"/>
      <c r="Q141" s="178"/>
      <c r="R141" s="179"/>
      <c r="S141" s="180"/>
      <c r="T141" s="181" t="str">
        <f t="shared" ref="T141:T165" si="29">IFERROR(IF(L141="","",L141/P141),"")</f>
        <v/>
      </c>
      <c r="U141" s="182"/>
      <c r="V141" s="237">
        <f>ExpTable1[[#This Row],[IN Life Years]]*ExpTable1[[#This Row],[IN Average Age]]</f>
        <v>0</v>
      </c>
      <c r="W141" s="184">
        <f>ExpTable1[[#This Row],[NW Life Years]]*ExpTable1[[#This Row],[NW Average Age]]</f>
        <v>0</v>
      </c>
      <c r="X141" s="185">
        <f>IF(ExpTable1[[#This Row],[Time Frame]]="","",IF(AND(ExpTable1[[#This Row],[Time Frame]]&lt;&gt;"",ExpTable1[[#This Row],[Time Frame]]&lt;=Last_Full_Year),1/((1+Discount_Rate)^(ExpTable1[[#This Row],[Time Frame]]-PV_Year)),0)/((1+Discount_Rate)^0.5))</f>
        <v>0</v>
      </c>
      <c r="Y141" s="186">
        <f>IF(ExpTable1[[#This Row],[Time Frame]]="","",IF(AND(ExpTable1[[#This Row],[Time Frame]]&lt;&gt;"",ExpTable1[[#This Row],[Time Frame]]&gt;Last_Full_Year),1/((1+Discount_Rate)^(ExpTable1[[#This Row],[Time Frame]]-PV_Year)),0)/((1+Discount_Rate)^0.5))</f>
        <v>1</v>
      </c>
    </row>
    <row r="142" spans="1:25" x14ac:dyDescent="0.25">
      <c r="A142" s="175">
        <f t="shared" si="25"/>
        <v>2026</v>
      </c>
      <c r="B142" s="67"/>
      <c r="C142" s="68"/>
      <c r="D142" s="177" t="str">
        <f t="shared" si="26"/>
        <v/>
      </c>
      <c r="E142" s="176"/>
      <c r="F142" s="178"/>
      <c r="G142" s="178"/>
      <c r="H142" s="109"/>
      <c r="I142" s="180"/>
      <c r="J142" s="181" t="str">
        <f t="shared" si="27"/>
        <v/>
      </c>
      <c r="K142" s="182"/>
      <c r="L142" s="183"/>
      <c r="M142" s="176"/>
      <c r="N142" s="177" t="str">
        <f t="shared" si="28"/>
        <v/>
      </c>
      <c r="O142" s="176"/>
      <c r="P142" s="178"/>
      <c r="Q142" s="178"/>
      <c r="R142" s="179"/>
      <c r="S142" s="180"/>
      <c r="T142" s="181" t="str">
        <f t="shared" si="29"/>
        <v/>
      </c>
      <c r="U142" s="182"/>
      <c r="V142" s="237">
        <f>ExpTable1[[#This Row],[IN Life Years]]*ExpTable1[[#This Row],[IN Average Age]]</f>
        <v>0</v>
      </c>
      <c r="W142" s="184">
        <f>ExpTable1[[#This Row],[NW Life Years]]*ExpTable1[[#This Row],[NW Average Age]]</f>
        <v>0</v>
      </c>
      <c r="X142" s="185">
        <f>IF(ExpTable1[[#This Row],[Time Frame]]="","",IF(AND(ExpTable1[[#This Row],[Time Frame]]&lt;&gt;"",ExpTable1[[#This Row],[Time Frame]]&lt;=Last_Full_Year),1/((1+Discount_Rate)^(ExpTable1[[#This Row],[Time Frame]]-PV_Year)),0)/((1+Discount_Rate)^0.5))</f>
        <v>0</v>
      </c>
      <c r="Y142" s="186">
        <f>IF(ExpTable1[[#This Row],[Time Frame]]="","",IF(AND(ExpTable1[[#This Row],[Time Frame]]&lt;&gt;"",ExpTable1[[#This Row],[Time Frame]]&gt;Last_Full_Year),1/((1+Discount_Rate)^(ExpTable1[[#This Row],[Time Frame]]-PV_Year)),0)/((1+Discount_Rate)^0.5))</f>
        <v>1</v>
      </c>
    </row>
    <row r="143" spans="1:25" x14ac:dyDescent="0.25">
      <c r="A143" s="175">
        <f t="shared" si="25"/>
        <v>2027</v>
      </c>
      <c r="B143" s="67"/>
      <c r="C143" s="68"/>
      <c r="D143" s="177" t="str">
        <f t="shared" si="26"/>
        <v/>
      </c>
      <c r="E143" s="176"/>
      <c r="F143" s="178"/>
      <c r="G143" s="178"/>
      <c r="H143" s="109"/>
      <c r="I143" s="180"/>
      <c r="J143" s="181" t="str">
        <f t="shared" si="27"/>
        <v/>
      </c>
      <c r="K143" s="182"/>
      <c r="L143" s="183"/>
      <c r="M143" s="176"/>
      <c r="N143" s="177" t="str">
        <f t="shared" si="28"/>
        <v/>
      </c>
      <c r="O143" s="176"/>
      <c r="P143" s="178"/>
      <c r="Q143" s="178"/>
      <c r="R143" s="179"/>
      <c r="S143" s="180"/>
      <c r="T143" s="181" t="str">
        <f t="shared" si="29"/>
        <v/>
      </c>
      <c r="U143" s="182"/>
      <c r="V143" s="237">
        <f>ExpTable1[[#This Row],[IN Life Years]]*ExpTable1[[#This Row],[IN Average Age]]</f>
        <v>0</v>
      </c>
      <c r="W143" s="184">
        <f>ExpTable1[[#This Row],[NW Life Years]]*ExpTable1[[#This Row],[NW Average Age]]</f>
        <v>0</v>
      </c>
      <c r="X143" s="185">
        <f>IF(ExpTable1[[#This Row],[Time Frame]]="","",IF(AND(ExpTable1[[#This Row],[Time Frame]]&lt;&gt;"",ExpTable1[[#This Row],[Time Frame]]&lt;=Last_Full_Year),1/((1+Discount_Rate)^(ExpTable1[[#This Row],[Time Frame]]-PV_Year)),0)/((1+Discount_Rate)^0.5))</f>
        <v>0</v>
      </c>
      <c r="Y143" s="186">
        <f>IF(ExpTable1[[#This Row],[Time Frame]]="","",IF(AND(ExpTable1[[#This Row],[Time Frame]]&lt;&gt;"",ExpTable1[[#This Row],[Time Frame]]&gt;Last_Full_Year),1/((1+Discount_Rate)^(ExpTable1[[#This Row],[Time Frame]]-PV_Year)),0)/((1+Discount_Rate)^0.5))</f>
        <v>1</v>
      </c>
    </row>
    <row r="144" spans="1:25" x14ac:dyDescent="0.25">
      <c r="A144" s="175" t="str">
        <f t="shared" si="25"/>
        <v/>
      </c>
      <c r="B144" s="67"/>
      <c r="C144" s="68"/>
      <c r="D144" s="177" t="str">
        <f t="shared" si="26"/>
        <v/>
      </c>
      <c r="E144" s="176"/>
      <c r="F144" s="178"/>
      <c r="G144" s="178"/>
      <c r="H144" s="109"/>
      <c r="I144" s="180"/>
      <c r="J144" s="181" t="str">
        <f t="shared" si="27"/>
        <v/>
      </c>
      <c r="K144" s="182"/>
      <c r="L144" s="183"/>
      <c r="M144" s="176"/>
      <c r="N144" s="177" t="str">
        <f t="shared" si="28"/>
        <v/>
      </c>
      <c r="O144" s="176"/>
      <c r="P144" s="178"/>
      <c r="Q144" s="178"/>
      <c r="R144" s="179"/>
      <c r="S144" s="180"/>
      <c r="T144" s="181" t="str">
        <f t="shared" si="29"/>
        <v/>
      </c>
      <c r="U144" s="182"/>
      <c r="V144" s="237">
        <f>ExpTable1[[#This Row],[IN Life Years]]*ExpTable1[[#This Row],[IN Average Age]]</f>
        <v>0</v>
      </c>
      <c r="W144" s="184">
        <f>ExpTable1[[#This Row],[NW Life Years]]*ExpTable1[[#This Row],[NW Average Age]]</f>
        <v>0</v>
      </c>
      <c r="X144" s="185" t="str">
        <f>IF(ExpTable1[[#This Row],[Time Frame]]="","",IF(AND(ExpTable1[[#This Row],[Time Frame]]&lt;&gt;"",ExpTable1[[#This Row],[Time Frame]]&lt;=Last_Full_Year),1/((1+Discount_Rate)^(ExpTable1[[#This Row],[Time Frame]]-PV_Year)),0)/((1+Discount_Rate)^0.5))</f>
        <v/>
      </c>
      <c r="Y144" s="186" t="str">
        <f>IF(ExpTable1[[#This Row],[Time Frame]]="","",IF(AND(ExpTable1[[#This Row],[Time Frame]]&lt;&gt;"",ExpTable1[[#This Row],[Time Frame]]&gt;Last_Full_Year),1/((1+Discount_Rate)^(ExpTable1[[#This Row],[Time Frame]]-PV_Year)),0)/((1+Discount_Rate)^0.5))</f>
        <v/>
      </c>
    </row>
    <row r="145" spans="1:25" x14ac:dyDescent="0.25">
      <c r="A145" s="175" t="str">
        <f t="shared" si="25"/>
        <v/>
      </c>
      <c r="B145" s="67"/>
      <c r="C145" s="68"/>
      <c r="D145" s="177" t="str">
        <f t="shared" si="26"/>
        <v/>
      </c>
      <c r="E145" s="176"/>
      <c r="F145" s="178"/>
      <c r="G145" s="178"/>
      <c r="H145" s="109"/>
      <c r="I145" s="180"/>
      <c r="J145" s="181" t="str">
        <f t="shared" si="27"/>
        <v/>
      </c>
      <c r="K145" s="182"/>
      <c r="L145" s="183"/>
      <c r="M145" s="176"/>
      <c r="N145" s="177" t="str">
        <f t="shared" si="28"/>
        <v/>
      </c>
      <c r="O145" s="176"/>
      <c r="P145" s="178"/>
      <c r="Q145" s="178"/>
      <c r="R145" s="179"/>
      <c r="S145" s="180"/>
      <c r="T145" s="181" t="str">
        <f t="shared" si="29"/>
        <v/>
      </c>
      <c r="U145" s="182"/>
      <c r="V145" s="237">
        <f>ExpTable1[[#This Row],[IN Life Years]]*ExpTable1[[#This Row],[IN Average Age]]</f>
        <v>0</v>
      </c>
      <c r="W145" s="184">
        <f>ExpTable1[[#This Row],[NW Life Years]]*ExpTable1[[#This Row],[NW Average Age]]</f>
        <v>0</v>
      </c>
      <c r="X145" s="185" t="str">
        <f>IF(ExpTable1[[#This Row],[Time Frame]]="","",IF(AND(ExpTable1[[#This Row],[Time Frame]]&lt;&gt;"",ExpTable1[[#This Row],[Time Frame]]&lt;=Last_Full_Year),1/((1+Discount_Rate)^(ExpTable1[[#This Row],[Time Frame]]-PV_Year)),0)/((1+Discount_Rate)^0.5))</f>
        <v/>
      </c>
      <c r="Y145" s="186" t="str">
        <f>IF(ExpTable1[[#This Row],[Time Frame]]="","",IF(AND(ExpTable1[[#This Row],[Time Frame]]&lt;&gt;"",ExpTable1[[#This Row],[Time Frame]]&gt;Last_Full_Year),1/((1+Discount_Rate)^(ExpTable1[[#This Row],[Time Frame]]-PV_Year)),0)/((1+Discount_Rate)^0.5))</f>
        <v/>
      </c>
    </row>
    <row r="146" spans="1:25" x14ac:dyDescent="0.25">
      <c r="A146" s="175" t="str">
        <f t="shared" si="25"/>
        <v/>
      </c>
      <c r="B146" s="67"/>
      <c r="C146" s="68"/>
      <c r="D146" s="177" t="str">
        <f t="shared" si="26"/>
        <v/>
      </c>
      <c r="E146" s="176"/>
      <c r="F146" s="178"/>
      <c r="G146" s="178"/>
      <c r="H146" s="109"/>
      <c r="I146" s="180"/>
      <c r="J146" s="181" t="str">
        <f t="shared" si="27"/>
        <v/>
      </c>
      <c r="K146" s="182"/>
      <c r="L146" s="183"/>
      <c r="M146" s="176"/>
      <c r="N146" s="177" t="str">
        <f t="shared" si="28"/>
        <v/>
      </c>
      <c r="O146" s="176"/>
      <c r="P146" s="178"/>
      <c r="Q146" s="178"/>
      <c r="R146" s="179"/>
      <c r="S146" s="180"/>
      <c r="T146" s="181" t="str">
        <f t="shared" si="29"/>
        <v/>
      </c>
      <c r="U146" s="182"/>
      <c r="V146" s="237">
        <f>ExpTable1[[#This Row],[IN Life Years]]*ExpTable1[[#This Row],[IN Average Age]]</f>
        <v>0</v>
      </c>
      <c r="W146" s="184">
        <f>ExpTable1[[#This Row],[NW Life Years]]*ExpTable1[[#This Row],[NW Average Age]]</f>
        <v>0</v>
      </c>
      <c r="X146" s="185" t="str">
        <f>IF(ExpTable1[[#This Row],[Time Frame]]="","",IF(AND(ExpTable1[[#This Row],[Time Frame]]&lt;&gt;"",ExpTable1[[#This Row],[Time Frame]]&lt;=Last_Full_Year),1/((1+Discount_Rate)^(ExpTable1[[#This Row],[Time Frame]]-PV_Year)),0)/((1+Discount_Rate)^0.5))</f>
        <v/>
      </c>
      <c r="Y146" s="186" t="str">
        <f>IF(ExpTable1[[#This Row],[Time Frame]]="","",IF(AND(ExpTable1[[#This Row],[Time Frame]]&lt;&gt;"",ExpTable1[[#This Row],[Time Frame]]&gt;Last_Full_Year),1/((1+Discount_Rate)^(ExpTable1[[#This Row],[Time Frame]]-PV_Year)),0)/((1+Discount_Rate)^0.5))</f>
        <v/>
      </c>
    </row>
    <row r="147" spans="1:25" x14ac:dyDescent="0.25">
      <c r="A147" s="175" t="str">
        <f t="shared" si="25"/>
        <v/>
      </c>
      <c r="B147" s="67"/>
      <c r="C147" s="68"/>
      <c r="D147" s="177" t="str">
        <f t="shared" si="26"/>
        <v/>
      </c>
      <c r="E147" s="176"/>
      <c r="F147" s="178"/>
      <c r="G147" s="178"/>
      <c r="H147" s="109"/>
      <c r="I147" s="180"/>
      <c r="J147" s="181" t="str">
        <f t="shared" si="27"/>
        <v/>
      </c>
      <c r="K147" s="182"/>
      <c r="L147" s="183"/>
      <c r="M147" s="176"/>
      <c r="N147" s="177" t="str">
        <f t="shared" si="28"/>
        <v/>
      </c>
      <c r="O147" s="176"/>
      <c r="P147" s="178"/>
      <c r="Q147" s="178"/>
      <c r="R147" s="179"/>
      <c r="S147" s="180"/>
      <c r="T147" s="181" t="str">
        <f t="shared" si="29"/>
        <v/>
      </c>
      <c r="U147" s="182"/>
      <c r="V147" s="237">
        <f>ExpTable1[[#This Row],[IN Life Years]]*ExpTable1[[#This Row],[IN Average Age]]</f>
        <v>0</v>
      </c>
      <c r="W147" s="184">
        <f>ExpTable1[[#This Row],[NW Life Years]]*ExpTable1[[#This Row],[NW Average Age]]</f>
        <v>0</v>
      </c>
      <c r="X147" s="185" t="str">
        <f>IF(ExpTable1[[#This Row],[Time Frame]]="","",IF(AND(ExpTable1[[#This Row],[Time Frame]]&lt;&gt;"",ExpTable1[[#This Row],[Time Frame]]&lt;=Last_Full_Year),1/((1+Discount_Rate)^(ExpTable1[[#This Row],[Time Frame]]-PV_Year)),0)/((1+Discount_Rate)^0.5))</f>
        <v/>
      </c>
      <c r="Y147" s="186" t="str">
        <f>IF(ExpTable1[[#This Row],[Time Frame]]="","",IF(AND(ExpTable1[[#This Row],[Time Frame]]&lt;&gt;"",ExpTable1[[#This Row],[Time Frame]]&gt;Last_Full_Year),1/((1+Discount_Rate)^(ExpTable1[[#This Row],[Time Frame]]-PV_Year)),0)/((1+Discount_Rate)^0.5))</f>
        <v/>
      </c>
    </row>
    <row r="148" spans="1:25" x14ac:dyDescent="0.25">
      <c r="A148" s="175" t="str">
        <f t="shared" si="25"/>
        <v/>
      </c>
      <c r="B148" s="67"/>
      <c r="C148" s="68"/>
      <c r="D148" s="177" t="str">
        <f t="shared" si="26"/>
        <v/>
      </c>
      <c r="E148" s="176"/>
      <c r="F148" s="178"/>
      <c r="G148" s="178"/>
      <c r="H148" s="109"/>
      <c r="I148" s="180"/>
      <c r="J148" s="181" t="str">
        <f t="shared" si="27"/>
        <v/>
      </c>
      <c r="K148" s="182"/>
      <c r="L148" s="183"/>
      <c r="M148" s="176"/>
      <c r="N148" s="177" t="str">
        <f t="shared" si="28"/>
        <v/>
      </c>
      <c r="O148" s="176"/>
      <c r="P148" s="178"/>
      <c r="Q148" s="178"/>
      <c r="R148" s="179"/>
      <c r="S148" s="180"/>
      <c r="T148" s="181" t="str">
        <f t="shared" si="29"/>
        <v/>
      </c>
      <c r="U148" s="182"/>
      <c r="V148" s="237">
        <f>ExpTable1[[#This Row],[IN Life Years]]*ExpTable1[[#This Row],[IN Average Age]]</f>
        <v>0</v>
      </c>
      <c r="W148" s="184">
        <f>ExpTable1[[#This Row],[NW Life Years]]*ExpTable1[[#This Row],[NW Average Age]]</f>
        <v>0</v>
      </c>
      <c r="X148" s="185" t="str">
        <f>IF(ExpTable1[[#This Row],[Time Frame]]="","",IF(AND(ExpTable1[[#This Row],[Time Frame]]&lt;&gt;"",ExpTable1[[#This Row],[Time Frame]]&lt;=Last_Full_Year),1/((1+Discount_Rate)^(ExpTable1[[#This Row],[Time Frame]]-PV_Year)),0)/((1+Discount_Rate)^0.5))</f>
        <v/>
      </c>
      <c r="Y148" s="186" t="str">
        <f>IF(ExpTable1[[#This Row],[Time Frame]]="","",IF(AND(ExpTable1[[#This Row],[Time Frame]]&lt;&gt;"",ExpTable1[[#This Row],[Time Frame]]&gt;Last_Full_Year),1/((1+Discount_Rate)^(ExpTable1[[#This Row],[Time Frame]]-PV_Year)),0)/((1+Discount_Rate)^0.5))</f>
        <v/>
      </c>
    </row>
    <row r="149" spans="1:25" x14ac:dyDescent="0.25">
      <c r="A149" s="175" t="str">
        <f t="shared" si="25"/>
        <v/>
      </c>
      <c r="B149" s="67"/>
      <c r="C149" s="68"/>
      <c r="D149" s="177" t="str">
        <f t="shared" si="26"/>
        <v/>
      </c>
      <c r="E149" s="176"/>
      <c r="F149" s="178"/>
      <c r="G149" s="178"/>
      <c r="H149" s="109"/>
      <c r="I149" s="180"/>
      <c r="J149" s="181" t="str">
        <f t="shared" si="27"/>
        <v/>
      </c>
      <c r="K149" s="182"/>
      <c r="L149" s="183"/>
      <c r="M149" s="176"/>
      <c r="N149" s="177" t="str">
        <f t="shared" si="28"/>
        <v/>
      </c>
      <c r="O149" s="176"/>
      <c r="P149" s="178"/>
      <c r="Q149" s="178"/>
      <c r="R149" s="179"/>
      <c r="S149" s="180"/>
      <c r="T149" s="181" t="str">
        <f t="shared" si="29"/>
        <v/>
      </c>
      <c r="U149" s="182"/>
      <c r="V149" s="237">
        <f>ExpTable1[[#This Row],[IN Life Years]]*ExpTable1[[#This Row],[IN Average Age]]</f>
        <v>0</v>
      </c>
      <c r="W149" s="184">
        <f>ExpTable1[[#This Row],[NW Life Years]]*ExpTable1[[#This Row],[NW Average Age]]</f>
        <v>0</v>
      </c>
      <c r="X149" s="185" t="str">
        <f>IF(ExpTable1[[#This Row],[Time Frame]]="","",IF(AND(ExpTable1[[#This Row],[Time Frame]]&lt;&gt;"",ExpTable1[[#This Row],[Time Frame]]&lt;=Last_Full_Year),1/((1+Discount_Rate)^(ExpTable1[[#This Row],[Time Frame]]-PV_Year)),0)/((1+Discount_Rate)^0.5))</f>
        <v/>
      </c>
      <c r="Y149" s="186" t="str">
        <f>IF(ExpTable1[[#This Row],[Time Frame]]="","",IF(AND(ExpTable1[[#This Row],[Time Frame]]&lt;&gt;"",ExpTable1[[#This Row],[Time Frame]]&gt;Last_Full_Year),1/((1+Discount_Rate)^(ExpTable1[[#This Row],[Time Frame]]-PV_Year)),0)/((1+Discount_Rate)^0.5))</f>
        <v/>
      </c>
    </row>
    <row r="150" spans="1:25" x14ac:dyDescent="0.25">
      <c r="A150" s="175" t="str">
        <f t="shared" si="25"/>
        <v/>
      </c>
      <c r="B150" s="67"/>
      <c r="C150" s="68"/>
      <c r="D150" s="177" t="str">
        <f t="shared" si="26"/>
        <v/>
      </c>
      <c r="E150" s="176"/>
      <c r="F150" s="178"/>
      <c r="G150" s="178"/>
      <c r="H150" s="109"/>
      <c r="I150" s="180"/>
      <c r="J150" s="181" t="str">
        <f t="shared" si="27"/>
        <v/>
      </c>
      <c r="K150" s="182"/>
      <c r="L150" s="183"/>
      <c r="M150" s="176"/>
      <c r="N150" s="177" t="str">
        <f t="shared" si="28"/>
        <v/>
      </c>
      <c r="O150" s="176"/>
      <c r="P150" s="178"/>
      <c r="Q150" s="178"/>
      <c r="R150" s="179"/>
      <c r="S150" s="180"/>
      <c r="T150" s="181" t="str">
        <f t="shared" si="29"/>
        <v/>
      </c>
      <c r="U150" s="182"/>
      <c r="V150" s="237">
        <f>ExpTable1[[#This Row],[IN Life Years]]*ExpTable1[[#This Row],[IN Average Age]]</f>
        <v>0</v>
      </c>
      <c r="W150" s="184">
        <f>ExpTable1[[#This Row],[NW Life Years]]*ExpTable1[[#This Row],[NW Average Age]]</f>
        <v>0</v>
      </c>
      <c r="X150" s="185" t="str">
        <f>IF(ExpTable1[[#This Row],[Time Frame]]="","",IF(AND(ExpTable1[[#This Row],[Time Frame]]&lt;&gt;"",ExpTable1[[#This Row],[Time Frame]]&lt;=Last_Full_Year),1/((1+Discount_Rate)^(ExpTable1[[#This Row],[Time Frame]]-PV_Year)),0)/((1+Discount_Rate)^0.5))</f>
        <v/>
      </c>
      <c r="Y150" s="186" t="str">
        <f>IF(ExpTable1[[#This Row],[Time Frame]]="","",IF(AND(ExpTable1[[#This Row],[Time Frame]]&lt;&gt;"",ExpTable1[[#This Row],[Time Frame]]&gt;Last_Full_Year),1/((1+Discount_Rate)^(ExpTable1[[#This Row],[Time Frame]]-PV_Year)),0)/((1+Discount_Rate)^0.5))</f>
        <v/>
      </c>
    </row>
    <row r="151" spans="1:25" x14ac:dyDescent="0.25">
      <c r="A151" s="175" t="str">
        <f t="shared" si="25"/>
        <v/>
      </c>
      <c r="B151" s="67"/>
      <c r="C151" s="68"/>
      <c r="D151" s="177" t="str">
        <f t="shared" si="26"/>
        <v/>
      </c>
      <c r="E151" s="176"/>
      <c r="F151" s="178"/>
      <c r="G151" s="178"/>
      <c r="H151" s="109"/>
      <c r="I151" s="180"/>
      <c r="J151" s="181" t="str">
        <f t="shared" si="27"/>
        <v/>
      </c>
      <c r="K151" s="182"/>
      <c r="L151" s="183"/>
      <c r="M151" s="176"/>
      <c r="N151" s="177" t="str">
        <f t="shared" si="28"/>
        <v/>
      </c>
      <c r="O151" s="176"/>
      <c r="P151" s="178"/>
      <c r="Q151" s="178"/>
      <c r="R151" s="179"/>
      <c r="S151" s="180"/>
      <c r="T151" s="181" t="str">
        <f t="shared" si="29"/>
        <v/>
      </c>
      <c r="U151" s="182"/>
      <c r="V151" s="237">
        <f>ExpTable1[[#This Row],[IN Life Years]]*ExpTable1[[#This Row],[IN Average Age]]</f>
        <v>0</v>
      </c>
      <c r="W151" s="184">
        <f>ExpTable1[[#This Row],[NW Life Years]]*ExpTable1[[#This Row],[NW Average Age]]</f>
        <v>0</v>
      </c>
      <c r="X151" s="185" t="str">
        <f>IF(ExpTable1[[#This Row],[Time Frame]]="","",IF(AND(ExpTable1[[#This Row],[Time Frame]]&lt;&gt;"",ExpTable1[[#This Row],[Time Frame]]&lt;=Last_Full_Year),1/((1+Discount_Rate)^(ExpTable1[[#This Row],[Time Frame]]-PV_Year)),0)/((1+Discount_Rate)^0.5))</f>
        <v/>
      </c>
      <c r="Y151" s="186" t="str">
        <f>IF(ExpTable1[[#This Row],[Time Frame]]="","",IF(AND(ExpTable1[[#This Row],[Time Frame]]&lt;&gt;"",ExpTable1[[#This Row],[Time Frame]]&gt;Last_Full_Year),1/((1+Discount_Rate)^(ExpTable1[[#This Row],[Time Frame]]-PV_Year)),0)/((1+Discount_Rate)^0.5))</f>
        <v/>
      </c>
    </row>
    <row r="152" spans="1:25" x14ac:dyDescent="0.25">
      <c r="A152" s="175" t="str">
        <f t="shared" si="25"/>
        <v/>
      </c>
      <c r="B152" s="67"/>
      <c r="C152" s="68"/>
      <c r="D152" s="177" t="str">
        <f t="shared" si="26"/>
        <v/>
      </c>
      <c r="E152" s="176"/>
      <c r="F152" s="178"/>
      <c r="G152" s="178"/>
      <c r="H152" s="109"/>
      <c r="I152" s="180"/>
      <c r="J152" s="181" t="str">
        <f t="shared" si="27"/>
        <v/>
      </c>
      <c r="K152" s="182"/>
      <c r="L152" s="183"/>
      <c r="M152" s="176"/>
      <c r="N152" s="177" t="str">
        <f t="shared" si="28"/>
        <v/>
      </c>
      <c r="O152" s="176"/>
      <c r="P152" s="178"/>
      <c r="Q152" s="178"/>
      <c r="R152" s="179"/>
      <c r="S152" s="180"/>
      <c r="T152" s="181" t="str">
        <f t="shared" si="29"/>
        <v/>
      </c>
      <c r="U152" s="182"/>
      <c r="V152" s="237">
        <f>ExpTable1[[#This Row],[IN Life Years]]*ExpTable1[[#This Row],[IN Average Age]]</f>
        <v>0</v>
      </c>
      <c r="W152" s="184">
        <f>ExpTable1[[#This Row],[NW Life Years]]*ExpTable1[[#This Row],[NW Average Age]]</f>
        <v>0</v>
      </c>
      <c r="X152" s="185" t="str">
        <f>IF(ExpTable1[[#This Row],[Time Frame]]="","",IF(AND(ExpTable1[[#This Row],[Time Frame]]&lt;&gt;"",ExpTable1[[#This Row],[Time Frame]]&lt;=Last_Full_Year),1/((1+Discount_Rate)^(ExpTable1[[#This Row],[Time Frame]]-PV_Year)),0)/((1+Discount_Rate)^0.5))</f>
        <v/>
      </c>
      <c r="Y152" s="186" t="str">
        <f>IF(ExpTable1[[#This Row],[Time Frame]]="","",IF(AND(ExpTable1[[#This Row],[Time Frame]]&lt;&gt;"",ExpTable1[[#This Row],[Time Frame]]&gt;Last_Full_Year),1/((1+Discount_Rate)^(ExpTable1[[#This Row],[Time Frame]]-PV_Year)),0)/((1+Discount_Rate)^0.5))</f>
        <v/>
      </c>
    </row>
    <row r="153" spans="1:25" x14ac:dyDescent="0.25">
      <c r="A153" s="175" t="str">
        <f t="shared" si="25"/>
        <v/>
      </c>
      <c r="B153" s="67"/>
      <c r="C153" s="68"/>
      <c r="D153" s="177" t="str">
        <f t="shared" si="26"/>
        <v/>
      </c>
      <c r="E153" s="176"/>
      <c r="F153" s="178"/>
      <c r="G153" s="178"/>
      <c r="H153" s="109"/>
      <c r="I153" s="180"/>
      <c r="J153" s="181" t="str">
        <f t="shared" si="27"/>
        <v/>
      </c>
      <c r="K153" s="182"/>
      <c r="L153" s="183"/>
      <c r="M153" s="176"/>
      <c r="N153" s="177" t="str">
        <f t="shared" si="28"/>
        <v/>
      </c>
      <c r="O153" s="176"/>
      <c r="P153" s="178"/>
      <c r="Q153" s="178"/>
      <c r="R153" s="179"/>
      <c r="S153" s="180"/>
      <c r="T153" s="181" t="str">
        <f t="shared" si="29"/>
        <v/>
      </c>
      <c r="U153" s="182"/>
      <c r="V153" s="237">
        <f>ExpTable1[[#This Row],[IN Life Years]]*ExpTable1[[#This Row],[IN Average Age]]</f>
        <v>0</v>
      </c>
      <c r="W153" s="184">
        <f>ExpTable1[[#This Row],[NW Life Years]]*ExpTable1[[#This Row],[NW Average Age]]</f>
        <v>0</v>
      </c>
      <c r="X153" s="185" t="str">
        <f>IF(ExpTable1[[#This Row],[Time Frame]]="","",IF(AND(ExpTable1[[#This Row],[Time Frame]]&lt;&gt;"",ExpTable1[[#This Row],[Time Frame]]&lt;=Last_Full_Year),1/((1+Discount_Rate)^(ExpTable1[[#This Row],[Time Frame]]-PV_Year)),0)/((1+Discount_Rate)^0.5))</f>
        <v/>
      </c>
      <c r="Y153" s="186" t="str">
        <f>IF(ExpTable1[[#This Row],[Time Frame]]="","",IF(AND(ExpTable1[[#This Row],[Time Frame]]&lt;&gt;"",ExpTable1[[#This Row],[Time Frame]]&gt;Last_Full_Year),1/((1+Discount_Rate)^(ExpTable1[[#This Row],[Time Frame]]-PV_Year)),0)/((1+Discount_Rate)^0.5))</f>
        <v/>
      </c>
    </row>
    <row r="154" spans="1:25" x14ac:dyDescent="0.25">
      <c r="A154" s="175" t="str">
        <f t="shared" si="25"/>
        <v/>
      </c>
      <c r="B154" s="67"/>
      <c r="C154" s="68"/>
      <c r="D154" s="177" t="str">
        <f t="shared" si="26"/>
        <v/>
      </c>
      <c r="E154" s="176"/>
      <c r="F154" s="178"/>
      <c r="G154" s="178"/>
      <c r="H154" s="109"/>
      <c r="I154" s="180"/>
      <c r="J154" s="181" t="str">
        <f t="shared" si="27"/>
        <v/>
      </c>
      <c r="K154" s="182"/>
      <c r="L154" s="183"/>
      <c r="M154" s="176"/>
      <c r="N154" s="177" t="str">
        <f t="shared" si="28"/>
        <v/>
      </c>
      <c r="O154" s="176"/>
      <c r="P154" s="178"/>
      <c r="Q154" s="178"/>
      <c r="R154" s="179"/>
      <c r="S154" s="180"/>
      <c r="T154" s="181" t="str">
        <f t="shared" si="29"/>
        <v/>
      </c>
      <c r="U154" s="182"/>
      <c r="V154" s="237">
        <f>ExpTable1[[#This Row],[IN Life Years]]*ExpTable1[[#This Row],[IN Average Age]]</f>
        <v>0</v>
      </c>
      <c r="W154" s="184">
        <f>ExpTable1[[#This Row],[NW Life Years]]*ExpTable1[[#This Row],[NW Average Age]]</f>
        <v>0</v>
      </c>
      <c r="X154" s="185" t="str">
        <f>IF(ExpTable1[[#This Row],[Time Frame]]="","",IF(AND(ExpTable1[[#This Row],[Time Frame]]&lt;&gt;"",ExpTable1[[#This Row],[Time Frame]]&lt;=Last_Full_Year),1/((1+Discount_Rate)^(ExpTable1[[#This Row],[Time Frame]]-PV_Year)),0)/((1+Discount_Rate)^0.5))</f>
        <v/>
      </c>
      <c r="Y154" s="186" t="str">
        <f>IF(ExpTable1[[#This Row],[Time Frame]]="","",IF(AND(ExpTable1[[#This Row],[Time Frame]]&lt;&gt;"",ExpTable1[[#This Row],[Time Frame]]&gt;Last_Full_Year),1/((1+Discount_Rate)^(ExpTable1[[#This Row],[Time Frame]]-PV_Year)),0)/((1+Discount_Rate)^0.5))</f>
        <v/>
      </c>
    </row>
    <row r="155" spans="1:25" x14ac:dyDescent="0.25">
      <c r="A155" s="175" t="str">
        <f t="shared" si="25"/>
        <v/>
      </c>
      <c r="B155" s="67"/>
      <c r="C155" s="68"/>
      <c r="D155" s="177" t="str">
        <f t="shared" si="26"/>
        <v/>
      </c>
      <c r="E155" s="176"/>
      <c r="F155" s="178"/>
      <c r="G155" s="178"/>
      <c r="H155" s="109"/>
      <c r="I155" s="180"/>
      <c r="J155" s="181" t="str">
        <f t="shared" si="27"/>
        <v/>
      </c>
      <c r="K155" s="182"/>
      <c r="L155" s="183"/>
      <c r="M155" s="176"/>
      <c r="N155" s="177" t="str">
        <f t="shared" si="28"/>
        <v/>
      </c>
      <c r="O155" s="176"/>
      <c r="P155" s="178"/>
      <c r="Q155" s="178"/>
      <c r="R155" s="179"/>
      <c r="S155" s="180"/>
      <c r="T155" s="181" t="str">
        <f t="shared" si="29"/>
        <v/>
      </c>
      <c r="U155" s="182"/>
      <c r="V155" s="237">
        <f>ExpTable1[[#This Row],[IN Life Years]]*ExpTable1[[#This Row],[IN Average Age]]</f>
        <v>0</v>
      </c>
      <c r="W155" s="184">
        <f>ExpTable1[[#This Row],[NW Life Years]]*ExpTable1[[#This Row],[NW Average Age]]</f>
        <v>0</v>
      </c>
      <c r="X155" s="185" t="str">
        <f>IF(ExpTable1[[#This Row],[Time Frame]]="","",IF(AND(ExpTable1[[#This Row],[Time Frame]]&lt;&gt;"",ExpTable1[[#This Row],[Time Frame]]&lt;=Last_Full_Year),1/((1+Discount_Rate)^(ExpTable1[[#This Row],[Time Frame]]-PV_Year)),0)/((1+Discount_Rate)^0.5))</f>
        <v/>
      </c>
      <c r="Y155" s="186" t="str">
        <f>IF(ExpTable1[[#This Row],[Time Frame]]="","",IF(AND(ExpTable1[[#This Row],[Time Frame]]&lt;&gt;"",ExpTable1[[#This Row],[Time Frame]]&gt;Last_Full_Year),1/((1+Discount_Rate)^(ExpTable1[[#This Row],[Time Frame]]-PV_Year)),0)/((1+Discount_Rate)^0.5))</f>
        <v/>
      </c>
    </row>
    <row r="156" spans="1:25" x14ac:dyDescent="0.25">
      <c r="A156" s="175" t="str">
        <f t="shared" si="25"/>
        <v/>
      </c>
      <c r="B156" s="67"/>
      <c r="C156" s="68"/>
      <c r="D156" s="177" t="str">
        <f t="shared" si="26"/>
        <v/>
      </c>
      <c r="E156" s="176"/>
      <c r="F156" s="178"/>
      <c r="G156" s="178"/>
      <c r="H156" s="109"/>
      <c r="I156" s="180"/>
      <c r="J156" s="181" t="str">
        <f t="shared" si="27"/>
        <v/>
      </c>
      <c r="K156" s="182"/>
      <c r="L156" s="183"/>
      <c r="M156" s="176"/>
      <c r="N156" s="177" t="str">
        <f t="shared" si="28"/>
        <v/>
      </c>
      <c r="O156" s="176"/>
      <c r="P156" s="178"/>
      <c r="Q156" s="178"/>
      <c r="R156" s="179"/>
      <c r="S156" s="180"/>
      <c r="T156" s="181" t="str">
        <f t="shared" si="29"/>
        <v/>
      </c>
      <c r="U156" s="182"/>
      <c r="V156" s="237">
        <f>ExpTable1[[#This Row],[IN Life Years]]*ExpTable1[[#This Row],[IN Average Age]]</f>
        <v>0</v>
      </c>
      <c r="W156" s="184">
        <f>ExpTable1[[#This Row],[NW Life Years]]*ExpTable1[[#This Row],[NW Average Age]]</f>
        <v>0</v>
      </c>
      <c r="X156" s="185" t="str">
        <f>IF(ExpTable1[[#This Row],[Time Frame]]="","",IF(AND(ExpTable1[[#This Row],[Time Frame]]&lt;&gt;"",ExpTable1[[#This Row],[Time Frame]]&lt;=Last_Full_Year),1/((1+Discount_Rate)^(ExpTable1[[#This Row],[Time Frame]]-PV_Year)),0)/((1+Discount_Rate)^0.5))</f>
        <v/>
      </c>
      <c r="Y156" s="186" t="str">
        <f>IF(ExpTable1[[#This Row],[Time Frame]]="","",IF(AND(ExpTable1[[#This Row],[Time Frame]]&lt;&gt;"",ExpTable1[[#This Row],[Time Frame]]&gt;Last_Full_Year),1/((1+Discount_Rate)^(ExpTable1[[#This Row],[Time Frame]]-PV_Year)),0)/((1+Discount_Rate)^0.5))</f>
        <v/>
      </c>
    </row>
    <row r="157" spans="1:25" x14ac:dyDescent="0.25">
      <c r="A157" s="175" t="str">
        <f t="shared" si="25"/>
        <v/>
      </c>
      <c r="B157" s="67"/>
      <c r="C157" s="68"/>
      <c r="D157" s="177" t="str">
        <f t="shared" si="26"/>
        <v/>
      </c>
      <c r="E157" s="176"/>
      <c r="F157" s="178"/>
      <c r="G157" s="178"/>
      <c r="H157" s="109"/>
      <c r="I157" s="180"/>
      <c r="J157" s="181" t="str">
        <f t="shared" si="27"/>
        <v/>
      </c>
      <c r="K157" s="182"/>
      <c r="L157" s="183"/>
      <c r="M157" s="176"/>
      <c r="N157" s="177" t="str">
        <f t="shared" si="28"/>
        <v/>
      </c>
      <c r="O157" s="176"/>
      <c r="P157" s="178"/>
      <c r="Q157" s="178"/>
      <c r="R157" s="179"/>
      <c r="S157" s="180"/>
      <c r="T157" s="181" t="str">
        <f t="shared" si="29"/>
        <v/>
      </c>
      <c r="U157" s="182"/>
      <c r="V157" s="237">
        <f>ExpTable1[[#This Row],[IN Life Years]]*ExpTable1[[#This Row],[IN Average Age]]</f>
        <v>0</v>
      </c>
      <c r="W157" s="184">
        <f>ExpTable1[[#This Row],[NW Life Years]]*ExpTable1[[#This Row],[NW Average Age]]</f>
        <v>0</v>
      </c>
      <c r="X157" s="185" t="str">
        <f>IF(ExpTable1[[#This Row],[Time Frame]]="","",IF(AND(ExpTable1[[#This Row],[Time Frame]]&lt;&gt;"",ExpTable1[[#This Row],[Time Frame]]&lt;=Last_Full_Year),1/((1+Discount_Rate)^(ExpTable1[[#This Row],[Time Frame]]-PV_Year)),0)/((1+Discount_Rate)^0.5))</f>
        <v/>
      </c>
      <c r="Y157" s="186" t="str">
        <f>IF(ExpTable1[[#This Row],[Time Frame]]="","",IF(AND(ExpTable1[[#This Row],[Time Frame]]&lt;&gt;"",ExpTable1[[#This Row],[Time Frame]]&gt;Last_Full_Year),1/((1+Discount_Rate)^(ExpTable1[[#This Row],[Time Frame]]-PV_Year)),0)/((1+Discount_Rate)^0.5))</f>
        <v/>
      </c>
    </row>
    <row r="158" spans="1:25" x14ac:dyDescent="0.25">
      <c r="A158" s="175" t="str">
        <f t="shared" si="25"/>
        <v/>
      </c>
      <c r="B158" s="67"/>
      <c r="C158" s="68"/>
      <c r="D158" s="177" t="str">
        <f t="shared" si="26"/>
        <v/>
      </c>
      <c r="E158" s="176"/>
      <c r="F158" s="178"/>
      <c r="G158" s="178"/>
      <c r="H158" s="109"/>
      <c r="I158" s="180"/>
      <c r="J158" s="181" t="str">
        <f t="shared" si="27"/>
        <v/>
      </c>
      <c r="K158" s="182"/>
      <c r="L158" s="183"/>
      <c r="M158" s="176"/>
      <c r="N158" s="177" t="str">
        <f t="shared" si="28"/>
        <v/>
      </c>
      <c r="O158" s="176"/>
      <c r="P158" s="178"/>
      <c r="Q158" s="178"/>
      <c r="R158" s="179"/>
      <c r="S158" s="180"/>
      <c r="T158" s="181" t="str">
        <f t="shared" si="29"/>
        <v/>
      </c>
      <c r="U158" s="182"/>
      <c r="V158" s="237">
        <f>ExpTable1[[#This Row],[IN Life Years]]*ExpTable1[[#This Row],[IN Average Age]]</f>
        <v>0</v>
      </c>
      <c r="W158" s="184">
        <f>ExpTable1[[#This Row],[NW Life Years]]*ExpTable1[[#This Row],[NW Average Age]]</f>
        <v>0</v>
      </c>
      <c r="X158" s="185" t="str">
        <f>IF(ExpTable1[[#This Row],[Time Frame]]="","",IF(AND(ExpTable1[[#This Row],[Time Frame]]&lt;&gt;"",ExpTable1[[#This Row],[Time Frame]]&lt;=Last_Full_Year),1/((1+Discount_Rate)^(ExpTable1[[#This Row],[Time Frame]]-PV_Year)),0)/((1+Discount_Rate)^0.5))</f>
        <v/>
      </c>
      <c r="Y158" s="186" t="str">
        <f>IF(ExpTable1[[#This Row],[Time Frame]]="","",IF(AND(ExpTable1[[#This Row],[Time Frame]]&lt;&gt;"",ExpTable1[[#This Row],[Time Frame]]&gt;Last_Full_Year),1/((1+Discount_Rate)^(ExpTable1[[#This Row],[Time Frame]]-PV_Year)),0)/((1+Discount_Rate)^0.5))</f>
        <v/>
      </c>
    </row>
    <row r="159" spans="1:25" x14ac:dyDescent="0.25">
      <c r="A159" s="175" t="str">
        <f t="shared" si="25"/>
        <v/>
      </c>
      <c r="B159" s="67"/>
      <c r="C159" s="68"/>
      <c r="D159" s="177" t="str">
        <f t="shared" si="26"/>
        <v/>
      </c>
      <c r="E159" s="176"/>
      <c r="F159" s="178"/>
      <c r="G159" s="178"/>
      <c r="H159" s="109"/>
      <c r="I159" s="180"/>
      <c r="J159" s="181" t="str">
        <f t="shared" si="27"/>
        <v/>
      </c>
      <c r="K159" s="182"/>
      <c r="L159" s="183"/>
      <c r="M159" s="176"/>
      <c r="N159" s="177" t="str">
        <f t="shared" si="28"/>
        <v/>
      </c>
      <c r="O159" s="176"/>
      <c r="P159" s="178"/>
      <c r="Q159" s="178"/>
      <c r="R159" s="179"/>
      <c r="S159" s="180"/>
      <c r="T159" s="181" t="str">
        <f t="shared" si="29"/>
        <v/>
      </c>
      <c r="U159" s="182"/>
      <c r="V159" s="237">
        <f>ExpTable1[[#This Row],[IN Life Years]]*ExpTable1[[#This Row],[IN Average Age]]</f>
        <v>0</v>
      </c>
      <c r="W159" s="184">
        <f>ExpTable1[[#This Row],[NW Life Years]]*ExpTable1[[#This Row],[NW Average Age]]</f>
        <v>0</v>
      </c>
      <c r="X159" s="185" t="str">
        <f>IF(ExpTable1[[#This Row],[Time Frame]]="","",IF(AND(ExpTable1[[#This Row],[Time Frame]]&lt;&gt;"",ExpTable1[[#This Row],[Time Frame]]&lt;=Last_Full_Year),1/((1+Discount_Rate)^(ExpTable1[[#This Row],[Time Frame]]-PV_Year)),0)/((1+Discount_Rate)^0.5))</f>
        <v/>
      </c>
      <c r="Y159" s="186" t="str">
        <f>IF(ExpTable1[[#This Row],[Time Frame]]="","",IF(AND(ExpTable1[[#This Row],[Time Frame]]&lt;&gt;"",ExpTable1[[#This Row],[Time Frame]]&gt;Last_Full_Year),1/((1+Discount_Rate)^(ExpTable1[[#This Row],[Time Frame]]-PV_Year)),0)/((1+Discount_Rate)^0.5))</f>
        <v/>
      </c>
    </row>
    <row r="160" spans="1:25" x14ac:dyDescent="0.25">
      <c r="A160" s="175" t="str">
        <f t="shared" si="25"/>
        <v/>
      </c>
      <c r="B160" s="67"/>
      <c r="C160" s="68"/>
      <c r="D160" s="177" t="str">
        <f t="shared" si="26"/>
        <v/>
      </c>
      <c r="E160" s="176"/>
      <c r="F160" s="178"/>
      <c r="G160" s="178"/>
      <c r="H160" s="109"/>
      <c r="I160" s="180"/>
      <c r="J160" s="181" t="str">
        <f t="shared" si="27"/>
        <v/>
      </c>
      <c r="K160" s="182"/>
      <c r="L160" s="183"/>
      <c r="M160" s="176"/>
      <c r="N160" s="177" t="str">
        <f t="shared" si="28"/>
        <v/>
      </c>
      <c r="O160" s="176"/>
      <c r="P160" s="178"/>
      <c r="Q160" s="178"/>
      <c r="R160" s="179"/>
      <c r="S160" s="180"/>
      <c r="T160" s="181" t="str">
        <f t="shared" si="29"/>
        <v/>
      </c>
      <c r="U160" s="182"/>
      <c r="V160" s="237">
        <f>ExpTable1[[#This Row],[IN Life Years]]*ExpTable1[[#This Row],[IN Average Age]]</f>
        <v>0</v>
      </c>
      <c r="W160" s="184">
        <f>ExpTable1[[#This Row],[NW Life Years]]*ExpTable1[[#This Row],[NW Average Age]]</f>
        <v>0</v>
      </c>
      <c r="X160" s="185" t="str">
        <f>IF(ExpTable1[[#This Row],[Time Frame]]="","",IF(AND(ExpTable1[[#This Row],[Time Frame]]&lt;&gt;"",ExpTable1[[#This Row],[Time Frame]]&lt;=Last_Full_Year),1/((1+Discount_Rate)^(ExpTable1[[#This Row],[Time Frame]]-PV_Year)),0)/((1+Discount_Rate)^0.5))</f>
        <v/>
      </c>
      <c r="Y160" s="186" t="str">
        <f>IF(ExpTable1[[#This Row],[Time Frame]]="","",IF(AND(ExpTable1[[#This Row],[Time Frame]]&lt;&gt;"",ExpTable1[[#This Row],[Time Frame]]&gt;Last_Full_Year),1/((1+Discount_Rate)^(ExpTable1[[#This Row],[Time Frame]]-PV_Year)),0)/((1+Discount_Rate)^0.5))</f>
        <v/>
      </c>
    </row>
    <row r="161" spans="1:25" x14ac:dyDescent="0.25">
      <c r="A161" s="175" t="str">
        <f t="shared" si="25"/>
        <v/>
      </c>
      <c r="B161" s="67"/>
      <c r="C161" s="68"/>
      <c r="D161" s="177" t="str">
        <f t="shared" si="26"/>
        <v/>
      </c>
      <c r="E161" s="176"/>
      <c r="F161" s="178"/>
      <c r="G161" s="178"/>
      <c r="H161" s="109"/>
      <c r="I161" s="180"/>
      <c r="J161" s="181" t="str">
        <f t="shared" si="27"/>
        <v/>
      </c>
      <c r="K161" s="182"/>
      <c r="L161" s="183"/>
      <c r="M161" s="176"/>
      <c r="N161" s="177" t="str">
        <f t="shared" si="28"/>
        <v/>
      </c>
      <c r="O161" s="176"/>
      <c r="P161" s="178"/>
      <c r="Q161" s="178"/>
      <c r="R161" s="179"/>
      <c r="S161" s="180"/>
      <c r="T161" s="181" t="str">
        <f t="shared" si="29"/>
        <v/>
      </c>
      <c r="U161" s="182"/>
      <c r="V161" s="237">
        <f>ExpTable1[[#This Row],[IN Life Years]]*ExpTable1[[#This Row],[IN Average Age]]</f>
        <v>0</v>
      </c>
      <c r="W161" s="184">
        <f>ExpTable1[[#This Row],[NW Life Years]]*ExpTable1[[#This Row],[NW Average Age]]</f>
        <v>0</v>
      </c>
      <c r="X161" s="185" t="str">
        <f>IF(ExpTable1[[#This Row],[Time Frame]]="","",IF(AND(ExpTable1[[#This Row],[Time Frame]]&lt;&gt;"",ExpTable1[[#This Row],[Time Frame]]&lt;=Last_Full_Year),1/((1+Discount_Rate)^(ExpTable1[[#This Row],[Time Frame]]-PV_Year)),0)/((1+Discount_Rate)^0.5))</f>
        <v/>
      </c>
      <c r="Y161" s="186" t="str">
        <f>IF(ExpTable1[[#This Row],[Time Frame]]="","",IF(AND(ExpTable1[[#This Row],[Time Frame]]&lt;&gt;"",ExpTable1[[#This Row],[Time Frame]]&gt;Last_Full_Year),1/((1+Discount_Rate)^(ExpTable1[[#This Row],[Time Frame]]-PV_Year)),0)/((1+Discount_Rate)^0.5))</f>
        <v/>
      </c>
    </row>
    <row r="162" spans="1:25" x14ac:dyDescent="0.25">
      <c r="A162" s="175" t="str">
        <f t="shared" si="25"/>
        <v/>
      </c>
      <c r="B162" s="67"/>
      <c r="C162" s="68"/>
      <c r="D162" s="177" t="str">
        <f t="shared" si="26"/>
        <v/>
      </c>
      <c r="E162" s="176"/>
      <c r="F162" s="178"/>
      <c r="G162" s="178"/>
      <c r="H162" s="109"/>
      <c r="I162" s="180"/>
      <c r="J162" s="181" t="str">
        <f t="shared" si="27"/>
        <v/>
      </c>
      <c r="K162" s="182"/>
      <c r="L162" s="183"/>
      <c r="M162" s="176"/>
      <c r="N162" s="177" t="str">
        <f t="shared" si="28"/>
        <v/>
      </c>
      <c r="O162" s="176"/>
      <c r="P162" s="178"/>
      <c r="Q162" s="178"/>
      <c r="R162" s="179"/>
      <c r="S162" s="180"/>
      <c r="T162" s="181" t="str">
        <f t="shared" si="29"/>
        <v/>
      </c>
      <c r="U162" s="182"/>
      <c r="V162" s="237">
        <f>ExpTable1[[#This Row],[IN Life Years]]*ExpTable1[[#This Row],[IN Average Age]]</f>
        <v>0</v>
      </c>
      <c r="W162" s="184">
        <f>ExpTable1[[#This Row],[NW Life Years]]*ExpTable1[[#This Row],[NW Average Age]]</f>
        <v>0</v>
      </c>
      <c r="X162" s="185" t="str">
        <f>IF(ExpTable1[[#This Row],[Time Frame]]="","",IF(AND(ExpTable1[[#This Row],[Time Frame]]&lt;&gt;"",ExpTable1[[#This Row],[Time Frame]]&lt;=Last_Full_Year),1/((1+Discount_Rate)^(ExpTable1[[#This Row],[Time Frame]]-PV_Year)),0)/((1+Discount_Rate)^0.5))</f>
        <v/>
      </c>
      <c r="Y162" s="186" t="str">
        <f>IF(ExpTable1[[#This Row],[Time Frame]]="","",IF(AND(ExpTable1[[#This Row],[Time Frame]]&lt;&gt;"",ExpTable1[[#This Row],[Time Frame]]&gt;Last_Full_Year),1/((1+Discount_Rate)^(ExpTable1[[#This Row],[Time Frame]]-PV_Year)),0)/((1+Discount_Rate)^0.5))</f>
        <v/>
      </c>
    </row>
    <row r="163" spans="1:25" x14ac:dyDescent="0.25">
      <c r="A163" s="175" t="str">
        <f t="shared" si="25"/>
        <v/>
      </c>
      <c r="B163" s="67"/>
      <c r="C163" s="68"/>
      <c r="D163" s="177" t="str">
        <f t="shared" si="26"/>
        <v/>
      </c>
      <c r="E163" s="176"/>
      <c r="F163" s="178"/>
      <c r="G163" s="178"/>
      <c r="H163" s="109"/>
      <c r="I163" s="180"/>
      <c r="J163" s="181" t="str">
        <f t="shared" si="27"/>
        <v/>
      </c>
      <c r="K163" s="182"/>
      <c r="L163" s="183"/>
      <c r="M163" s="176"/>
      <c r="N163" s="177" t="str">
        <f t="shared" si="28"/>
        <v/>
      </c>
      <c r="O163" s="176"/>
      <c r="P163" s="178"/>
      <c r="Q163" s="178"/>
      <c r="R163" s="179"/>
      <c r="S163" s="180"/>
      <c r="T163" s="181" t="str">
        <f t="shared" si="29"/>
        <v/>
      </c>
      <c r="U163" s="182"/>
      <c r="V163" s="237">
        <f>ExpTable1[[#This Row],[IN Life Years]]*ExpTable1[[#This Row],[IN Average Age]]</f>
        <v>0</v>
      </c>
      <c r="W163" s="184">
        <f>ExpTable1[[#This Row],[NW Life Years]]*ExpTable1[[#This Row],[NW Average Age]]</f>
        <v>0</v>
      </c>
      <c r="X163" s="185" t="str">
        <f>IF(ExpTable1[[#This Row],[Time Frame]]="","",IF(AND(ExpTable1[[#This Row],[Time Frame]]&lt;&gt;"",ExpTable1[[#This Row],[Time Frame]]&lt;=Last_Full_Year),1/((1+Discount_Rate)^(ExpTable1[[#This Row],[Time Frame]]-PV_Year)),0)/((1+Discount_Rate)^0.5))</f>
        <v/>
      </c>
      <c r="Y163" s="186" t="str">
        <f>IF(ExpTable1[[#This Row],[Time Frame]]="","",IF(AND(ExpTable1[[#This Row],[Time Frame]]&lt;&gt;"",ExpTable1[[#This Row],[Time Frame]]&gt;Last_Full_Year),1/((1+Discount_Rate)^(ExpTable1[[#This Row],[Time Frame]]-PV_Year)),0)/((1+Discount_Rate)^0.5))</f>
        <v/>
      </c>
    </row>
    <row r="164" spans="1:25" x14ac:dyDescent="0.25">
      <c r="A164" s="175" t="str">
        <f t="shared" si="25"/>
        <v/>
      </c>
      <c r="B164" s="67"/>
      <c r="C164" s="68"/>
      <c r="D164" s="177" t="str">
        <f t="shared" si="26"/>
        <v/>
      </c>
      <c r="E164" s="176"/>
      <c r="F164" s="178"/>
      <c r="G164" s="178"/>
      <c r="H164" s="109"/>
      <c r="I164" s="180"/>
      <c r="J164" s="181" t="str">
        <f t="shared" si="27"/>
        <v/>
      </c>
      <c r="K164" s="182"/>
      <c r="L164" s="183"/>
      <c r="M164" s="176"/>
      <c r="N164" s="177" t="str">
        <f t="shared" si="28"/>
        <v/>
      </c>
      <c r="O164" s="176"/>
      <c r="P164" s="178"/>
      <c r="Q164" s="178"/>
      <c r="R164" s="179"/>
      <c r="S164" s="180"/>
      <c r="T164" s="181" t="str">
        <f t="shared" si="29"/>
        <v/>
      </c>
      <c r="U164" s="182"/>
      <c r="V164" s="237">
        <f>ExpTable1[[#This Row],[IN Life Years]]*ExpTable1[[#This Row],[IN Average Age]]</f>
        <v>0</v>
      </c>
      <c r="W164" s="184">
        <f>ExpTable1[[#This Row],[NW Life Years]]*ExpTable1[[#This Row],[NW Average Age]]</f>
        <v>0</v>
      </c>
      <c r="X164" s="185" t="str">
        <f>IF(ExpTable1[[#This Row],[Time Frame]]="","",IF(AND(ExpTable1[[#This Row],[Time Frame]]&lt;&gt;"",ExpTable1[[#This Row],[Time Frame]]&lt;=Last_Full_Year),1/((1+Discount_Rate)^(ExpTable1[[#This Row],[Time Frame]]-PV_Year)),0)/((1+Discount_Rate)^0.5))</f>
        <v/>
      </c>
      <c r="Y164" s="186" t="str">
        <f>IF(ExpTable1[[#This Row],[Time Frame]]="","",IF(AND(ExpTable1[[#This Row],[Time Frame]]&lt;&gt;"",ExpTable1[[#This Row],[Time Frame]]&gt;Last_Full_Year),1/((1+Discount_Rate)^(ExpTable1[[#This Row],[Time Frame]]-PV_Year)),0)/((1+Discount_Rate)^0.5))</f>
        <v/>
      </c>
    </row>
    <row r="165" spans="1:25" x14ac:dyDescent="0.25">
      <c r="A165" s="187" t="str">
        <f t="shared" si="25"/>
        <v/>
      </c>
      <c r="B165" s="67"/>
      <c r="C165" s="68"/>
      <c r="D165" s="189" t="str">
        <f t="shared" si="26"/>
        <v/>
      </c>
      <c r="E165" s="188"/>
      <c r="F165" s="190"/>
      <c r="G165" s="190"/>
      <c r="H165" s="109"/>
      <c r="I165" s="192"/>
      <c r="J165" s="193" t="str">
        <f t="shared" si="27"/>
        <v/>
      </c>
      <c r="K165" s="194"/>
      <c r="L165" s="195"/>
      <c r="M165" s="188"/>
      <c r="N165" s="189" t="str">
        <f t="shared" si="28"/>
        <v/>
      </c>
      <c r="O165" s="188"/>
      <c r="P165" s="190"/>
      <c r="Q165" s="190"/>
      <c r="R165" s="191"/>
      <c r="S165" s="192"/>
      <c r="T165" s="193" t="str">
        <f t="shared" si="29"/>
        <v/>
      </c>
      <c r="U165" s="194"/>
      <c r="V165" s="238">
        <f>ExpTable1[[#This Row],[IN Life Years]]*ExpTable1[[#This Row],[IN Average Age]]</f>
        <v>0</v>
      </c>
      <c r="W165" s="196">
        <f>ExpTable1[[#This Row],[NW Life Years]]*ExpTable1[[#This Row],[NW Average Age]]</f>
        <v>0</v>
      </c>
      <c r="X165" s="197" t="str">
        <f>IF(ExpTable1[[#This Row],[Time Frame]]="","",IF(AND(ExpTable1[[#This Row],[Time Frame]]&lt;&gt;"",ExpTable1[[#This Row],[Time Frame]]&lt;=Last_Full_Year),1/((1+Discount_Rate)^(ExpTable1[[#This Row],[Time Frame]]-PV_Year)),0)/((1+Discount_Rate)^0.5))</f>
        <v/>
      </c>
      <c r="Y165" s="198" t="str">
        <f>IF(ExpTable1[[#This Row],[Time Frame]]="","",IF(AND(ExpTable1[[#This Row],[Time Frame]]&lt;&gt;"",ExpTable1[[#This Row],[Time Frame]]&gt;Last_Full_Year),1/((1+Discount_Rate)^(ExpTable1[[#This Row],[Time Frame]]-PV_Year)),0)/((1+Discount_Rate)^0.5))</f>
        <v/>
      </c>
    </row>
    <row r="166" spans="1:25"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row>
    <row r="167" spans="1:25"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1:25"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row>
    <row r="169" spans="1:25"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row>
    <row r="170" spans="1:25"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1" spans="1:25"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row>
    <row r="172" spans="1:25"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1:25"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row>
    <row r="174" spans="1:25"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row>
    <row r="175" spans="1:25"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pans="1:25"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row>
    <row r="226" spans="1:25"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row>
    <row r="227" spans="1:25"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row>
    <row r="228" spans="1:25"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row>
    <row r="229" spans="1:25"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x14ac:dyDescent="0.25">
      <c r="E230" s="16"/>
      <c r="H230" s="110"/>
      <c r="M230" s="74"/>
    </row>
    <row r="231" spans="1:25" x14ac:dyDescent="0.25">
      <c r="E231" s="16"/>
      <c r="H231" s="110"/>
      <c r="M231" s="74"/>
    </row>
    <row r="232" spans="1:25" x14ac:dyDescent="0.25">
      <c r="E232" s="16"/>
      <c r="H232" s="110"/>
      <c r="M232" s="74"/>
    </row>
    <row r="233" spans="1:25" x14ac:dyDescent="0.25">
      <c r="E233" s="16"/>
      <c r="H233" s="110"/>
      <c r="M233" s="74"/>
    </row>
    <row r="234" spans="1:25" x14ac:dyDescent="0.25">
      <c r="E234" s="16"/>
      <c r="H234" s="110"/>
      <c r="M234" s="74"/>
    </row>
    <row r="235" spans="1:25" x14ac:dyDescent="0.25">
      <c r="E235" s="16"/>
      <c r="H235" s="110"/>
      <c r="M235" s="74"/>
    </row>
    <row r="236" spans="1:25" x14ac:dyDescent="0.25">
      <c r="E236" s="16"/>
      <c r="H236" s="110"/>
      <c r="M236" s="74"/>
    </row>
    <row r="237" spans="1:25" x14ac:dyDescent="0.25">
      <c r="E237" s="16"/>
      <c r="H237" s="110"/>
      <c r="M237" s="74"/>
    </row>
    <row r="238" spans="1:25" x14ac:dyDescent="0.25">
      <c r="E238" s="16"/>
      <c r="H238" s="110"/>
      <c r="M238" s="74"/>
    </row>
    <row r="239" spans="1:25" x14ac:dyDescent="0.25">
      <c r="E239" s="16"/>
      <c r="H239" s="110"/>
      <c r="M239" s="74"/>
    </row>
    <row r="240" spans="1:25" x14ac:dyDescent="0.25">
      <c r="E240" s="16"/>
      <c r="H240" s="110"/>
      <c r="M240" s="74"/>
    </row>
    <row r="241" spans="5:13" x14ac:dyDescent="0.25">
      <c r="E241" s="16"/>
      <c r="H241" s="110"/>
      <c r="M241" s="74"/>
    </row>
    <row r="242" spans="5:13" x14ac:dyDescent="0.25">
      <c r="E242" s="16"/>
      <c r="H242" s="110"/>
      <c r="M242" s="74"/>
    </row>
    <row r="243" spans="5:13" x14ac:dyDescent="0.25">
      <c r="E243" s="16"/>
      <c r="H243" s="110"/>
      <c r="M243" s="74"/>
    </row>
    <row r="244" spans="5:13" x14ac:dyDescent="0.25">
      <c r="E244" s="16"/>
      <c r="H244" s="110"/>
      <c r="M244" s="74"/>
    </row>
    <row r="245" spans="5:13" x14ac:dyDescent="0.25">
      <c r="E245" s="16"/>
      <c r="H245" s="107"/>
      <c r="M245" s="74"/>
    </row>
    <row r="246" spans="5:13" x14ac:dyDescent="0.25">
      <c r="E246" s="16"/>
      <c r="H246" s="107"/>
      <c r="M246" s="74"/>
    </row>
    <row r="247" spans="5:13" x14ac:dyDescent="0.25">
      <c r="E247" s="16"/>
      <c r="H247" s="107"/>
      <c r="M247" s="74"/>
    </row>
    <row r="248" spans="5:13" x14ac:dyDescent="0.25">
      <c r="E248" s="16"/>
      <c r="H248" s="107"/>
      <c r="M248" s="74"/>
    </row>
    <row r="249" spans="5:13" x14ac:dyDescent="0.25">
      <c r="E249" s="16"/>
      <c r="H249" s="107"/>
      <c r="M249" s="74"/>
    </row>
    <row r="250" spans="5:13" x14ac:dyDescent="0.25">
      <c r="E250" s="16"/>
      <c r="H250" s="107"/>
      <c r="M250" s="74"/>
    </row>
    <row r="251" spans="5:13" x14ac:dyDescent="0.25">
      <c r="E251" s="16"/>
      <c r="H251" s="107"/>
      <c r="M251" s="74"/>
    </row>
    <row r="252" spans="5:13" x14ac:dyDescent="0.25">
      <c r="E252" s="16"/>
      <c r="H252" s="107"/>
      <c r="M252" s="74"/>
    </row>
    <row r="253" spans="5:13" x14ac:dyDescent="0.25">
      <c r="E253" s="16"/>
      <c r="H253" s="107"/>
      <c r="M253" s="74"/>
    </row>
    <row r="254" spans="5:13" x14ac:dyDescent="0.25">
      <c r="E254" s="16"/>
      <c r="H254" s="107"/>
      <c r="M254" s="74"/>
    </row>
    <row r="255" spans="5:13" x14ac:dyDescent="0.25">
      <c r="E255" s="16"/>
      <c r="H255" s="107"/>
      <c r="M255" s="74"/>
    </row>
    <row r="256" spans="5:13" x14ac:dyDescent="0.25">
      <c r="E256" s="16"/>
      <c r="H256" s="107"/>
      <c r="M256" s="74"/>
    </row>
    <row r="257" spans="5:13" x14ac:dyDescent="0.25">
      <c r="E257" s="16"/>
      <c r="H257" s="107"/>
      <c r="M257" s="74"/>
    </row>
    <row r="258" spans="5:13" x14ac:dyDescent="0.25">
      <c r="E258" s="16"/>
      <c r="H258" s="107"/>
      <c r="M258" s="74"/>
    </row>
    <row r="259" spans="5:13" x14ac:dyDescent="0.25">
      <c r="E259" s="16"/>
      <c r="H259" s="107"/>
      <c r="M259" s="74"/>
    </row>
    <row r="260" spans="5:13" x14ac:dyDescent="0.25">
      <c r="E260" s="16"/>
      <c r="H260" s="107"/>
      <c r="M260" s="74"/>
    </row>
    <row r="261" spans="5:13" x14ac:dyDescent="0.25">
      <c r="E261" s="16"/>
      <c r="H261" s="107"/>
      <c r="M261" s="74"/>
    </row>
    <row r="262" spans="5:13" x14ac:dyDescent="0.25">
      <c r="E262" s="16"/>
      <c r="H262" s="107"/>
      <c r="M262" s="74"/>
    </row>
    <row r="263" spans="5:13" x14ac:dyDescent="0.25">
      <c r="E263" s="16"/>
      <c r="H263" s="107"/>
      <c r="M263" s="74"/>
    </row>
    <row r="264" spans="5:13" x14ac:dyDescent="0.25">
      <c r="E264" s="16"/>
      <c r="H264" s="107"/>
      <c r="M264" s="74"/>
    </row>
    <row r="265" spans="5:13" x14ac:dyDescent="0.25">
      <c r="E265" s="16"/>
      <c r="H265" s="107"/>
      <c r="M265" s="74"/>
    </row>
    <row r="266" spans="5:13" x14ac:dyDescent="0.25">
      <c r="E266" s="16"/>
      <c r="H266" s="107"/>
      <c r="M266" s="74"/>
    </row>
    <row r="267" spans="5:13" x14ac:dyDescent="0.25">
      <c r="E267" s="16"/>
      <c r="H267" s="107"/>
      <c r="M267" s="74"/>
    </row>
    <row r="268" spans="5:13" x14ac:dyDescent="0.25">
      <c r="E268" s="16"/>
      <c r="H268" s="107"/>
      <c r="M268" s="74"/>
    </row>
    <row r="269" spans="5:13" x14ac:dyDescent="0.25">
      <c r="E269" s="16"/>
      <c r="H269" s="107"/>
      <c r="M269" s="74"/>
    </row>
    <row r="270" spans="5:13" x14ac:dyDescent="0.25">
      <c r="E270" s="16"/>
      <c r="H270" s="107"/>
      <c r="M270" s="74"/>
    </row>
    <row r="271" spans="5:13" x14ac:dyDescent="0.25">
      <c r="E271" s="16"/>
      <c r="H271" s="107"/>
      <c r="M271" s="74"/>
    </row>
    <row r="272" spans="5:13" x14ac:dyDescent="0.25">
      <c r="E272" s="16"/>
      <c r="H272" s="107"/>
      <c r="M272" s="74"/>
    </row>
    <row r="273" spans="5:13" x14ac:dyDescent="0.25">
      <c r="E273" s="16"/>
      <c r="H273" s="107"/>
      <c r="M273" s="74"/>
    </row>
    <row r="274" spans="5:13" x14ac:dyDescent="0.25">
      <c r="E274" s="16"/>
      <c r="H274" s="107"/>
      <c r="M274" s="74"/>
    </row>
    <row r="275" spans="5:13" x14ac:dyDescent="0.25">
      <c r="E275" s="16"/>
      <c r="H275" s="107"/>
      <c r="M275" s="74"/>
    </row>
    <row r="276" spans="5:13" x14ac:dyDescent="0.25">
      <c r="E276" s="16"/>
      <c r="H276" s="107"/>
      <c r="M276" s="74"/>
    </row>
    <row r="277" spans="5:13" x14ac:dyDescent="0.25">
      <c r="E277" s="16"/>
      <c r="H277" s="107"/>
      <c r="M277" s="74"/>
    </row>
    <row r="278" spans="5:13" x14ac:dyDescent="0.25">
      <c r="E278" s="16"/>
      <c r="H278" s="107"/>
      <c r="M278" s="74"/>
    </row>
    <row r="279" spans="5:13" x14ac:dyDescent="0.25">
      <c r="E279" s="16"/>
      <c r="H279" s="107"/>
      <c r="M279" s="74"/>
    </row>
    <row r="280" spans="5:13" x14ac:dyDescent="0.25">
      <c r="E280" s="16"/>
      <c r="H280" s="107"/>
      <c r="M280" s="74"/>
    </row>
    <row r="281" spans="5:13" x14ac:dyDescent="0.25">
      <c r="E281" s="16"/>
      <c r="H281" s="107"/>
      <c r="M281" s="74"/>
    </row>
    <row r="282" spans="5:13" x14ac:dyDescent="0.25">
      <c r="E282" s="16"/>
      <c r="H282" s="107"/>
      <c r="M282" s="74"/>
    </row>
    <row r="283" spans="5:13" x14ac:dyDescent="0.25">
      <c r="E283" s="16"/>
      <c r="H283" s="107"/>
      <c r="M283" s="74"/>
    </row>
    <row r="284" spans="5:13" x14ac:dyDescent="0.25">
      <c r="E284" s="16"/>
      <c r="H284" s="107"/>
      <c r="M284" s="74"/>
    </row>
    <row r="285" spans="5:13" x14ac:dyDescent="0.25">
      <c r="E285" s="16"/>
      <c r="H285" s="107"/>
      <c r="M285" s="74"/>
    </row>
    <row r="286" spans="5:13" x14ac:dyDescent="0.25">
      <c r="E286" s="16"/>
      <c r="H286" s="107"/>
      <c r="M286" s="74"/>
    </row>
    <row r="287" spans="5:13" x14ac:dyDescent="0.25">
      <c r="E287" s="16"/>
      <c r="H287" s="107"/>
      <c r="M287" s="74"/>
    </row>
    <row r="288" spans="5:13" x14ac:dyDescent="0.25">
      <c r="E288" s="16"/>
      <c r="H288" s="107"/>
      <c r="M288" s="74"/>
    </row>
    <row r="289" spans="5:13" x14ac:dyDescent="0.25">
      <c r="E289" s="16"/>
      <c r="H289" s="107"/>
      <c r="M289" s="74"/>
    </row>
    <row r="290" spans="5:13" x14ac:dyDescent="0.25">
      <c r="E290" s="16"/>
      <c r="H290" s="107"/>
      <c r="M290" s="74"/>
    </row>
    <row r="291" spans="5:13" x14ac:dyDescent="0.25">
      <c r="E291" s="16"/>
      <c r="H291" s="107"/>
      <c r="M291" s="74"/>
    </row>
    <row r="292" spans="5:13" x14ac:dyDescent="0.25">
      <c r="E292" s="16"/>
      <c r="H292" s="107"/>
      <c r="M292" s="74"/>
    </row>
    <row r="293" spans="5:13" x14ac:dyDescent="0.25">
      <c r="E293" s="16"/>
      <c r="H293" s="107"/>
      <c r="M293" s="74"/>
    </row>
    <row r="294" spans="5:13" x14ac:dyDescent="0.25">
      <c r="E294" s="16"/>
      <c r="H294" s="107"/>
      <c r="M294" s="74"/>
    </row>
    <row r="295" spans="5:13" x14ac:dyDescent="0.25">
      <c r="E295" s="16"/>
      <c r="H295" s="107"/>
      <c r="M295" s="74"/>
    </row>
    <row r="296" spans="5:13" x14ac:dyDescent="0.25">
      <c r="E296" s="16"/>
      <c r="H296" s="107"/>
      <c r="M296" s="74"/>
    </row>
    <row r="297" spans="5:13" x14ac:dyDescent="0.25">
      <c r="E297" s="16"/>
      <c r="H297" s="107"/>
      <c r="M297" s="74"/>
    </row>
    <row r="298" spans="5:13" x14ac:dyDescent="0.25">
      <c r="E298" s="16"/>
      <c r="H298" s="107"/>
      <c r="M298" s="74"/>
    </row>
    <row r="299" spans="5:13" x14ac:dyDescent="0.25">
      <c r="E299" s="16"/>
      <c r="H299" s="107"/>
      <c r="M299" s="74"/>
    </row>
    <row r="300" spans="5:13" x14ac:dyDescent="0.25">
      <c r="E300" s="16"/>
      <c r="H300" s="107"/>
      <c r="M300" s="74"/>
    </row>
    <row r="301" spans="5:13" x14ac:dyDescent="0.25">
      <c r="E301" s="16"/>
      <c r="H301" s="107"/>
      <c r="M301" s="74"/>
    </row>
    <row r="302" spans="5:13" x14ac:dyDescent="0.25">
      <c r="E302" s="16"/>
      <c r="H302" s="107"/>
      <c r="M302" s="74"/>
    </row>
    <row r="303" spans="5:13" x14ac:dyDescent="0.25">
      <c r="E303" s="16"/>
      <c r="H303" s="107"/>
      <c r="M303" s="74"/>
    </row>
    <row r="304" spans="5:13" x14ac:dyDescent="0.25">
      <c r="E304" s="16"/>
      <c r="H304" s="107"/>
      <c r="M304" s="74"/>
    </row>
    <row r="305" spans="5:13" x14ac:dyDescent="0.25">
      <c r="E305" s="16"/>
      <c r="H305" s="107"/>
      <c r="M305" s="74"/>
    </row>
    <row r="306" spans="5:13" x14ac:dyDescent="0.25">
      <c r="E306" s="16"/>
      <c r="H306" s="107"/>
      <c r="M306" s="74"/>
    </row>
    <row r="307" spans="5:13" x14ac:dyDescent="0.25">
      <c r="E307" s="16"/>
      <c r="H307" s="107"/>
      <c r="M307" s="74"/>
    </row>
    <row r="308" spans="5:13" x14ac:dyDescent="0.25">
      <c r="E308" s="16"/>
      <c r="H308" s="107"/>
      <c r="M308" s="74"/>
    </row>
    <row r="309" spans="5:13" x14ac:dyDescent="0.25">
      <c r="E309" s="16"/>
      <c r="H309" s="107"/>
      <c r="M309" s="74"/>
    </row>
    <row r="310" spans="5:13" x14ac:dyDescent="0.25">
      <c r="E310" s="16"/>
      <c r="H310" s="107"/>
      <c r="M310" s="74"/>
    </row>
    <row r="311" spans="5:13" x14ac:dyDescent="0.25">
      <c r="E311" s="16"/>
      <c r="H311" s="107"/>
      <c r="M311" s="74"/>
    </row>
    <row r="312" spans="5:13" x14ac:dyDescent="0.25">
      <c r="E312" s="16"/>
      <c r="H312" s="107"/>
      <c r="M312" s="74"/>
    </row>
    <row r="313" spans="5:13" x14ac:dyDescent="0.25">
      <c r="E313" s="16"/>
      <c r="H313" s="107"/>
      <c r="M313" s="74"/>
    </row>
    <row r="314" spans="5:13" x14ac:dyDescent="0.25">
      <c r="E314" s="16"/>
      <c r="H314" s="107"/>
      <c r="M314" s="74"/>
    </row>
    <row r="315" spans="5:13" x14ac:dyDescent="0.25">
      <c r="E315" s="16"/>
      <c r="H315" s="107"/>
      <c r="M315" s="74"/>
    </row>
    <row r="316" spans="5:13" x14ac:dyDescent="0.25">
      <c r="E316" s="16"/>
      <c r="H316" s="107"/>
      <c r="M316" s="74"/>
    </row>
    <row r="317" spans="5:13" x14ac:dyDescent="0.25">
      <c r="E317" s="16"/>
      <c r="H317" s="107"/>
      <c r="M317" s="74"/>
    </row>
    <row r="318" spans="5:13" x14ac:dyDescent="0.25">
      <c r="E318" s="16"/>
      <c r="H318" s="107"/>
      <c r="M318" s="74"/>
    </row>
    <row r="319" spans="5:13" x14ac:dyDescent="0.25">
      <c r="E319" s="16"/>
      <c r="H319" s="107"/>
      <c r="M319" s="74"/>
    </row>
    <row r="320" spans="5:13" x14ac:dyDescent="0.25">
      <c r="E320" s="16"/>
      <c r="H320" s="107"/>
      <c r="M320" s="74"/>
    </row>
    <row r="321" spans="5:13" x14ac:dyDescent="0.25">
      <c r="E321" s="16"/>
      <c r="H321" s="107"/>
      <c r="M321" s="74"/>
    </row>
    <row r="322" spans="5:13" x14ac:dyDescent="0.25">
      <c r="E322" s="16"/>
      <c r="H322" s="107"/>
      <c r="M322" s="74"/>
    </row>
    <row r="323" spans="5:13" x14ac:dyDescent="0.25">
      <c r="E323" s="16"/>
      <c r="H323" s="107"/>
      <c r="M323" s="74"/>
    </row>
    <row r="324" spans="5:13" x14ac:dyDescent="0.25">
      <c r="E324" s="16"/>
      <c r="H324" s="107"/>
      <c r="M324" s="74"/>
    </row>
    <row r="325" spans="5:13" x14ac:dyDescent="0.25">
      <c r="E325" s="16"/>
      <c r="H325" s="107"/>
      <c r="M325" s="74"/>
    </row>
    <row r="326" spans="5:13" x14ac:dyDescent="0.25">
      <c r="E326" s="16"/>
      <c r="H326" s="107"/>
      <c r="M326" s="74"/>
    </row>
    <row r="327" spans="5:13" x14ac:dyDescent="0.25">
      <c r="E327" s="16"/>
      <c r="H327" s="107"/>
      <c r="M327" s="74"/>
    </row>
    <row r="328" spans="5:13" x14ac:dyDescent="0.25">
      <c r="E328" s="16"/>
      <c r="H328" s="107"/>
      <c r="M328" s="74"/>
    </row>
    <row r="329" spans="5:13" x14ac:dyDescent="0.25">
      <c r="E329" s="16"/>
      <c r="H329" s="107"/>
      <c r="M329" s="74"/>
    </row>
    <row r="330" spans="5:13" x14ac:dyDescent="0.25">
      <c r="E330" s="16"/>
      <c r="H330" s="107"/>
      <c r="M330" s="74"/>
    </row>
    <row r="331" spans="5:13" x14ac:dyDescent="0.25">
      <c r="E331" s="16"/>
      <c r="H331" s="107"/>
      <c r="M331" s="74"/>
    </row>
    <row r="332" spans="5:13" x14ac:dyDescent="0.25">
      <c r="E332" s="16"/>
      <c r="H332" s="107"/>
      <c r="M332" s="74"/>
    </row>
    <row r="333" spans="5:13" x14ac:dyDescent="0.25">
      <c r="E333" s="16"/>
      <c r="H333" s="107"/>
      <c r="M333" s="74"/>
    </row>
    <row r="334" spans="5:13" x14ac:dyDescent="0.25">
      <c r="E334" s="16"/>
      <c r="H334" s="107"/>
      <c r="M334" s="74"/>
    </row>
    <row r="335" spans="5:13" x14ac:dyDescent="0.25">
      <c r="E335" s="16"/>
      <c r="H335" s="107"/>
      <c r="M335" s="74"/>
    </row>
    <row r="336" spans="5:13" x14ac:dyDescent="0.25">
      <c r="E336" s="16"/>
      <c r="H336" s="107"/>
      <c r="M336" s="74"/>
    </row>
    <row r="337" spans="5:13" x14ac:dyDescent="0.25">
      <c r="E337" s="16"/>
      <c r="H337" s="107"/>
      <c r="M337" s="74"/>
    </row>
    <row r="338" spans="5:13" x14ac:dyDescent="0.25">
      <c r="E338" s="16"/>
      <c r="H338" s="107"/>
      <c r="M338" s="74"/>
    </row>
    <row r="339" spans="5:13" x14ac:dyDescent="0.25">
      <c r="E339" s="16"/>
      <c r="H339" s="107"/>
      <c r="M339" s="74"/>
    </row>
    <row r="340" spans="5:13" x14ac:dyDescent="0.25">
      <c r="E340" s="16"/>
      <c r="H340" s="107"/>
      <c r="M340" s="74"/>
    </row>
    <row r="341" spans="5:13" x14ac:dyDescent="0.25">
      <c r="E341" s="16"/>
      <c r="H341" s="107"/>
      <c r="M341" s="74"/>
    </row>
    <row r="342" spans="5:13" x14ac:dyDescent="0.25">
      <c r="E342" s="16"/>
      <c r="H342" s="107"/>
      <c r="M342" s="74"/>
    </row>
    <row r="343" spans="5:13" x14ac:dyDescent="0.25">
      <c r="E343" s="16"/>
      <c r="H343" s="107"/>
      <c r="M343" s="74"/>
    </row>
    <row r="344" spans="5:13" x14ac:dyDescent="0.25">
      <c r="E344" s="16"/>
      <c r="H344" s="107"/>
      <c r="M344" s="74"/>
    </row>
    <row r="345" spans="5:13" x14ac:dyDescent="0.25">
      <c r="E345" s="16"/>
      <c r="H345" s="107"/>
      <c r="M345" s="74"/>
    </row>
    <row r="346" spans="5:13" x14ac:dyDescent="0.25">
      <c r="E346" s="16"/>
      <c r="H346" s="107"/>
      <c r="M346" s="74"/>
    </row>
    <row r="347" spans="5:13" x14ac:dyDescent="0.25">
      <c r="E347" s="16"/>
      <c r="H347" s="107"/>
      <c r="M347" s="74"/>
    </row>
    <row r="348" spans="5:13" x14ac:dyDescent="0.25">
      <c r="E348" s="16"/>
      <c r="H348" s="107"/>
      <c r="M348" s="74"/>
    </row>
    <row r="349" spans="5:13" x14ac:dyDescent="0.25">
      <c r="E349" s="16"/>
      <c r="H349" s="107"/>
      <c r="M349" s="74"/>
    </row>
    <row r="350" spans="5:13" x14ac:dyDescent="0.25">
      <c r="E350" s="16"/>
      <c r="H350" s="107"/>
      <c r="M350" s="74"/>
    </row>
    <row r="351" spans="5:13" x14ac:dyDescent="0.25">
      <c r="E351" s="16"/>
      <c r="H351" s="107"/>
      <c r="M351" s="74"/>
    </row>
    <row r="352" spans="5:13" x14ac:dyDescent="0.25">
      <c r="E352" s="16"/>
      <c r="H352" s="107"/>
      <c r="M352" s="74"/>
    </row>
    <row r="353" spans="5:13" x14ac:dyDescent="0.25">
      <c r="E353" s="16"/>
      <c r="H353" s="107"/>
      <c r="M353" s="74"/>
    </row>
    <row r="354" spans="5:13" x14ac:dyDescent="0.25">
      <c r="E354" s="16"/>
      <c r="H354" s="107"/>
      <c r="M354" s="74"/>
    </row>
    <row r="355" spans="5:13" x14ac:dyDescent="0.25">
      <c r="E355" s="16"/>
      <c r="H355" s="107"/>
      <c r="M355" s="74"/>
    </row>
    <row r="356" spans="5:13" x14ac:dyDescent="0.25">
      <c r="E356" s="16"/>
      <c r="H356" s="107"/>
      <c r="M356" s="74"/>
    </row>
    <row r="357" spans="5:13" x14ac:dyDescent="0.25">
      <c r="E357" s="16"/>
      <c r="H357" s="107"/>
      <c r="M357" s="74"/>
    </row>
    <row r="358" spans="5:13" x14ac:dyDescent="0.25">
      <c r="E358" s="16"/>
      <c r="H358" s="107"/>
      <c r="M358" s="74"/>
    </row>
    <row r="359" spans="5:13" x14ac:dyDescent="0.25">
      <c r="E359" s="16"/>
      <c r="H359" s="107"/>
      <c r="M359" s="74"/>
    </row>
    <row r="360" spans="5:13" x14ac:dyDescent="0.25">
      <c r="E360" s="16"/>
      <c r="H360" s="107"/>
      <c r="M360" s="74"/>
    </row>
    <row r="361" spans="5:13" x14ac:dyDescent="0.25">
      <c r="E361" s="16"/>
      <c r="H361" s="107"/>
      <c r="M361" s="74"/>
    </row>
    <row r="362" spans="5:13" x14ac:dyDescent="0.25">
      <c r="E362" s="16"/>
      <c r="H362" s="107"/>
      <c r="M362" s="74"/>
    </row>
    <row r="363" spans="5:13" x14ac:dyDescent="0.25">
      <c r="E363" s="16"/>
      <c r="H363" s="107"/>
      <c r="M363" s="74"/>
    </row>
    <row r="364" spans="5:13" x14ac:dyDescent="0.25">
      <c r="E364" s="16"/>
      <c r="H364" s="107"/>
      <c r="M364" s="74"/>
    </row>
    <row r="365" spans="5:13" x14ac:dyDescent="0.25">
      <c r="E365" s="16"/>
      <c r="H365" s="107"/>
      <c r="M365" s="74"/>
    </row>
    <row r="366" spans="5:13" x14ac:dyDescent="0.25">
      <c r="E366" s="16"/>
      <c r="H366" s="107"/>
      <c r="M366" s="74"/>
    </row>
    <row r="367" spans="5:13" x14ac:dyDescent="0.25">
      <c r="E367" s="16"/>
      <c r="H367" s="107"/>
      <c r="M367" s="74"/>
    </row>
    <row r="368" spans="5:13" x14ac:dyDescent="0.25">
      <c r="E368" s="16"/>
      <c r="H368" s="107"/>
      <c r="M368" s="74"/>
    </row>
    <row r="369" spans="5:13" x14ac:dyDescent="0.25">
      <c r="E369" s="16"/>
      <c r="H369" s="107"/>
      <c r="M369" s="74"/>
    </row>
    <row r="370" spans="5:13" x14ac:dyDescent="0.25">
      <c r="E370" s="16"/>
      <c r="H370" s="107"/>
      <c r="M370" s="74"/>
    </row>
    <row r="371" spans="5:13" x14ac:dyDescent="0.25">
      <c r="E371" s="16"/>
      <c r="H371" s="107"/>
      <c r="M371" s="74"/>
    </row>
    <row r="372" spans="5:13" x14ac:dyDescent="0.25">
      <c r="E372" s="16"/>
      <c r="H372" s="107"/>
      <c r="M372" s="74"/>
    </row>
    <row r="373" spans="5:13" x14ac:dyDescent="0.25">
      <c r="E373" s="16"/>
      <c r="H373" s="107"/>
      <c r="M373" s="74"/>
    </row>
    <row r="374" spans="5:13" x14ac:dyDescent="0.25">
      <c r="E374" s="16"/>
      <c r="H374" s="107"/>
      <c r="M374" s="74"/>
    </row>
    <row r="375" spans="5:13" x14ac:dyDescent="0.25">
      <c r="E375" s="16"/>
      <c r="H375" s="107"/>
      <c r="M375" s="74"/>
    </row>
    <row r="376" spans="5:13" x14ac:dyDescent="0.25">
      <c r="E376" s="16"/>
      <c r="H376" s="107"/>
      <c r="M376" s="74"/>
    </row>
    <row r="377" spans="5:13" x14ac:dyDescent="0.25">
      <c r="E377" s="16"/>
      <c r="H377" s="107"/>
      <c r="M377" s="74"/>
    </row>
    <row r="378" spans="5:13" x14ac:dyDescent="0.25">
      <c r="E378" s="16"/>
      <c r="H378" s="107"/>
      <c r="M378" s="74"/>
    </row>
    <row r="379" spans="5:13" x14ac:dyDescent="0.25">
      <c r="E379" s="16"/>
      <c r="H379" s="107"/>
      <c r="M379" s="74"/>
    </row>
    <row r="380" spans="5:13" x14ac:dyDescent="0.25">
      <c r="E380" s="16"/>
      <c r="H380" s="107"/>
      <c r="M380" s="74"/>
    </row>
    <row r="381" spans="5:13" x14ac:dyDescent="0.25">
      <c r="E381" s="16"/>
      <c r="H381" s="107"/>
      <c r="M381" s="74"/>
    </row>
    <row r="382" spans="5:13" x14ac:dyDescent="0.25">
      <c r="E382" s="16"/>
      <c r="H382" s="107"/>
      <c r="M382" s="74"/>
    </row>
    <row r="383" spans="5:13" x14ac:dyDescent="0.25">
      <c r="E383" s="16"/>
      <c r="H383" s="107"/>
      <c r="M383" s="74"/>
    </row>
    <row r="384" spans="5:13" x14ac:dyDescent="0.25">
      <c r="E384" s="16"/>
      <c r="H384" s="107"/>
      <c r="M384" s="74"/>
    </row>
    <row r="385" spans="5:13" x14ac:dyDescent="0.25">
      <c r="E385" s="16"/>
      <c r="H385" s="107"/>
      <c r="M385" s="74"/>
    </row>
    <row r="386" spans="5:13" x14ac:dyDescent="0.25">
      <c r="E386" s="16"/>
      <c r="H386" s="107"/>
      <c r="M386" s="74"/>
    </row>
    <row r="387" spans="5:13" x14ac:dyDescent="0.25">
      <c r="E387" s="16"/>
      <c r="H387" s="107"/>
      <c r="M387" s="74"/>
    </row>
    <row r="388" spans="5:13" x14ac:dyDescent="0.25">
      <c r="E388" s="16"/>
      <c r="H388" s="107"/>
      <c r="M388" s="74"/>
    </row>
    <row r="389" spans="5:13" x14ac:dyDescent="0.25">
      <c r="E389" s="16"/>
      <c r="H389" s="107"/>
      <c r="M389" s="74"/>
    </row>
    <row r="390" spans="5:13" x14ac:dyDescent="0.25">
      <c r="E390" s="16"/>
      <c r="H390" s="107"/>
      <c r="M390" s="74"/>
    </row>
    <row r="391" spans="5:13" x14ac:dyDescent="0.25">
      <c r="E391" s="16"/>
      <c r="H391" s="107"/>
      <c r="M391" s="74"/>
    </row>
    <row r="392" spans="5:13" x14ac:dyDescent="0.25">
      <c r="E392" s="16"/>
      <c r="H392" s="107"/>
      <c r="M392" s="74"/>
    </row>
    <row r="393" spans="5:13" x14ac:dyDescent="0.25">
      <c r="E393" s="16"/>
      <c r="H393" s="107"/>
      <c r="M393" s="74"/>
    </row>
    <row r="394" spans="5:13" x14ac:dyDescent="0.25">
      <c r="E394" s="16"/>
      <c r="H394" s="107"/>
      <c r="M394" s="74"/>
    </row>
    <row r="395" spans="5:13" x14ac:dyDescent="0.25">
      <c r="E395" s="16"/>
      <c r="H395" s="107"/>
      <c r="M395" s="74"/>
    </row>
    <row r="396" spans="5:13" x14ac:dyDescent="0.25">
      <c r="E396" s="16"/>
      <c r="H396" s="107"/>
      <c r="M396" s="74"/>
    </row>
    <row r="397" spans="5:13" x14ac:dyDescent="0.25">
      <c r="E397" s="16"/>
      <c r="H397" s="107"/>
      <c r="M397" s="74"/>
    </row>
    <row r="398" spans="5:13" x14ac:dyDescent="0.25">
      <c r="E398" s="16"/>
      <c r="H398" s="107"/>
      <c r="M398" s="74"/>
    </row>
    <row r="399" spans="5:13" x14ac:dyDescent="0.25">
      <c r="E399" s="16"/>
      <c r="H399" s="107"/>
      <c r="M399" s="74"/>
    </row>
    <row r="400" spans="5:13" x14ac:dyDescent="0.25">
      <c r="E400" s="16"/>
      <c r="H400" s="107"/>
      <c r="M400" s="74"/>
    </row>
    <row r="401" spans="5:13" x14ac:dyDescent="0.25">
      <c r="E401" s="16"/>
      <c r="H401" s="107"/>
      <c r="M401" s="74"/>
    </row>
    <row r="402" spans="5:13" x14ac:dyDescent="0.25">
      <c r="E402" s="16"/>
      <c r="H402" s="107"/>
      <c r="M402" s="74"/>
    </row>
    <row r="403" spans="5:13" x14ac:dyDescent="0.25">
      <c r="E403" s="16"/>
      <c r="H403" s="107"/>
      <c r="M403" s="74"/>
    </row>
    <row r="404" spans="5:13" x14ac:dyDescent="0.25">
      <c r="E404" s="16"/>
      <c r="H404" s="107"/>
      <c r="M404" s="74"/>
    </row>
    <row r="405" spans="5:13" x14ac:dyDescent="0.25">
      <c r="E405" s="16"/>
      <c r="H405" s="107"/>
      <c r="M405" s="74"/>
    </row>
    <row r="406" spans="5:13" x14ac:dyDescent="0.25">
      <c r="E406" s="16"/>
      <c r="H406" s="107"/>
      <c r="M406" s="74"/>
    </row>
    <row r="407" spans="5:13" x14ac:dyDescent="0.25">
      <c r="E407" s="16"/>
      <c r="H407" s="107"/>
      <c r="M407" s="74"/>
    </row>
    <row r="408" spans="5:13" x14ac:dyDescent="0.25">
      <c r="E408" s="16"/>
      <c r="H408" s="107"/>
      <c r="M408" s="74"/>
    </row>
    <row r="409" spans="5:13" x14ac:dyDescent="0.25">
      <c r="E409" s="16"/>
      <c r="H409" s="107"/>
      <c r="M409" s="74"/>
    </row>
    <row r="410" spans="5:13" x14ac:dyDescent="0.25">
      <c r="E410" s="16"/>
      <c r="H410" s="107"/>
      <c r="M410" s="74"/>
    </row>
    <row r="411" spans="5:13" x14ac:dyDescent="0.25">
      <c r="E411" s="16"/>
      <c r="H411" s="107"/>
      <c r="M411" s="74"/>
    </row>
    <row r="412" spans="5:13" x14ac:dyDescent="0.25">
      <c r="E412" s="16"/>
      <c r="H412" s="107"/>
      <c r="M412" s="74"/>
    </row>
    <row r="413" spans="5:13" x14ac:dyDescent="0.25">
      <c r="E413" s="16"/>
      <c r="H413" s="107"/>
      <c r="M413" s="74"/>
    </row>
    <row r="414" spans="5:13" x14ac:dyDescent="0.25">
      <c r="E414" s="16"/>
      <c r="H414" s="107"/>
      <c r="M414" s="74"/>
    </row>
    <row r="415" spans="5:13" x14ac:dyDescent="0.25">
      <c r="E415" s="16"/>
      <c r="H415" s="107"/>
      <c r="M415" s="74"/>
    </row>
    <row r="416" spans="5:13" x14ac:dyDescent="0.25">
      <c r="E416" s="16"/>
      <c r="H416" s="107"/>
      <c r="M416" s="74"/>
    </row>
    <row r="417" spans="5:13" x14ac:dyDescent="0.25">
      <c r="E417" s="16"/>
      <c r="H417" s="107"/>
      <c r="M417" s="74"/>
    </row>
    <row r="418" spans="5:13" x14ac:dyDescent="0.25">
      <c r="E418" s="16"/>
      <c r="H418" s="107"/>
      <c r="M418" s="74"/>
    </row>
    <row r="419" spans="5:13" x14ac:dyDescent="0.25">
      <c r="E419" s="16"/>
      <c r="H419" s="107"/>
      <c r="M419" s="74"/>
    </row>
    <row r="420" spans="5:13" x14ac:dyDescent="0.25">
      <c r="E420" s="16"/>
      <c r="H420" s="107"/>
      <c r="M420" s="74"/>
    </row>
    <row r="421" spans="5:13" x14ac:dyDescent="0.25">
      <c r="E421" s="16"/>
      <c r="H421" s="107"/>
      <c r="M421" s="74"/>
    </row>
    <row r="422" spans="5:13" x14ac:dyDescent="0.25">
      <c r="E422" s="16"/>
      <c r="H422" s="107"/>
      <c r="M422" s="74"/>
    </row>
    <row r="423" spans="5:13" x14ac:dyDescent="0.25">
      <c r="E423" s="16"/>
      <c r="H423" s="107"/>
      <c r="M423" s="74"/>
    </row>
    <row r="424" spans="5:13" x14ac:dyDescent="0.25">
      <c r="E424" s="16"/>
      <c r="H424" s="107"/>
      <c r="M424" s="74"/>
    </row>
    <row r="425" spans="5:13" x14ac:dyDescent="0.25">
      <c r="E425" s="16"/>
      <c r="H425" s="107"/>
      <c r="M425" s="74"/>
    </row>
    <row r="426" spans="5:13" x14ac:dyDescent="0.25">
      <c r="E426" s="16"/>
      <c r="H426" s="107"/>
      <c r="M426" s="74"/>
    </row>
    <row r="427" spans="5:13" x14ac:dyDescent="0.25">
      <c r="E427" s="16"/>
      <c r="H427" s="107"/>
      <c r="M427" s="74"/>
    </row>
    <row r="428" spans="5:13" x14ac:dyDescent="0.25">
      <c r="E428" s="16"/>
      <c r="H428" s="107"/>
      <c r="M428" s="74"/>
    </row>
    <row r="429" spans="5:13" x14ac:dyDescent="0.25">
      <c r="E429" s="16"/>
      <c r="H429" s="107"/>
      <c r="M429" s="74"/>
    </row>
    <row r="430" spans="5:13" x14ac:dyDescent="0.25">
      <c r="E430" s="16"/>
      <c r="H430" s="107"/>
      <c r="M430" s="74"/>
    </row>
    <row r="431" spans="5:13" x14ac:dyDescent="0.25">
      <c r="E431" s="16"/>
      <c r="H431" s="107"/>
      <c r="M431" s="74"/>
    </row>
    <row r="432" spans="5:13" x14ac:dyDescent="0.25">
      <c r="E432" s="16"/>
      <c r="H432" s="107"/>
      <c r="M432" s="74"/>
    </row>
    <row r="433" spans="5:13" x14ac:dyDescent="0.25">
      <c r="E433" s="16"/>
      <c r="H433" s="107"/>
      <c r="M433" s="74"/>
    </row>
    <row r="434" spans="5:13" x14ac:dyDescent="0.25">
      <c r="E434" s="16"/>
      <c r="H434" s="107"/>
      <c r="M434" s="74"/>
    </row>
    <row r="435" spans="5:13" x14ac:dyDescent="0.25">
      <c r="E435" s="16"/>
      <c r="H435" s="107"/>
      <c r="M435" s="74"/>
    </row>
    <row r="436" spans="5:13" x14ac:dyDescent="0.25">
      <c r="E436" s="16"/>
      <c r="H436" s="107"/>
      <c r="M436" s="74"/>
    </row>
    <row r="437" spans="5:13" x14ac:dyDescent="0.25">
      <c r="E437" s="16"/>
      <c r="H437" s="107"/>
      <c r="M437" s="74"/>
    </row>
    <row r="438" spans="5:13" x14ac:dyDescent="0.25">
      <c r="E438" s="16"/>
      <c r="H438" s="107"/>
      <c r="M438" s="74"/>
    </row>
    <row r="439" spans="5:13" x14ac:dyDescent="0.25">
      <c r="E439" s="16"/>
      <c r="H439" s="107"/>
      <c r="M439" s="74"/>
    </row>
    <row r="440" spans="5:13" x14ac:dyDescent="0.25">
      <c r="E440" s="16"/>
      <c r="H440" s="107"/>
      <c r="M440" s="74"/>
    </row>
    <row r="441" spans="5:13" x14ac:dyDescent="0.25">
      <c r="E441" s="16"/>
      <c r="H441" s="107"/>
      <c r="M441" s="74"/>
    </row>
    <row r="442" spans="5:13" x14ac:dyDescent="0.25">
      <c r="E442" s="16"/>
      <c r="H442" s="107"/>
      <c r="M442" s="74"/>
    </row>
    <row r="443" spans="5:13" x14ac:dyDescent="0.25">
      <c r="E443" s="16"/>
      <c r="H443" s="107"/>
      <c r="M443" s="74"/>
    </row>
    <row r="444" spans="5:13" x14ac:dyDescent="0.25">
      <c r="E444" s="16"/>
      <c r="H444" s="107"/>
      <c r="M444" s="74"/>
    </row>
    <row r="445" spans="5:13" x14ac:dyDescent="0.25">
      <c r="E445" s="16"/>
      <c r="H445" s="107"/>
      <c r="M445" s="74"/>
    </row>
    <row r="446" spans="5:13" x14ac:dyDescent="0.25">
      <c r="E446" s="16"/>
      <c r="H446" s="107"/>
      <c r="M446" s="74"/>
    </row>
    <row r="447" spans="5:13" x14ac:dyDescent="0.25">
      <c r="E447" s="16"/>
      <c r="H447" s="107"/>
      <c r="M447" s="74"/>
    </row>
    <row r="448" spans="5:13" x14ac:dyDescent="0.25">
      <c r="E448" s="16"/>
      <c r="H448" s="107"/>
      <c r="M448" s="74"/>
    </row>
    <row r="449" spans="5:13" x14ac:dyDescent="0.25">
      <c r="E449" s="16"/>
      <c r="H449" s="107"/>
      <c r="M449" s="74"/>
    </row>
    <row r="450" spans="5:13" x14ac:dyDescent="0.25">
      <c r="E450" s="16"/>
      <c r="H450" s="107"/>
      <c r="M450" s="74"/>
    </row>
    <row r="451" spans="5:13" x14ac:dyDescent="0.25">
      <c r="E451" s="16"/>
      <c r="H451" s="107"/>
      <c r="M451" s="74"/>
    </row>
    <row r="452" spans="5:13" x14ac:dyDescent="0.25">
      <c r="E452" s="16"/>
      <c r="H452" s="107"/>
      <c r="M452" s="74"/>
    </row>
    <row r="453" spans="5:13" x14ac:dyDescent="0.25">
      <c r="E453" s="16"/>
      <c r="H453" s="107"/>
      <c r="M453" s="74"/>
    </row>
    <row r="454" spans="5:13" x14ac:dyDescent="0.25">
      <c r="E454" s="16"/>
      <c r="H454" s="107"/>
      <c r="M454" s="74"/>
    </row>
    <row r="455" spans="5:13" x14ac:dyDescent="0.25">
      <c r="E455" s="16"/>
      <c r="H455" s="107"/>
      <c r="M455" s="74"/>
    </row>
    <row r="456" spans="5:13" x14ac:dyDescent="0.25">
      <c r="E456" s="16"/>
      <c r="H456" s="107"/>
      <c r="M456" s="74"/>
    </row>
    <row r="457" spans="5:13" x14ac:dyDescent="0.25">
      <c r="E457" s="16"/>
      <c r="H457" s="107"/>
      <c r="M457" s="74"/>
    </row>
    <row r="458" spans="5:13" x14ac:dyDescent="0.25">
      <c r="E458" s="16"/>
      <c r="H458" s="107"/>
      <c r="M458" s="74"/>
    </row>
    <row r="459" spans="5:13" x14ac:dyDescent="0.25">
      <c r="E459" s="16"/>
      <c r="H459" s="107"/>
      <c r="M459" s="74"/>
    </row>
    <row r="460" spans="5:13" x14ac:dyDescent="0.25">
      <c r="E460" s="16"/>
      <c r="H460" s="107"/>
      <c r="M460" s="74"/>
    </row>
    <row r="461" spans="5:13" x14ac:dyDescent="0.25">
      <c r="E461" s="16"/>
      <c r="H461" s="107"/>
      <c r="M461" s="74"/>
    </row>
    <row r="462" spans="5:13" x14ac:dyDescent="0.25">
      <c r="E462" s="16"/>
      <c r="H462" s="107"/>
      <c r="M462" s="74"/>
    </row>
    <row r="463" spans="5:13" x14ac:dyDescent="0.25">
      <c r="E463" s="16"/>
      <c r="H463" s="107"/>
      <c r="M463" s="74"/>
    </row>
    <row r="464" spans="5:13" x14ac:dyDescent="0.25">
      <c r="E464" s="16"/>
      <c r="H464" s="107"/>
      <c r="M464" s="74"/>
    </row>
    <row r="465" spans="5:13" x14ac:dyDescent="0.25">
      <c r="E465" s="16"/>
      <c r="H465" s="107"/>
      <c r="M465" s="74"/>
    </row>
    <row r="466" spans="5:13" x14ac:dyDescent="0.25">
      <c r="E466" s="16"/>
      <c r="H466" s="107"/>
      <c r="M466" s="74"/>
    </row>
    <row r="467" spans="5:13" x14ac:dyDescent="0.25">
      <c r="E467" s="16"/>
      <c r="H467" s="107"/>
      <c r="M467" s="74"/>
    </row>
    <row r="468" spans="5:13" x14ac:dyDescent="0.25">
      <c r="E468" s="16"/>
      <c r="H468" s="107"/>
      <c r="M468" s="74"/>
    </row>
    <row r="469" spans="5:13" x14ac:dyDescent="0.25">
      <c r="E469" s="16"/>
      <c r="H469" s="107"/>
      <c r="M469" s="74"/>
    </row>
    <row r="470" spans="5:13" x14ac:dyDescent="0.25">
      <c r="E470" s="16"/>
      <c r="H470" s="107"/>
      <c r="M470" s="74"/>
    </row>
    <row r="471" spans="5:13" x14ac:dyDescent="0.25">
      <c r="E471" s="16"/>
      <c r="H471" s="107"/>
      <c r="M471" s="74"/>
    </row>
    <row r="472" spans="5:13" x14ac:dyDescent="0.25">
      <c r="E472" s="16"/>
      <c r="H472" s="107"/>
      <c r="M472" s="74"/>
    </row>
    <row r="473" spans="5:13" x14ac:dyDescent="0.25">
      <c r="E473" s="16"/>
      <c r="H473" s="107"/>
      <c r="M473" s="74"/>
    </row>
    <row r="474" spans="5:13" x14ac:dyDescent="0.25">
      <c r="E474" s="16"/>
      <c r="H474" s="107"/>
      <c r="M474" s="74"/>
    </row>
    <row r="475" spans="5:13" x14ac:dyDescent="0.25">
      <c r="E475" s="16"/>
      <c r="H475" s="107"/>
      <c r="M475" s="74"/>
    </row>
    <row r="476" spans="5:13" x14ac:dyDescent="0.25">
      <c r="E476" s="16"/>
      <c r="H476" s="107"/>
      <c r="M476" s="74"/>
    </row>
    <row r="477" spans="5:13" x14ac:dyDescent="0.25">
      <c r="E477" s="16"/>
      <c r="H477" s="107"/>
      <c r="M477" s="74"/>
    </row>
    <row r="478" spans="5:13" x14ac:dyDescent="0.25">
      <c r="E478" s="16"/>
      <c r="H478" s="107"/>
      <c r="M478" s="74"/>
    </row>
    <row r="479" spans="5:13" x14ac:dyDescent="0.25">
      <c r="E479" s="16"/>
      <c r="H479" s="107"/>
      <c r="M479" s="74"/>
    </row>
    <row r="480" spans="5:13" x14ac:dyDescent="0.25">
      <c r="E480" s="16"/>
      <c r="H480" s="107"/>
      <c r="M480" s="74"/>
    </row>
    <row r="481" spans="5:13" x14ac:dyDescent="0.25">
      <c r="E481" s="16"/>
      <c r="H481" s="107"/>
      <c r="M481" s="74"/>
    </row>
    <row r="482" spans="5:13" x14ac:dyDescent="0.25">
      <c r="E482" s="16"/>
      <c r="H482" s="107"/>
      <c r="M482" s="74"/>
    </row>
    <row r="483" spans="5:13" x14ac:dyDescent="0.25">
      <c r="E483" s="16"/>
      <c r="H483" s="107"/>
      <c r="M483" s="74"/>
    </row>
    <row r="484" spans="5:13" x14ac:dyDescent="0.25">
      <c r="E484" s="16"/>
      <c r="H484" s="107"/>
      <c r="M484" s="74"/>
    </row>
    <row r="485" spans="5:13" x14ac:dyDescent="0.25">
      <c r="E485" s="16"/>
      <c r="H485" s="107"/>
      <c r="M485" s="74"/>
    </row>
    <row r="486" spans="5:13" x14ac:dyDescent="0.25">
      <c r="E486" s="16"/>
      <c r="H486" s="107"/>
      <c r="M486" s="74"/>
    </row>
    <row r="487" spans="5:13" x14ac:dyDescent="0.25">
      <c r="E487" s="16"/>
      <c r="H487" s="107"/>
      <c r="M487" s="74"/>
    </row>
    <row r="488" spans="5:13" x14ac:dyDescent="0.25">
      <c r="E488" s="16"/>
      <c r="H488" s="107"/>
      <c r="M488" s="74"/>
    </row>
    <row r="489" spans="5:13" x14ac:dyDescent="0.25">
      <c r="E489" s="16"/>
      <c r="H489" s="107"/>
      <c r="M489" s="74"/>
    </row>
    <row r="490" spans="5:13" x14ac:dyDescent="0.25">
      <c r="E490" s="16"/>
      <c r="H490" s="107"/>
      <c r="M490" s="74"/>
    </row>
    <row r="491" spans="5:13" x14ac:dyDescent="0.25">
      <c r="E491" s="16"/>
      <c r="H491" s="107"/>
      <c r="M491" s="74"/>
    </row>
    <row r="492" spans="5:13" x14ac:dyDescent="0.25">
      <c r="E492" s="16"/>
      <c r="H492" s="107"/>
      <c r="M492" s="74"/>
    </row>
    <row r="493" spans="5:13" x14ac:dyDescent="0.25">
      <c r="E493" s="16"/>
      <c r="H493" s="107"/>
      <c r="M493" s="74"/>
    </row>
    <row r="494" spans="5:13" x14ac:dyDescent="0.25">
      <c r="E494" s="16"/>
      <c r="H494" s="107"/>
      <c r="M494" s="74"/>
    </row>
    <row r="495" spans="5:13" x14ac:dyDescent="0.25">
      <c r="E495" s="16"/>
      <c r="H495" s="107"/>
      <c r="M495" s="74"/>
    </row>
    <row r="496" spans="5:13" x14ac:dyDescent="0.25">
      <c r="E496" s="16"/>
      <c r="H496" s="107"/>
      <c r="M496" s="74"/>
    </row>
    <row r="497" spans="5:13" x14ac:dyDescent="0.25">
      <c r="E497" s="16"/>
      <c r="H497" s="107"/>
      <c r="M497" s="74"/>
    </row>
    <row r="498" spans="5:13" x14ac:dyDescent="0.25">
      <c r="E498" s="16"/>
      <c r="H498" s="107"/>
      <c r="M498" s="74"/>
    </row>
    <row r="499" spans="5:13" x14ac:dyDescent="0.25">
      <c r="E499" s="16"/>
      <c r="H499" s="107"/>
      <c r="M499" s="74"/>
    </row>
    <row r="500" spans="5:13" x14ac:dyDescent="0.25">
      <c r="E500" s="16"/>
      <c r="H500" s="107"/>
      <c r="M500" s="74"/>
    </row>
    <row r="501" spans="5:13" x14ac:dyDescent="0.25">
      <c r="E501" s="16"/>
      <c r="H501" s="107"/>
      <c r="M501" s="74"/>
    </row>
    <row r="502" spans="5:13" x14ac:dyDescent="0.25">
      <c r="E502" s="16"/>
      <c r="H502" s="107"/>
      <c r="M502" s="74"/>
    </row>
    <row r="503" spans="5:13" x14ac:dyDescent="0.25">
      <c r="E503" s="16"/>
      <c r="H503" s="107"/>
      <c r="M503" s="74"/>
    </row>
    <row r="504" spans="5:13" x14ac:dyDescent="0.25">
      <c r="E504" s="16"/>
      <c r="H504" s="107"/>
      <c r="M504" s="74"/>
    </row>
    <row r="505" spans="5:13" x14ac:dyDescent="0.25">
      <c r="E505" s="16"/>
      <c r="H505" s="107"/>
      <c r="M505" s="74"/>
    </row>
    <row r="506" spans="5:13" x14ac:dyDescent="0.25">
      <c r="E506" s="16"/>
      <c r="H506" s="107"/>
      <c r="M506" s="74"/>
    </row>
    <row r="507" spans="5:13" x14ac:dyDescent="0.25">
      <c r="E507" s="16"/>
      <c r="H507" s="107"/>
      <c r="M507" s="74"/>
    </row>
    <row r="508" spans="5:13" x14ac:dyDescent="0.25">
      <c r="E508" s="16"/>
      <c r="H508" s="107"/>
      <c r="M508" s="74"/>
    </row>
    <row r="509" spans="5:13" x14ac:dyDescent="0.25">
      <c r="E509" s="16"/>
      <c r="H509" s="107"/>
      <c r="M509" s="74"/>
    </row>
    <row r="510" spans="5:13" x14ac:dyDescent="0.25">
      <c r="E510" s="16"/>
      <c r="H510" s="107"/>
      <c r="M510" s="74"/>
    </row>
    <row r="511" spans="5:13" x14ac:dyDescent="0.25">
      <c r="E511" s="16"/>
      <c r="H511" s="107"/>
      <c r="M511" s="74"/>
    </row>
    <row r="512" spans="5:13" x14ac:dyDescent="0.25">
      <c r="E512" s="16"/>
      <c r="H512" s="107"/>
      <c r="M512" s="74"/>
    </row>
    <row r="513" spans="5:13" x14ac:dyDescent="0.25">
      <c r="E513" s="16"/>
      <c r="H513" s="107"/>
      <c r="M513" s="74"/>
    </row>
    <row r="514" spans="5:13" x14ac:dyDescent="0.25">
      <c r="E514" s="16"/>
      <c r="H514" s="107"/>
      <c r="M514" s="74"/>
    </row>
    <row r="515" spans="5:13" x14ac:dyDescent="0.25">
      <c r="E515" s="16"/>
      <c r="H515" s="107"/>
      <c r="M515" s="74"/>
    </row>
    <row r="516" spans="5:13" x14ac:dyDescent="0.25">
      <c r="E516" s="16"/>
      <c r="H516" s="107"/>
      <c r="M516" s="74"/>
    </row>
    <row r="517" spans="5:13" x14ac:dyDescent="0.25">
      <c r="E517" s="16"/>
      <c r="H517" s="107"/>
      <c r="M517" s="74"/>
    </row>
    <row r="518" spans="5:13" x14ac:dyDescent="0.25">
      <c r="E518" s="16"/>
      <c r="H518" s="107"/>
      <c r="M518" s="74"/>
    </row>
    <row r="519" spans="5:13" x14ac:dyDescent="0.25">
      <c r="E519" s="16"/>
      <c r="H519" s="107"/>
      <c r="M519" s="74"/>
    </row>
    <row r="520" spans="5:13" x14ac:dyDescent="0.25">
      <c r="E520" s="16"/>
      <c r="H520" s="107"/>
      <c r="M520" s="74"/>
    </row>
    <row r="521" spans="5:13" x14ac:dyDescent="0.25">
      <c r="E521" s="16"/>
      <c r="H521" s="107"/>
      <c r="M521" s="74"/>
    </row>
    <row r="522" spans="5:13" x14ac:dyDescent="0.25">
      <c r="E522" s="16"/>
      <c r="H522" s="107"/>
      <c r="M522" s="74"/>
    </row>
    <row r="523" spans="5:13" x14ac:dyDescent="0.25">
      <c r="E523" s="16"/>
      <c r="H523" s="107"/>
      <c r="M523" s="74"/>
    </row>
    <row r="524" spans="5:13" x14ac:dyDescent="0.25">
      <c r="E524" s="16"/>
      <c r="H524" s="107"/>
      <c r="M524" s="74"/>
    </row>
    <row r="525" spans="5:13" x14ac:dyDescent="0.25">
      <c r="E525" s="16"/>
      <c r="H525" s="107"/>
      <c r="M525" s="74"/>
    </row>
    <row r="526" spans="5:13" x14ac:dyDescent="0.25">
      <c r="E526" s="16"/>
      <c r="H526" s="107"/>
      <c r="M526" s="74"/>
    </row>
    <row r="527" spans="5:13" x14ac:dyDescent="0.25">
      <c r="E527" s="16"/>
      <c r="H527" s="107"/>
      <c r="M527" s="74"/>
    </row>
    <row r="528" spans="5:13" x14ac:dyDescent="0.25">
      <c r="E528" s="16"/>
      <c r="H528" s="107"/>
      <c r="M528" s="74"/>
    </row>
    <row r="529" spans="5:13" x14ac:dyDescent="0.25">
      <c r="E529" s="16"/>
      <c r="H529" s="107"/>
      <c r="M529" s="74"/>
    </row>
    <row r="530" spans="5:13" x14ac:dyDescent="0.25">
      <c r="E530" s="16"/>
      <c r="H530" s="107"/>
      <c r="M530" s="74"/>
    </row>
    <row r="531" spans="5:13" x14ac:dyDescent="0.25">
      <c r="E531" s="16"/>
      <c r="H531" s="107"/>
      <c r="M531" s="74"/>
    </row>
    <row r="532" spans="5:13" x14ac:dyDescent="0.25">
      <c r="E532" s="16"/>
      <c r="H532" s="107"/>
      <c r="M532" s="74"/>
    </row>
    <row r="533" spans="5:13" x14ac:dyDescent="0.25">
      <c r="E533" s="16"/>
      <c r="H533" s="107"/>
      <c r="M533" s="74"/>
    </row>
    <row r="534" spans="5:13" x14ac:dyDescent="0.25">
      <c r="E534" s="16"/>
      <c r="H534" s="107"/>
      <c r="M534" s="74"/>
    </row>
    <row r="535" spans="5:13" x14ac:dyDescent="0.25">
      <c r="E535" s="16"/>
      <c r="H535" s="107"/>
      <c r="M535" s="74"/>
    </row>
    <row r="536" spans="5:13" x14ac:dyDescent="0.25">
      <c r="E536" s="16"/>
      <c r="H536" s="107"/>
      <c r="M536" s="74"/>
    </row>
    <row r="537" spans="5:13" x14ac:dyDescent="0.25">
      <c r="E537" s="16"/>
      <c r="H537" s="107"/>
      <c r="M537" s="74"/>
    </row>
    <row r="538" spans="5:13" x14ac:dyDescent="0.25">
      <c r="E538" s="16"/>
      <c r="H538" s="107"/>
      <c r="M538" s="74"/>
    </row>
    <row r="539" spans="5:13" x14ac:dyDescent="0.25">
      <c r="E539" s="16"/>
      <c r="H539" s="107"/>
      <c r="M539" s="74"/>
    </row>
    <row r="540" spans="5:13" x14ac:dyDescent="0.25">
      <c r="E540" s="16"/>
      <c r="H540" s="107"/>
      <c r="M540" s="74"/>
    </row>
    <row r="541" spans="5:13" x14ac:dyDescent="0.25">
      <c r="E541" s="16"/>
      <c r="H541" s="107"/>
      <c r="M541" s="74"/>
    </row>
    <row r="542" spans="5:13" x14ac:dyDescent="0.25">
      <c r="E542" s="16"/>
      <c r="H542" s="107"/>
      <c r="M542" s="74"/>
    </row>
    <row r="543" spans="5:13" x14ac:dyDescent="0.25">
      <c r="E543" s="16"/>
      <c r="H543" s="107"/>
      <c r="M543" s="74"/>
    </row>
    <row r="544" spans="5:13" x14ac:dyDescent="0.25">
      <c r="E544" s="16"/>
      <c r="H544" s="107"/>
      <c r="M544" s="74"/>
    </row>
    <row r="545" spans="5:13" x14ac:dyDescent="0.25">
      <c r="E545" s="16"/>
      <c r="H545" s="107"/>
      <c r="M545" s="74"/>
    </row>
    <row r="546" spans="5:13" x14ac:dyDescent="0.25">
      <c r="E546" s="16"/>
      <c r="H546" s="107"/>
      <c r="M546" s="74"/>
    </row>
    <row r="547" spans="5:13" x14ac:dyDescent="0.25">
      <c r="E547" s="16"/>
      <c r="H547" s="107"/>
      <c r="M547" s="74"/>
    </row>
    <row r="548" spans="5:13" x14ac:dyDescent="0.25">
      <c r="E548" s="16"/>
      <c r="H548" s="107"/>
      <c r="M548" s="74"/>
    </row>
    <row r="549" spans="5:13" x14ac:dyDescent="0.25">
      <c r="E549" s="16"/>
      <c r="H549" s="107"/>
      <c r="M549" s="74"/>
    </row>
    <row r="550" spans="5:13" x14ac:dyDescent="0.25">
      <c r="E550" s="16"/>
      <c r="H550" s="107"/>
      <c r="M550" s="74"/>
    </row>
    <row r="551" spans="5:13" x14ac:dyDescent="0.25">
      <c r="E551" s="16"/>
      <c r="H551" s="107"/>
      <c r="M551" s="74"/>
    </row>
    <row r="552" spans="5:13" x14ac:dyDescent="0.25">
      <c r="E552" s="16"/>
      <c r="H552" s="107"/>
      <c r="M552" s="74"/>
    </row>
    <row r="553" spans="5:13" x14ac:dyDescent="0.25">
      <c r="E553" s="16"/>
      <c r="H553" s="107"/>
      <c r="M553" s="74"/>
    </row>
    <row r="554" spans="5:13" x14ac:dyDescent="0.25">
      <c r="E554" s="16"/>
      <c r="H554" s="107"/>
      <c r="M554" s="74"/>
    </row>
    <row r="555" spans="5:13" x14ac:dyDescent="0.25">
      <c r="E555" s="16"/>
      <c r="H555" s="107"/>
      <c r="M555" s="74"/>
    </row>
    <row r="556" spans="5:13" x14ac:dyDescent="0.25">
      <c r="E556" s="16"/>
      <c r="H556" s="107"/>
      <c r="M556" s="74"/>
    </row>
    <row r="557" spans="5:13" x14ac:dyDescent="0.25">
      <c r="E557" s="16"/>
      <c r="H557" s="107"/>
      <c r="M557" s="74"/>
    </row>
    <row r="558" spans="5:13" x14ac:dyDescent="0.25">
      <c r="E558" s="16"/>
      <c r="H558" s="107"/>
      <c r="M558" s="74"/>
    </row>
    <row r="559" spans="5:13" x14ac:dyDescent="0.25">
      <c r="E559" s="16"/>
      <c r="H559" s="107"/>
      <c r="M559" s="74"/>
    </row>
    <row r="560" spans="5:13" x14ac:dyDescent="0.25">
      <c r="E560" s="16"/>
      <c r="H560" s="107"/>
      <c r="M560" s="74"/>
    </row>
    <row r="561" spans="5:13" x14ac:dyDescent="0.25">
      <c r="E561" s="16"/>
      <c r="H561" s="107"/>
      <c r="M561" s="74"/>
    </row>
    <row r="562" spans="5:13" x14ac:dyDescent="0.25">
      <c r="E562" s="16"/>
      <c r="H562" s="107"/>
      <c r="M562" s="74"/>
    </row>
    <row r="563" spans="5:13" x14ac:dyDescent="0.25">
      <c r="E563" s="16"/>
      <c r="H563" s="107"/>
      <c r="M563" s="74"/>
    </row>
    <row r="564" spans="5:13" x14ac:dyDescent="0.25">
      <c r="E564" s="16"/>
      <c r="H564" s="107"/>
      <c r="M564" s="74"/>
    </row>
    <row r="565" spans="5:13" x14ac:dyDescent="0.25">
      <c r="E565" s="16"/>
      <c r="H565" s="107"/>
      <c r="M565" s="74"/>
    </row>
    <row r="566" spans="5:13" x14ac:dyDescent="0.25">
      <c r="E566" s="16"/>
      <c r="H566" s="107"/>
      <c r="M566" s="74"/>
    </row>
    <row r="567" spans="5:13" x14ac:dyDescent="0.25">
      <c r="E567" s="16"/>
      <c r="H567" s="107"/>
      <c r="M567" s="74"/>
    </row>
    <row r="568" spans="5:13" x14ac:dyDescent="0.25">
      <c r="E568" s="16"/>
      <c r="H568" s="107"/>
      <c r="M568" s="74"/>
    </row>
    <row r="569" spans="5:13" x14ac:dyDescent="0.25">
      <c r="E569" s="16"/>
      <c r="H569" s="107"/>
      <c r="M569" s="74"/>
    </row>
    <row r="570" spans="5:13" x14ac:dyDescent="0.25">
      <c r="E570" s="16"/>
      <c r="H570" s="107"/>
      <c r="M570" s="74"/>
    </row>
    <row r="571" spans="5:13" x14ac:dyDescent="0.25">
      <c r="E571" s="16"/>
      <c r="H571" s="107"/>
      <c r="M571" s="74"/>
    </row>
    <row r="572" spans="5:13" x14ac:dyDescent="0.25">
      <c r="E572" s="16"/>
      <c r="H572" s="107"/>
      <c r="M572" s="74"/>
    </row>
    <row r="573" spans="5:13" x14ac:dyDescent="0.25">
      <c r="E573" s="16"/>
      <c r="H573" s="107"/>
      <c r="M573" s="74"/>
    </row>
    <row r="574" spans="5:13" x14ac:dyDescent="0.25">
      <c r="E574" s="16"/>
      <c r="H574" s="107"/>
      <c r="M574" s="74"/>
    </row>
    <row r="575" spans="5:13" x14ac:dyDescent="0.25">
      <c r="E575" s="16"/>
      <c r="H575" s="107"/>
      <c r="M575" s="74"/>
    </row>
    <row r="576" spans="5:13" x14ac:dyDescent="0.25">
      <c r="E576" s="16"/>
      <c r="H576" s="107"/>
      <c r="M576" s="74"/>
    </row>
    <row r="577" spans="5:13" x14ac:dyDescent="0.25">
      <c r="E577" s="16"/>
      <c r="H577" s="107"/>
      <c r="M577" s="74"/>
    </row>
    <row r="578" spans="5:13" x14ac:dyDescent="0.25">
      <c r="E578" s="16"/>
      <c r="H578" s="107"/>
      <c r="M578" s="74"/>
    </row>
    <row r="579" spans="5:13" x14ac:dyDescent="0.25">
      <c r="E579" s="16"/>
      <c r="H579" s="107"/>
      <c r="M579" s="74"/>
    </row>
    <row r="580" spans="5:13" x14ac:dyDescent="0.25">
      <c r="E580" s="16"/>
      <c r="H580" s="107"/>
      <c r="M580" s="74"/>
    </row>
    <row r="581" spans="5:13" x14ac:dyDescent="0.25">
      <c r="E581" s="16"/>
      <c r="H581" s="107"/>
      <c r="M581" s="74"/>
    </row>
    <row r="582" spans="5:13" x14ac:dyDescent="0.25">
      <c r="E582" s="16"/>
      <c r="H582" s="107"/>
      <c r="M582" s="74"/>
    </row>
    <row r="583" spans="5:13" x14ac:dyDescent="0.25">
      <c r="E583" s="16"/>
      <c r="H583" s="107"/>
      <c r="M583" s="74"/>
    </row>
    <row r="584" spans="5:13" x14ac:dyDescent="0.25">
      <c r="E584" s="16"/>
      <c r="H584" s="107"/>
      <c r="M584" s="74"/>
    </row>
    <row r="585" spans="5:13" x14ac:dyDescent="0.25">
      <c r="E585" s="16"/>
      <c r="H585" s="107"/>
      <c r="M585" s="74"/>
    </row>
    <row r="586" spans="5:13" x14ac:dyDescent="0.25">
      <c r="E586" s="16"/>
      <c r="H586" s="107"/>
      <c r="M586" s="74"/>
    </row>
    <row r="587" spans="5:13" x14ac:dyDescent="0.25">
      <c r="E587" s="16"/>
      <c r="H587" s="107"/>
      <c r="M587" s="74"/>
    </row>
    <row r="588" spans="5:13" x14ac:dyDescent="0.25">
      <c r="E588" s="16"/>
      <c r="H588" s="107"/>
      <c r="M588" s="74"/>
    </row>
    <row r="589" spans="5:13" x14ac:dyDescent="0.25">
      <c r="E589" s="16"/>
      <c r="H589" s="107"/>
      <c r="M589" s="74"/>
    </row>
    <row r="590" spans="5:13" x14ac:dyDescent="0.25">
      <c r="E590" s="16"/>
      <c r="H590" s="107"/>
      <c r="M590" s="74"/>
    </row>
    <row r="591" spans="5:13" x14ac:dyDescent="0.25">
      <c r="E591" s="16"/>
      <c r="H591" s="107"/>
      <c r="M591" s="74"/>
    </row>
    <row r="592" spans="5:13" x14ac:dyDescent="0.25">
      <c r="E592" s="16"/>
      <c r="H592" s="107"/>
      <c r="M592" s="74"/>
    </row>
    <row r="593" spans="5:13" x14ac:dyDescent="0.25">
      <c r="E593" s="16"/>
      <c r="H593" s="107"/>
      <c r="M593" s="74"/>
    </row>
    <row r="594" spans="5:13" x14ac:dyDescent="0.25">
      <c r="E594" s="16"/>
      <c r="H594" s="107"/>
      <c r="M594" s="74"/>
    </row>
    <row r="595" spans="5:13" x14ac:dyDescent="0.25">
      <c r="E595" s="16"/>
      <c r="H595" s="107"/>
      <c r="M595" s="74"/>
    </row>
    <row r="596" spans="5:13" x14ac:dyDescent="0.25">
      <c r="E596" s="16"/>
      <c r="H596" s="107"/>
      <c r="M596" s="74"/>
    </row>
    <row r="597" spans="5:13" x14ac:dyDescent="0.25">
      <c r="E597" s="16"/>
      <c r="H597" s="107"/>
      <c r="M597" s="74"/>
    </row>
    <row r="598" spans="5:13" x14ac:dyDescent="0.25">
      <c r="E598" s="16"/>
      <c r="H598" s="107"/>
      <c r="M598" s="74"/>
    </row>
    <row r="599" spans="5:13" x14ac:dyDescent="0.25">
      <c r="E599" s="16"/>
      <c r="H599" s="107"/>
      <c r="M599" s="74"/>
    </row>
    <row r="600" spans="5:13" x14ac:dyDescent="0.25">
      <c r="E600" s="16"/>
      <c r="H600" s="107"/>
      <c r="M600" s="74"/>
    </row>
    <row r="601" spans="5:13" x14ac:dyDescent="0.25">
      <c r="E601" s="16"/>
      <c r="H601" s="107"/>
      <c r="M601" s="74"/>
    </row>
    <row r="602" spans="5:13" x14ac:dyDescent="0.25">
      <c r="E602" s="16"/>
      <c r="H602" s="107"/>
      <c r="M602" s="74"/>
    </row>
    <row r="603" spans="5:13" x14ac:dyDescent="0.25">
      <c r="E603" s="16"/>
      <c r="H603" s="107"/>
      <c r="M603" s="74"/>
    </row>
    <row r="604" spans="5:13" x14ac:dyDescent="0.25">
      <c r="E604" s="16"/>
      <c r="H604" s="107"/>
      <c r="M604" s="74"/>
    </row>
    <row r="605" spans="5:13" x14ac:dyDescent="0.25">
      <c r="E605" s="16"/>
      <c r="H605" s="107"/>
      <c r="M605" s="74"/>
    </row>
    <row r="606" spans="5:13" x14ac:dyDescent="0.25">
      <c r="E606" s="16"/>
      <c r="H606" s="107"/>
      <c r="M606" s="74"/>
    </row>
    <row r="607" spans="5:13" x14ac:dyDescent="0.25">
      <c r="E607" s="16"/>
      <c r="H607" s="107"/>
      <c r="M607" s="74"/>
    </row>
    <row r="608" spans="5:13" x14ac:dyDescent="0.25">
      <c r="E608" s="16"/>
      <c r="H608" s="107"/>
      <c r="M608" s="74"/>
    </row>
    <row r="609" spans="5:13" x14ac:dyDescent="0.25">
      <c r="E609" s="16"/>
      <c r="H609" s="107"/>
      <c r="M609" s="74"/>
    </row>
    <row r="610" spans="5:13" x14ac:dyDescent="0.25">
      <c r="E610" s="16"/>
      <c r="H610" s="107"/>
      <c r="M610" s="74"/>
    </row>
    <row r="611" spans="5:13" x14ac:dyDescent="0.25">
      <c r="E611" s="16"/>
      <c r="H611" s="107"/>
      <c r="M611" s="74"/>
    </row>
    <row r="612" spans="5:13" x14ac:dyDescent="0.25">
      <c r="E612" s="16"/>
      <c r="H612" s="107"/>
      <c r="M612" s="74"/>
    </row>
    <row r="613" spans="5:13" x14ac:dyDescent="0.25">
      <c r="E613" s="16"/>
      <c r="H613" s="107"/>
      <c r="M613" s="74"/>
    </row>
    <row r="614" spans="5:13" x14ac:dyDescent="0.25">
      <c r="E614" s="16"/>
      <c r="H614" s="107"/>
      <c r="M614" s="74"/>
    </row>
    <row r="615" spans="5:13" x14ac:dyDescent="0.25">
      <c r="E615" s="16"/>
      <c r="H615" s="107"/>
      <c r="M615" s="74"/>
    </row>
    <row r="616" spans="5:13" x14ac:dyDescent="0.25">
      <c r="E616" s="16"/>
      <c r="H616" s="107"/>
      <c r="M616" s="74"/>
    </row>
    <row r="617" spans="5:13" x14ac:dyDescent="0.25">
      <c r="E617" s="16"/>
      <c r="H617" s="107"/>
      <c r="M617" s="74"/>
    </row>
    <row r="618" spans="5:13" x14ac:dyDescent="0.25">
      <c r="E618" s="16"/>
      <c r="H618" s="107"/>
      <c r="M618" s="74"/>
    </row>
    <row r="619" spans="5:13" x14ac:dyDescent="0.25">
      <c r="E619" s="16"/>
      <c r="H619" s="107"/>
      <c r="M619" s="74"/>
    </row>
    <row r="620" spans="5:13" x14ac:dyDescent="0.25">
      <c r="E620" s="16"/>
      <c r="H620" s="107"/>
      <c r="M620" s="74"/>
    </row>
    <row r="621" spans="5:13" x14ac:dyDescent="0.25">
      <c r="E621" s="16"/>
      <c r="H621" s="107"/>
      <c r="M621" s="74"/>
    </row>
    <row r="622" spans="5:13" x14ac:dyDescent="0.25">
      <c r="E622" s="16"/>
      <c r="H622" s="107"/>
      <c r="M622" s="74"/>
    </row>
    <row r="623" spans="5:13" x14ac:dyDescent="0.25">
      <c r="E623" s="16"/>
      <c r="H623" s="107"/>
      <c r="M623" s="74"/>
    </row>
    <row r="624" spans="5:13" x14ac:dyDescent="0.25">
      <c r="E624" s="16"/>
      <c r="H624" s="107"/>
      <c r="M624" s="74"/>
    </row>
    <row r="625" spans="5:13" x14ac:dyDescent="0.25">
      <c r="E625" s="16"/>
      <c r="H625" s="107"/>
      <c r="M625" s="74"/>
    </row>
    <row r="626" spans="5:13" x14ac:dyDescent="0.25">
      <c r="E626" s="16"/>
      <c r="H626" s="107"/>
      <c r="M626" s="74"/>
    </row>
    <row r="627" spans="5:13" x14ac:dyDescent="0.25">
      <c r="E627" s="16"/>
      <c r="H627" s="107"/>
      <c r="M627" s="74"/>
    </row>
    <row r="628" spans="5:13" x14ac:dyDescent="0.25">
      <c r="E628" s="16"/>
      <c r="H628" s="107"/>
      <c r="M628" s="74"/>
    </row>
    <row r="629" spans="5:13" x14ac:dyDescent="0.25">
      <c r="E629" s="16"/>
      <c r="H629" s="107"/>
      <c r="M629" s="74"/>
    </row>
    <row r="630" spans="5:13" x14ac:dyDescent="0.25">
      <c r="E630" s="16"/>
      <c r="H630" s="107"/>
      <c r="M630" s="74"/>
    </row>
    <row r="631" spans="5:13" x14ac:dyDescent="0.25">
      <c r="E631" s="16"/>
      <c r="H631" s="107"/>
      <c r="M631" s="74"/>
    </row>
    <row r="632" spans="5:13" x14ac:dyDescent="0.25">
      <c r="E632" s="16"/>
      <c r="H632" s="107"/>
      <c r="M632" s="74"/>
    </row>
    <row r="633" spans="5:13" x14ac:dyDescent="0.25">
      <c r="E633" s="16"/>
      <c r="H633" s="107"/>
      <c r="M633" s="74"/>
    </row>
    <row r="634" spans="5:13" x14ac:dyDescent="0.25">
      <c r="E634" s="16"/>
      <c r="H634" s="107"/>
      <c r="M634" s="74"/>
    </row>
    <row r="635" spans="5:13" x14ac:dyDescent="0.25">
      <c r="E635" s="16"/>
      <c r="H635" s="107"/>
      <c r="M635" s="74"/>
    </row>
    <row r="636" spans="5:13" x14ac:dyDescent="0.25">
      <c r="E636" s="16"/>
      <c r="H636" s="107"/>
      <c r="M636" s="74"/>
    </row>
    <row r="637" spans="5:13" x14ac:dyDescent="0.25">
      <c r="E637" s="16"/>
      <c r="H637" s="107"/>
      <c r="M637" s="74"/>
    </row>
    <row r="638" spans="5:13" x14ac:dyDescent="0.25">
      <c r="E638" s="16"/>
      <c r="H638" s="107"/>
      <c r="M638" s="74"/>
    </row>
    <row r="639" spans="5:13" x14ac:dyDescent="0.25">
      <c r="E639" s="16"/>
      <c r="H639" s="107"/>
      <c r="M639" s="74"/>
    </row>
    <row r="640" spans="5:13" x14ac:dyDescent="0.25">
      <c r="E640" s="16"/>
      <c r="H640" s="107"/>
      <c r="M640" s="74"/>
    </row>
    <row r="641" spans="5:13" x14ac:dyDescent="0.25">
      <c r="E641" s="16"/>
      <c r="H641" s="107"/>
      <c r="M641" s="74"/>
    </row>
    <row r="642" spans="5:13" x14ac:dyDescent="0.25">
      <c r="E642" s="16"/>
      <c r="H642" s="107"/>
      <c r="M642" s="74"/>
    </row>
    <row r="643" spans="5:13" x14ac:dyDescent="0.25">
      <c r="E643" s="16"/>
      <c r="H643" s="107"/>
      <c r="M643" s="74"/>
    </row>
    <row r="644" spans="5:13" x14ac:dyDescent="0.25">
      <c r="E644" s="16"/>
      <c r="H644" s="107"/>
      <c r="M644" s="74"/>
    </row>
    <row r="645" spans="5:13" x14ac:dyDescent="0.25">
      <c r="E645" s="16"/>
      <c r="H645" s="107"/>
      <c r="M645" s="74"/>
    </row>
    <row r="646" spans="5:13" x14ac:dyDescent="0.25">
      <c r="E646" s="16"/>
      <c r="H646" s="107"/>
      <c r="M646" s="74"/>
    </row>
    <row r="647" spans="5:13" x14ac:dyDescent="0.25">
      <c r="E647" s="16"/>
      <c r="H647" s="107"/>
      <c r="M647" s="74"/>
    </row>
    <row r="648" spans="5:13" x14ac:dyDescent="0.25">
      <c r="E648" s="16"/>
      <c r="H648" s="107"/>
      <c r="M648" s="74"/>
    </row>
    <row r="649" spans="5:13" x14ac:dyDescent="0.25">
      <c r="E649" s="16"/>
      <c r="H649" s="107"/>
      <c r="M649" s="74"/>
    </row>
    <row r="650" spans="5:13" x14ac:dyDescent="0.25">
      <c r="E650" s="16"/>
      <c r="H650" s="107"/>
      <c r="M650" s="74"/>
    </row>
    <row r="651" spans="5:13" x14ac:dyDescent="0.25">
      <c r="E651" s="16"/>
      <c r="H651" s="107"/>
      <c r="M651" s="74"/>
    </row>
    <row r="652" spans="5:13" x14ac:dyDescent="0.25">
      <c r="E652" s="16"/>
      <c r="H652" s="107"/>
      <c r="M652" s="74"/>
    </row>
    <row r="653" spans="5:13" x14ac:dyDescent="0.25">
      <c r="E653" s="16"/>
      <c r="H653" s="107"/>
      <c r="M653" s="74"/>
    </row>
    <row r="654" spans="5:13" x14ac:dyDescent="0.25">
      <c r="E654" s="16"/>
      <c r="H654" s="107"/>
      <c r="M654" s="74"/>
    </row>
    <row r="655" spans="5:13" x14ac:dyDescent="0.25">
      <c r="E655" s="16"/>
      <c r="H655" s="107"/>
      <c r="M655" s="74"/>
    </row>
    <row r="656" spans="5:13" x14ac:dyDescent="0.25">
      <c r="E656" s="16"/>
      <c r="H656" s="107"/>
      <c r="M656" s="74"/>
    </row>
    <row r="657" spans="5:13" x14ac:dyDescent="0.25">
      <c r="E657" s="16"/>
      <c r="H657" s="107"/>
      <c r="M657" s="74"/>
    </row>
    <row r="658" spans="5:13" x14ac:dyDescent="0.25">
      <c r="E658" s="16"/>
      <c r="H658" s="107"/>
      <c r="M658" s="74"/>
    </row>
    <row r="659" spans="5:13" x14ac:dyDescent="0.25">
      <c r="E659" s="16"/>
      <c r="H659" s="107"/>
      <c r="M659" s="74"/>
    </row>
    <row r="660" spans="5:13" x14ac:dyDescent="0.25">
      <c r="E660" s="16"/>
      <c r="H660" s="107"/>
      <c r="M660" s="74"/>
    </row>
    <row r="661" spans="5:13" x14ac:dyDescent="0.25">
      <c r="E661" s="16"/>
      <c r="H661" s="107"/>
      <c r="M661" s="74"/>
    </row>
    <row r="662" spans="5:13" x14ac:dyDescent="0.25">
      <c r="E662" s="16"/>
      <c r="H662" s="107"/>
      <c r="M662" s="74"/>
    </row>
    <row r="663" spans="5:13" x14ac:dyDescent="0.25">
      <c r="E663" s="16"/>
      <c r="H663" s="107"/>
      <c r="M663" s="74"/>
    </row>
    <row r="664" spans="5:13" x14ac:dyDescent="0.25">
      <c r="E664" s="16"/>
      <c r="H664" s="107"/>
      <c r="M664" s="74"/>
    </row>
    <row r="665" spans="5:13" x14ac:dyDescent="0.25">
      <c r="E665" s="16"/>
      <c r="H665" s="107"/>
      <c r="M665" s="74"/>
    </row>
    <row r="666" spans="5:13" x14ac:dyDescent="0.25">
      <c r="E666" s="16"/>
      <c r="H666" s="107"/>
      <c r="M666" s="74"/>
    </row>
    <row r="667" spans="5:13" x14ac:dyDescent="0.25">
      <c r="E667" s="16"/>
      <c r="H667" s="107"/>
      <c r="M667" s="74"/>
    </row>
    <row r="668" spans="5:13" x14ac:dyDescent="0.25">
      <c r="E668" s="16"/>
      <c r="H668" s="107"/>
      <c r="M668" s="74"/>
    </row>
    <row r="669" spans="5:13" x14ac:dyDescent="0.25">
      <c r="E669" s="16"/>
      <c r="H669" s="107"/>
      <c r="M669" s="74"/>
    </row>
    <row r="670" spans="5:13" x14ac:dyDescent="0.25">
      <c r="E670" s="16"/>
      <c r="H670" s="107"/>
      <c r="M670" s="74"/>
    </row>
    <row r="671" spans="5:13" x14ac:dyDescent="0.25">
      <c r="E671" s="16"/>
      <c r="H671" s="107"/>
      <c r="M671" s="74"/>
    </row>
    <row r="672" spans="5:13" x14ac:dyDescent="0.25">
      <c r="E672" s="16"/>
      <c r="H672" s="107"/>
      <c r="M672" s="74"/>
    </row>
    <row r="673" spans="5:13" x14ac:dyDescent="0.25">
      <c r="E673" s="16"/>
      <c r="H673" s="107"/>
      <c r="M673" s="74"/>
    </row>
    <row r="674" spans="5:13" x14ac:dyDescent="0.25">
      <c r="E674" s="16"/>
      <c r="H674" s="107"/>
      <c r="M674" s="74"/>
    </row>
    <row r="675" spans="5:13" x14ac:dyDescent="0.25">
      <c r="E675" s="16"/>
      <c r="H675" s="107"/>
      <c r="M675" s="74"/>
    </row>
    <row r="676" spans="5:13" x14ac:dyDescent="0.25">
      <c r="E676" s="16"/>
      <c r="H676" s="107"/>
      <c r="M676" s="74"/>
    </row>
    <row r="677" spans="5:13" x14ac:dyDescent="0.25">
      <c r="E677" s="16"/>
      <c r="H677" s="107"/>
      <c r="M677" s="74"/>
    </row>
    <row r="678" spans="5:13" x14ac:dyDescent="0.25">
      <c r="E678" s="16"/>
      <c r="H678" s="107"/>
      <c r="M678" s="74"/>
    </row>
    <row r="679" spans="5:13" x14ac:dyDescent="0.25">
      <c r="E679" s="16"/>
      <c r="H679" s="107"/>
      <c r="M679" s="74"/>
    </row>
    <row r="680" spans="5:13" x14ac:dyDescent="0.25">
      <c r="E680" s="16"/>
      <c r="H680" s="107"/>
      <c r="M680" s="74"/>
    </row>
    <row r="681" spans="5:13" x14ac:dyDescent="0.25">
      <c r="E681" s="16"/>
      <c r="H681" s="107"/>
      <c r="M681" s="74"/>
    </row>
    <row r="682" spans="5:13" x14ac:dyDescent="0.25">
      <c r="E682" s="16"/>
      <c r="H682" s="107"/>
      <c r="M682" s="74"/>
    </row>
    <row r="683" spans="5:13" x14ac:dyDescent="0.25">
      <c r="E683" s="16"/>
      <c r="H683" s="107"/>
      <c r="M683" s="74"/>
    </row>
    <row r="684" spans="5:13" x14ac:dyDescent="0.25">
      <c r="E684" s="16"/>
      <c r="H684" s="107"/>
      <c r="M684" s="74"/>
    </row>
    <row r="685" spans="5:13" x14ac:dyDescent="0.25">
      <c r="E685" s="16"/>
      <c r="H685" s="107"/>
      <c r="M685" s="74"/>
    </row>
    <row r="686" spans="5:13" x14ac:dyDescent="0.25">
      <c r="E686" s="16"/>
      <c r="H686" s="107"/>
      <c r="M686" s="74"/>
    </row>
    <row r="687" spans="5:13" x14ac:dyDescent="0.25">
      <c r="E687" s="16"/>
      <c r="H687" s="107"/>
      <c r="M687" s="74"/>
    </row>
    <row r="688" spans="5:13" x14ac:dyDescent="0.25">
      <c r="E688" s="16"/>
      <c r="H688" s="107"/>
      <c r="M688" s="74"/>
    </row>
    <row r="689" spans="5:13" x14ac:dyDescent="0.25">
      <c r="E689" s="16"/>
      <c r="H689" s="107"/>
      <c r="M689" s="74"/>
    </row>
    <row r="690" spans="5:13" x14ac:dyDescent="0.25">
      <c r="E690" s="16"/>
      <c r="H690" s="107"/>
      <c r="M690" s="74"/>
    </row>
    <row r="691" spans="5:13" x14ac:dyDescent="0.25">
      <c r="E691" s="16"/>
      <c r="H691" s="107"/>
      <c r="M691" s="74"/>
    </row>
    <row r="692" spans="5:13" x14ac:dyDescent="0.25">
      <c r="E692" s="16"/>
      <c r="H692" s="107"/>
      <c r="M692" s="74"/>
    </row>
    <row r="693" spans="5:13" x14ac:dyDescent="0.25">
      <c r="E693" s="16"/>
      <c r="H693" s="107"/>
      <c r="M693" s="74"/>
    </row>
    <row r="694" spans="5:13" x14ac:dyDescent="0.25">
      <c r="E694" s="16"/>
      <c r="H694" s="107"/>
      <c r="M694" s="74"/>
    </row>
    <row r="695" spans="5:13" x14ac:dyDescent="0.25">
      <c r="E695" s="16"/>
      <c r="H695" s="107"/>
      <c r="M695" s="74"/>
    </row>
    <row r="696" spans="5:13" x14ac:dyDescent="0.25">
      <c r="E696" s="16"/>
      <c r="H696" s="107"/>
      <c r="M696" s="74"/>
    </row>
    <row r="697" spans="5:13" x14ac:dyDescent="0.25">
      <c r="E697" s="16"/>
      <c r="H697" s="107"/>
      <c r="M697" s="74"/>
    </row>
    <row r="698" spans="5:13" x14ac:dyDescent="0.25">
      <c r="E698" s="16"/>
      <c r="H698" s="107"/>
      <c r="M698" s="74"/>
    </row>
    <row r="699" spans="5:13" x14ac:dyDescent="0.25">
      <c r="E699" s="16"/>
      <c r="H699" s="107"/>
      <c r="M699" s="74"/>
    </row>
    <row r="700" spans="5:13" x14ac:dyDescent="0.25">
      <c r="E700" s="16"/>
      <c r="H700" s="107"/>
      <c r="M700" s="74"/>
    </row>
    <row r="701" spans="5:13" x14ac:dyDescent="0.25">
      <c r="E701" s="16"/>
      <c r="H701" s="107"/>
      <c r="M701" s="74"/>
    </row>
    <row r="702" spans="5:13" x14ac:dyDescent="0.25">
      <c r="E702" s="16"/>
      <c r="H702" s="107"/>
      <c r="M702" s="74"/>
    </row>
    <row r="703" spans="5:13" x14ac:dyDescent="0.25">
      <c r="E703" s="16"/>
      <c r="H703" s="107"/>
      <c r="M703" s="74"/>
    </row>
    <row r="704" spans="5:13" x14ac:dyDescent="0.25">
      <c r="E704" s="16"/>
      <c r="H704" s="107"/>
      <c r="M704" s="74"/>
    </row>
    <row r="705" spans="5:13" x14ac:dyDescent="0.25">
      <c r="E705" s="16"/>
      <c r="H705" s="107"/>
      <c r="M705" s="74"/>
    </row>
    <row r="706" spans="5:13" x14ac:dyDescent="0.25">
      <c r="E706" s="16"/>
      <c r="H706" s="107"/>
      <c r="M706" s="74"/>
    </row>
    <row r="707" spans="5:13" x14ac:dyDescent="0.25">
      <c r="E707" s="16"/>
      <c r="H707" s="107"/>
      <c r="M707" s="74"/>
    </row>
    <row r="708" spans="5:13" x14ac:dyDescent="0.25">
      <c r="E708" s="16"/>
      <c r="H708" s="107"/>
      <c r="M708" s="74"/>
    </row>
    <row r="709" spans="5:13" x14ac:dyDescent="0.25">
      <c r="E709" s="16"/>
      <c r="H709" s="107"/>
      <c r="M709" s="74"/>
    </row>
    <row r="710" spans="5:13" x14ac:dyDescent="0.25">
      <c r="E710" s="16"/>
      <c r="H710" s="107"/>
      <c r="M710" s="74"/>
    </row>
    <row r="711" spans="5:13" x14ac:dyDescent="0.25">
      <c r="E711" s="16"/>
      <c r="H711" s="107"/>
      <c r="M711" s="74"/>
    </row>
    <row r="712" spans="5:13" x14ac:dyDescent="0.25">
      <c r="E712" s="16"/>
      <c r="H712" s="107"/>
      <c r="M712" s="74"/>
    </row>
    <row r="713" spans="5:13" x14ac:dyDescent="0.25">
      <c r="E713" s="16"/>
      <c r="H713" s="107"/>
      <c r="M713" s="74"/>
    </row>
    <row r="714" spans="5:13" x14ac:dyDescent="0.25">
      <c r="E714" s="16"/>
      <c r="H714" s="107"/>
      <c r="M714" s="74"/>
    </row>
    <row r="715" spans="5:13" x14ac:dyDescent="0.25">
      <c r="E715" s="16"/>
      <c r="H715" s="107"/>
      <c r="M715" s="74"/>
    </row>
    <row r="716" spans="5:13" x14ac:dyDescent="0.25">
      <c r="E716" s="16"/>
      <c r="H716" s="107"/>
      <c r="M716" s="74"/>
    </row>
    <row r="717" spans="5:13" x14ac:dyDescent="0.25">
      <c r="E717" s="16"/>
      <c r="H717" s="107"/>
      <c r="M717" s="74"/>
    </row>
    <row r="718" spans="5:13" x14ac:dyDescent="0.25">
      <c r="E718" s="16"/>
      <c r="H718" s="107"/>
      <c r="M718" s="74"/>
    </row>
    <row r="719" spans="5:13" x14ac:dyDescent="0.25">
      <c r="E719" s="16"/>
      <c r="H719" s="107"/>
      <c r="M719" s="74"/>
    </row>
    <row r="720" spans="5:13" x14ac:dyDescent="0.25">
      <c r="E720" s="16"/>
      <c r="H720" s="107"/>
      <c r="M720" s="74"/>
    </row>
    <row r="721" spans="5:13" x14ac:dyDescent="0.25">
      <c r="E721" s="16"/>
      <c r="H721" s="107"/>
      <c r="M721" s="74"/>
    </row>
    <row r="722" spans="5:13" x14ac:dyDescent="0.25">
      <c r="E722" s="16"/>
      <c r="H722" s="107"/>
      <c r="M722" s="74"/>
    </row>
    <row r="723" spans="5:13" x14ac:dyDescent="0.25">
      <c r="E723" s="16"/>
      <c r="H723" s="107"/>
      <c r="M723" s="74"/>
    </row>
    <row r="724" spans="5:13" x14ac:dyDescent="0.25">
      <c r="E724" s="16"/>
      <c r="H724" s="107"/>
      <c r="M724" s="74"/>
    </row>
    <row r="725" spans="5:13" x14ac:dyDescent="0.25">
      <c r="E725" s="16"/>
      <c r="H725" s="107"/>
      <c r="M725" s="74"/>
    </row>
    <row r="726" spans="5:13" x14ac:dyDescent="0.25">
      <c r="E726" s="16"/>
      <c r="H726" s="107"/>
      <c r="M726" s="74"/>
    </row>
    <row r="727" spans="5:13" x14ac:dyDescent="0.25">
      <c r="E727" s="16"/>
      <c r="H727" s="107"/>
      <c r="M727" s="74"/>
    </row>
    <row r="728" spans="5:13" x14ac:dyDescent="0.25">
      <c r="E728" s="16"/>
      <c r="H728" s="107"/>
      <c r="M728" s="74"/>
    </row>
    <row r="729" spans="5:13" x14ac:dyDescent="0.25">
      <c r="E729" s="16"/>
      <c r="H729" s="107"/>
      <c r="M729" s="74"/>
    </row>
    <row r="730" spans="5:13" x14ac:dyDescent="0.25">
      <c r="E730" s="16"/>
      <c r="H730" s="107"/>
      <c r="M730" s="74"/>
    </row>
    <row r="731" spans="5:13" x14ac:dyDescent="0.25">
      <c r="E731" s="16"/>
      <c r="H731" s="107"/>
      <c r="M731" s="74"/>
    </row>
    <row r="732" spans="5:13" x14ac:dyDescent="0.25">
      <c r="E732" s="16"/>
      <c r="H732" s="107"/>
      <c r="M732" s="74"/>
    </row>
    <row r="733" spans="5:13" x14ac:dyDescent="0.25">
      <c r="E733" s="16"/>
      <c r="H733" s="107"/>
      <c r="M733" s="74"/>
    </row>
    <row r="734" spans="5:13" x14ac:dyDescent="0.25">
      <c r="E734" s="16"/>
      <c r="H734" s="107"/>
      <c r="M734" s="74"/>
    </row>
    <row r="735" spans="5:13" x14ac:dyDescent="0.25">
      <c r="E735" s="16"/>
      <c r="H735" s="107"/>
      <c r="M735" s="74"/>
    </row>
    <row r="736" spans="5:13" x14ac:dyDescent="0.25">
      <c r="E736" s="16"/>
      <c r="H736" s="107"/>
      <c r="M736" s="74"/>
    </row>
    <row r="737" spans="5:13" x14ac:dyDescent="0.25">
      <c r="E737" s="16"/>
      <c r="H737" s="107"/>
      <c r="M737" s="74"/>
    </row>
    <row r="738" spans="5:13" x14ac:dyDescent="0.25">
      <c r="E738" s="16"/>
      <c r="H738" s="107"/>
      <c r="M738" s="74"/>
    </row>
    <row r="739" spans="5:13" x14ac:dyDescent="0.25">
      <c r="E739" s="16"/>
      <c r="H739" s="107"/>
      <c r="M739" s="74"/>
    </row>
    <row r="740" spans="5:13" x14ac:dyDescent="0.25">
      <c r="E740" s="16"/>
      <c r="H740" s="107"/>
      <c r="M740" s="74"/>
    </row>
    <row r="741" spans="5:13" x14ac:dyDescent="0.25">
      <c r="E741" s="16"/>
      <c r="H741" s="107"/>
      <c r="M741" s="74"/>
    </row>
    <row r="742" spans="5:13" x14ac:dyDescent="0.25">
      <c r="E742" s="16"/>
      <c r="H742" s="107"/>
      <c r="M742" s="74"/>
    </row>
    <row r="743" spans="5:13" x14ac:dyDescent="0.25">
      <c r="E743" s="16"/>
      <c r="H743" s="107"/>
      <c r="M743" s="74"/>
    </row>
    <row r="744" spans="5:13" x14ac:dyDescent="0.25">
      <c r="E744" s="16"/>
      <c r="H744" s="107"/>
      <c r="M744" s="74"/>
    </row>
    <row r="745" spans="5:13" x14ac:dyDescent="0.25">
      <c r="E745" s="16"/>
      <c r="H745" s="107"/>
      <c r="M745" s="74"/>
    </row>
    <row r="746" spans="5:13" x14ac:dyDescent="0.25">
      <c r="E746" s="16"/>
      <c r="H746" s="107"/>
      <c r="M746" s="74"/>
    </row>
    <row r="747" spans="5:13" x14ac:dyDescent="0.25">
      <c r="E747" s="16"/>
      <c r="H747" s="107"/>
      <c r="M747" s="74"/>
    </row>
    <row r="748" spans="5:13" x14ac:dyDescent="0.25">
      <c r="E748" s="16"/>
      <c r="H748" s="107"/>
      <c r="M748" s="74"/>
    </row>
    <row r="749" spans="5:13" x14ac:dyDescent="0.25">
      <c r="E749" s="16"/>
      <c r="H749" s="107"/>
      <c r="M749" s="74"/>
    </row>
    <row r="750" spans="5:13" x14ac:dyDescent="0.25">
      <c r="E750" s="16"/>
      <c r="H750" s="107"/>
      <c r="M750" s="74"/>
    </row>
    <row r="751" spans="5:13" x14ac:dyDescent="0.25">
      <c r="E751" s="16"/>
      <c r="H751" s="107"/>
      <c r="M751" s="74"/>
    </row>
    <row r="752" spans="5:13" x14ac:dyDescent="0.25">
      <c r="E752" s="16"/>
      <c r="H752" s="107"/>
      <c r="M752" s="74"/>
    </row>
    <row r="753" spans="5:13" x14ac:dyDescent="0.25">
      <c r="E753" s="16"/>
      <c r="H753" s="107"/>
      <c r="M753" s="74"/>
    </row>
    <row r="754" spans="5:13" x14ac:dyDescent="0.25">
      <c r="E754" s="16"/>
      <c r="H754" s="107"/>
      <c r="M754" s="74"/>
    </row>
    <row r="755" spans="5:13" x14ac:dyDescent="0.25">
      <c r="E755" s="16"/>
      <c r="H755" s="107"/>
      <c r="M755" s="74"/>
    </row>
    <row r="756" spans="5:13" x14ac:dyDescent="0.25">
      <c r="E756" s="16"/>
      <c r="H756" s="107"/>
      <c r="M756" s="74"/>
    </row>
    <row r="757" spans="5:13" x14ac:dyDescent="0.25">
      <c r="E757" s="16"/>
      <c r="H757" s="107"/>
      <c r="M757" s="74"/>
    </row>
    <row r="758" spans="5:13" x14ac:dyDescent="0.25">
      <c r="E758" s="16"/>
      <c r="H758" s="107"/>
      <c r="M758" s="74"/>
    </row>
    <row r="759" spans="5:13" x14ac:dyDescent="0.25">
      <c r="E759" s="16"/>
      <c r="H759" s="107"/>
      <c r="M759" s="74"/>
    </row>
    <row r="760" spans="5:13" x14ac:dyDescent="0.25">
      <c r="E760" s="16"/>
      <c r="H760" s="107"/>
      <c r="M760" s="74"/>
    </row>
    <row r="761" spans="5:13" x14ac:dyDescent="0.25">
      <c r="E761" s="16"/>
      <c r="H761" s="107"/>
      <c r="M761" s="74"/>
    </row>
    <row r="762" spans="5:13" x14ac:dyDescent="0.25">
      <c r="E762" s="16"/>
      <c r="H762" s="107"/>
      <c r="M762" s="74"/>
    </row>
    <row r="763" spans="5:13" x14ac:dyDescent="0.25">
      <c r="E763" s="16"/>
      <c r="H763" s="107"/>
      <c r="M763" s="74"/>
    </row>
    <row r="764" spans="5:13" x14ac:dyDescent="0.25">
      <c r="E764" s="16"/>
      <c r="H764" s="107"/>
      <c r="M764" s="74"/>
    </row>
    <row r="765" spans="5:13" x14ac:dyDescent="0.25">
      <c r="E765" s="16"/>
      <c r="H765" s="107"/>
      <c r="M765" s="74"/>
    </row>
    <row r="766" spans="5:13" x14ac:dyDescent="0.25">
      <c r="E766" s="16"/>
      <c r="H766" s="107"/>
      <c r="M766" s="74"/>
    </row>
    <row r="767" spans="5:13" x14ac:dyDescent="0.25">
      <c r="E767" s="16"/>
      <c r="H767" s="107"/>
      <c r="M767" s="74"/>
    </row>
    <row r="768" spans="5:13" x14ac:dyDescent="0.25">
      <c r="E768" s="16"/>
      <c r="H768" s="107"/>
      <c r="M768" s="74"/>
    </row>
    <row r="769" spans="5:13" x14ac:dyDescent="0.25">
      <c r="E769" s="16"/>
      <c r="H769" s="107"/>
      <c r="M769" s="74"/>
    </row>
    <row r="770" spans="5:13" x14ac:dyDescent="0.25">
      <c r="E770" s="16"/>
      <c r="H770" s="107"/>
      <c r="M770" s="74"/>
    </row>
    <row r="771" spans="5:13" x14ac:dyDescent="0.25">
      <c r="E771" s="16"/>
      <c r="H771" s="107"/>
      <c r="M771" s="74"/>
    </row>
    <row r="772" spans="5:13" x14ac:dyDescent="0.25">
      <c r="E772" s="16"/>
      <c r="H772" s="107"/>
      <c r="M772" s="74"/>
    </row>
    <row r="773" spans="5:13" x14ac:dyDescent="0.25">
      <c r="E773" s="16"/>
      <c r="H773" s="107"/>
      <c r="M773" s="74"/>
    </row>
    <row r="774" spans="5:13" x14ac:dyDescent="0.25">
      <c r="E774" s="16"/>
      <c r="H774" s="107"/>
      <c r="M774" s="74"/>
    </row>
    <row r="775" spans="5:13" x14ac:dyDescent="0.25">
      <c r="E775" s="16"/>
      <c r="H775" s="107"/>
      <c r="M775" s="74"/>
    </row>
    <row r="776" spans="5:13" x14ac:dyDescent="0.25">
      <c r="E776" s="16"/>
      <c r="H776" s="107"/>
      <c r="M776" s="74"/>
    </row>
    <row r="777" spans="5:13" x14ac:dyDescent="0.25">
      <c r="E777" s="16"/>
      <c r="H777" s="107"/>
      <c r="M777" s="74"/>
    </row>
    <row r="778" spans="5:13" x14ac:dyDescent="0.25">
      <c r="E778" s="16"/>
      <c r="H778" s="107"/>
      <c r="M778" s="74"/>
    </row>
    <row r="779" spans="5:13" x14ac:dyDescent="0.25">
      <c r="E779" s="16"/>
      <c r="H779" s="107"/>
      <c r="M779" s="74"/>
    </row>
    <row r="780" spans="5:13" x14ac:dyDescent="0.25">
      <c r="E780" s="16"/>
      <c r="H780" s="107"/>
      <c r="M780" s="74"/>
    </row>
    <row r="781" spans="5:13" x14ac:dyDescent="0.25">
      <c r="E781" s="16"/>
      <c r="H781" s="107"/>
      <c r="M781" s="74"/>
    </row>
    <row r="782" spans="5:13" x14ac:dyDescent="0.25">
      <c r="E782" s="16"/>
      <c r="H782" s="107"/>
      <c r="M782" s="74"/>
    </row>
    <row r="783" spans="5:13" x14ac:dyDescent="0.25">
      <c r="E783" s="16"/>
      <c r="H783" s="107"/>
      <c r="M783" s="74"/>
    </row>
    <row r="784" spans="5:13" x14ac:dyDescent="0.25">
      <c r="E784" s="16"/>
      <c r="H784" s="107"/>
      <c r="M784" s="74"/>
    </row>
    <row r="785" spans="5:13" x14ac:dyDescent="0.25">
      <c r="E785" s="16"/>
      <c r="H785" s="107"/>
      <c r="M785" s="74"/>
    </row>
    <row r="786" spans="5:13" x14ac:dyDescent="0.25">
      <c r="E786" s="16"/>
      <c r="H786" s="107"/>
      <c r="M786" s="74"/>
    </row>
    <row r="787" spans="5:13" x14ac:dyDescent="0.25">
      <c r="E787" s="16"/>
      <c r="H787" s="107"/>
      <c r="M787" s="74"/>
    </row>
    <row r="788" spans="5:13" x14ac:dyDescent="0.25">
      <c r="E788" s="16"/>
      <c r="H788" s="107"/>
      <c r="M788" s="74"/>
    </row>
    <row r="789" spans="5:13" x14ac:dyDescent="0.25">
      <c r="E789" s="16"/>
      <c r="H789" s="107"/>
      <c r="M789" s="74"/>
    </row>
    <row r="790" spans="5:13" x14ac:dyDescent="0.25">
      <c r="E790" s="16"/>
      <c r="H790" s="107"/>
      <c r="M790" s="74"/>
    </row>
    <row r="791" spans="5:13" x14ac:dyDescent="0.25">
      <c r="E791" s="16"/>
      <c r="H791" s="107"/>
      <c r="M791" s="74"/>
    </row>
    <row r="792" spans="5:13" x14ac:dyDescent="0.25">
      <c r="E792" s="16"/>
      <c r="H792" s="107"/>
      <c r="M792" s="74"/>
    </row>
    <row r="793" spans="5:13" x14ac:dyDescent="0.25">
      <c r="E793" s="16"/>
      <c r="H793" s="107"/>
      <c r="M793" s="74"/>
    </row>
    <row r="794" spans="5:13" x14ac:dyDescent="0.25">
      <c r="E794" s="16"/>
      <c r="H794" s="107"/>
      <c r="M794" s="74"/>
    </row>
    <row r="795" spans="5:13" x14ac:dyDescent="0.25">
      <c r="E795" s="16"/>
      <c r="H795" s="107"/>
      <c r="M795" s="74"/>
    </row>
    <row r="796" spans="5:13" x14ac:dyDescent="0.25">
      <c r="E796" s="16"/>
      <c r="H796" s="107"/>
      <c r="M796" s="74"/>
    </row>
    <row r="797" spans="5:13" x14ac:dyDescent="0.25">
      <c r="E797" s="16"/>
      <c r="H797" s="107"/>
      <c r="M797" s="74"/>
    </row>
    <row r="798" spans="5:13" x14ac:dyDescent="0.25">
      <c r="E798" s="16"/>
      <c r="H798" s="107"/>
      <c r="M798" s="74"/>
    </row>
    <row r="799" spans="5:13" x14ac:dyDescent="0.25">
      <c r="E799" s="16"/>
      <c r="H799" s="107"/>
      <c r="M799" s="74"/>
    </row>
    <row r="800" spans="5:13" x14ac:dyDescent="0.25">
      <c r="E800" s="16"/>
      <c r="H800" s="107"/>
      <c r="M800" s="74"/>
    </row>
    <row r="801" spans="5:13" x14ac:dyDescent="0.25">
      <c r="E801" s="16"/>
      <c r="H801" s="107"/>
      <c r="M801" s="74"/>
    </row>
    <row r="802" spans="5:13" x14ac:dyDescent="0.25">
      <c r="E802" s="16"/>
      <c r="H802" s="107"/>
      <c r="M802" s="74"/>
    </row>
    <row r="803" spans="5:13" x14ac:dyDescent="0.25">
      <c r="E803" s="16"/>
      <c r="H803" s="107"/>
      <c r="M803" s="74"/>
    </row>
    <row r="804" spans="5:13" x14ac:dyDescent="0.25">
      <c r="E804" s="16"/>
      <c r="H804" s="107"/>
      <c r="M804" s="74"/>
    </row>
    <row r="805" spans="5:13" x14ac:dyDescent="0.25">
      <c r="E805" s="16"/>
      <c r="H805" s="107"/>
      <c r="M805" s="74"/>
    </row>
    <row r="806" spans="5:13" x14ac:dyDescent="0.25">
      <c r="E806" s="16"/>
      <c r="H806" s="107"/>
      <c r="M806" s="74"/>
    </row>
    <row r="807" spans="5:13" x14ac:dyDescent="0.25">
      <c r="E807" s="16"/>
      <c r="H807" s="107"/>
      <c r="M807" s="74"/>
    </row>
    <row r="808" spans="5:13" x14ac:dyDescent="0.25">
      <c r="E808" s="16"/>
      <c r="H808" s="107"/>
      <c r="M808" s="74"/>
    </row>
    <row r="809" spans="5:13" x14ac:dyDescent="0.25">
      <c r="E809" s="16"/>
      <c r="H809" s="107"/>
      <c r="M809" s="74"/>
    </row>
    <row r="810" spans="5:13" x14ac:dyDescent="0.25">
      <c r="E810" s="16"/>
      <c r="H810" s="107"/>
      <c r="M810" s="74"/>
    </row>
    <row r="811" spans="5:13" x14ac:dyDescent="0.25">
      <c r="E811" s="16"/>
      <c r="H811" s="107"/>
      <c r="M811" s="74"/>
    </row>
    <row r="812" spans="5:13" x14ac:dyDescent="0.25">
      <c r="E812" s="16"/>
      <c r="H812" s="107"/>
      <c r="M812" s="74"/>
    </row>
    <row r="813" spans="5:13" x14ac:dyDescent="0.25">
      <c r="E813" s="16"/>
      <c r="H813" s="107"/>
      <c r="M813" s="74"/>
    </row>
    <row r="814" spans="5:13" x14ac:dyDescent="0.25">
      <c r="E814" s="16"/>
      <c r="H814" s="107"/>
      <c r="M814" s="74"/>
    </row>
    <row r="815" spans="5:13" x14ac:dyDescent="0.25">
      <c r="E815" s="16"/>
      <c r="H815" s="107"/>
      <c r="M815" s="74"/>
    </row>
    <row r="816" spans="5:13" x14ac:dyDescent="0.25">
      <c r="E816" s="16"/>
      <c r="H816" s="107"/>
      <c r="M816" s="74"/>
    </row>
    <row r="817" spans="5:13" x14ac:dyDescent="0.25">
      <c r="E817" s="16"/>
      <c r="H817" s="107"/>
      <c r="M817" s="74"/>
    </row>
    <row r="818" spans="5:13" x14ac:dyDescent="0.25">
      <c r="E818" s="16"/>
      <c r="H818" s="107"/>
      <c r="M818" s="74"/>
    </row>
    <row r="819" spans="5:13" x14ac:dyDescent="0.25">
      <c r="E819" s="16"/>
      <c r="H819" s="107"/>
      <c r="M819" s="74"/>
    </row>
    <row r="820" spans="5:13" x14ac:dyDescent="0.25">
      <c r="E820" s="16"/>
      <c r="H820" s="107"/>
      <c r="M820" s="74"/>
    </row>
    <row r="821" spans="5:13" x14ac:dyDescent="0.25">
      <c r="E821" s="16"/>
      <c r="H821" s="107"/>
      <c r="M821" s="74"/>
    </row>
    <row r="822" spans="5:13" x14ac:dyDescent="0.25">
      <c r="E822" s="16"/>
      <c r="H822" s="107"/>
      <c r="M822" s="74"/>
    </row>
    <row r="823" spans="5:13" x14ac:dyDescent="0.25">
      <c r="E823" s="16"/>
      <c r="H823" s="107"/>
      <c r="M823" s="74"/>
    </row>
    <row r="824" spans="5:13" x14ac:dyDescent="0.25">
      <c r="E824" s="16"/>
      <c r="H824" s="107"/>
      <c r="M824" s="74"/>
    </row>
    <row r="825" spans="5:13" x14ac:dyDescent="0.25">
      <c r="E825" s="16"/>
      <c r="H825" s="107"/>
      <c r="M825" s="74"/>
    </row>
    <row r="826" spans="5:13" x14ac:dyDescent="0.25">
      <c r="E826" s="16"/>
      <c r="H826" s="107"/>
      <c r="M826" s="74"/>
    </row>
    <row r="827" spans="5:13" x14ac:dyDescent="0.25">
      <c r="E827" s="16"/>
      <c r="H827" s="107"/>
      <c r="M827" s="74"/>
    </row>
    <row r="828" spans="5:13" x14ac:dyDescent="0.25">
      <c r="E828" s="16"/>
      <c r="H828" s="107"/>
      <c r="M828" s="74"/>
    </row>
    <row r="829" spans="5:13" x14ac:dyDescent="0.25">
      <c r="E829" s="16"/>
      <c r="H829" s="107"/>
      <c r="M829" s="74"/>
    </row>
    <row r="830" spans="5:13" x14ac:dyDescent="0.25">
      <c r="E830" s="16"/>
      <c r="H830" s="107"/>
      <c r="M830" s="74"/>
    </row>
    <row r="831" spans="5:13" x14ac:dyDescent="0.25">
      <c r="E831" s="16"/>
      <c r="H831" s="107"/>
      <c r="M831" s="74"/>
    </row>
    <row r="832" spans="5:13" x14ac:dyDescent="0.25">
      <c r="E832" s="16"/>
      <c r="H832" s="107"/>
      <c r="M832" s="74"/>
    </row>
    <row r="833" spans="5:13" x14ac:dyDescent="0.25">
      <c r="E833" s="16"/>
      <c r="H833" s="107"/>
      <c r="M833" s="74"/>
    </row>
    <row r="834" spans="5:13" x14ac:dyDescent="0.25">
      <c r="E834" s="16"/>
      <c r="H834" s="107"/>
      <c r="M834" s="74"/>
    </row>
    <row r="835" spans="5:13" x14ac:dyDescent="0.25">
      <c r="E835" s="16"/>
      <c r="H835" s="107"/>
      <c r="M835" s="74"/>
    </row>
    <row r="836" spans="5:13" x14ac:dyDescent="0.25">
      <c r="E836" s="16"/>
      <c r="H836" s="107"/>
      <c r="M836" s="74"/>
    </row>
    <row r="837" spans="5:13" x14ac:dyDescent="0.25">
      <c r="E837" s="16"/>
      <c r="H837" s="107"/>
      <c r="M837" s="74"/>
    </row>
    <row r="838" spans="5:13" x14ac:dyDescent="0.25">
      <c r="E838" s="16"/>
      <c r="H838" s="107"/>
      <c r="M838" s="74"/>
    </row>
    <row r="839" spans="5:13" x14ac:dyDescent="0.25">
      <c r="E839" s="16"/>
      <c r="H839" s="107"/>
      <c r="M839" s="74"/>
    </row>
    <row r="840" spans="5:13" x14ac:dyDescent="0.25">
      <c r="E840" s="16"/>
      <c r="H840" s="107"/>
      <c r="M840" s="74"/>
    </row>
    <row r="841" spans="5:13" x14ac:dyDescent="0.25">
      <c r="E841" s="16"/>
      <c r="H841" s="107"/>
      <c r="M841" s="74"/>
    </row>
    <row r="842" spans="5:13" x14ac:dyDescent="0.25">
      <c r="E842" s="16"/>
      <c r="H842" s="107"/>
      <c r="M842" s="74"/>
    </row>
    <row r="843" spans="5:13" x14ac:dyDescent="0.25">
      <c r="E843" s="16"/>
      <c r="H843" s="107"/>
      <c r="M843" s="74"/>
    </row>
    <row r="844" spans="5:13" x14ac:dyDescent="0.25">
      <c r="E844" s="16"/>
      <c r="H844" s="107"/>
      <c r="M844" s="74"/>
    </row>
    <row r="845" spans="5:13" x14ac:dyDescent="0.25">
      <c r="E845" s="16"/>
      <c r="H845" s="107"/>
      <c r="M845" s="74"/>
    </row>
    <row r="846" spans="5:13" x14ac:dyDescent="0.25">
      <c r="E846" s="16"/>
      <c r="H846" s="107"/>
      <c r="M846" s="74"/>
    </row>
    <row r="847" spans="5:13" x14ac:dyDescent="0.25">
      <c r="E847" s="16"/>
      <c r="H847" s="107"/>
      <c r="M847" s="74"/>
    </row>
    <row r="848" spans="5:13" x14ac:dyDescent="0.25">
      <c r="E848" s="16"/>
      <c r="H848" s="107"/>
      <c r="M848" s="74"/>
    </row>
    <row r="849" spans="5:13" x14ac:dyDescent="0.25">
      <c r="E849" s="16"/>
      <c r="H849" s="107"/>
      <c r="M849" s="74"/>
    </row>
    <row r="850" spans="5:13" x14ac:dyDescent="0.25">
      <c r="E850" s="16"/>
      <c r="H850" s="107"/>
      <c r="M850" s="74"/>
    </row>
    <row r="851" spans="5:13" x14ac:dyDescent="0.25">
      <c r="E851" s="16"/>
      <c r="H851" s="107"/>
      <c r="M851" s="74"/>
    </row>
    <row r="852" spans="5:13" x14ac:dyDescent="0.25">
      <c r="E852" s="16"/>
      <c r="H852" s="107"/>
      <c r="M852" s="74"/>
    </row>
    <row r="853" spans="5:13" x14ac:dyDescent="0.25">
      <c r="E853" s="16"/>
      <c r="H853" s="107"/>
      <c r="M853" s="74"/>
    </row>
    <row r="854" spans="5:13" x14ac:dyDescent="0.25">
      <c r="E854" s="16"/>
      <c r="H854" s="107"/>
      <c r="M854" s="74"/>
    </row>
    <row r="855" spans="5:13" x14ac:dyDescent="0.25">
      <c r="E855" s="16"/>
      <c r="H855" s="107"/>
      <c r="M855" s="74"/>
    </row>
    <row r="856" spans="5:13" x14ac:dyDescent="0.25">
      <c r="E856" s="16"/>
      <c r="H856" s="107"/>
      <c r="M856" s="74"/>
    </row>
    <row r="857" spans="5:13" x14ac:dyDescent="0.25">
      <c r="E857" s="16"/>
      <c r="H857" s="107"/>
      <c r="M857" s="74"/>
    </row>
    <row r="858" spans="5:13" x14ac:dyDescent="0.25">
      <c r="E858" s="16"/>
      <c r="H858" s="107"/>
      <c r="M858" s="74"/>
    </row>
    <row r="859" spans="5:13" x14ac:dyDescent="0.25">
      <c r="E859" s="16"/>
      <c r="H859" s="107"/>
      <c r="M859" s="74"/>
    </row>
    <row r="860" spans="5:13" x14ac:dyDescent="0.25">
      <c r="E860" s="16"/>
      <c r="H860" s="107"/>
      <c r="M860" s="74"/>
    </row>
    <row r="861" spans="5:13" x14ac:dyDescent="0.25">
      <c r="E861" s="16"/>
      <c r="H861" s="107"/>
      <c r="M861" s="74"/>
    </row>
    <row r="862" spans="5:13" x14ac:dyDescent="0.25">
      <c r="E862" s="16"/>
      <c r="H862" s="107"/>
      <c r="M862" s="74"/>
    </row>
    <row r="863" spans="5:13" x14ac:dyDescent="0.25">
      <c r="E863" s="16"/>
      <c r="H863" s="107"/>
      <c r="M863" s="74"/>
    </row>
    <row r="864" spans="5:13" x14ac:dyDescent="0.25">
      <c r="E864" s="16"/>
      <c r="H864" s="107"/>
      <c r="M864" s="74"/>
    </row>
    <row r="865" spans="5:13" x14ac:dyDescent="0.25">
      <c r="E865" s="16"/>
      <c r="H865" s="107"/>
      <c r="M865" s="74"/>
    </row>
    <row r="866" spans="5:13" x14ac:dyDescent="0.25">
      <c r="E866" s="16"/>
      <c r="H866" s="107"/>
      <c r="M866" s="74"/>
    </row>
    <row r="867" spans="5:13" x14ac:dyDescent="0.25">
      <c r="E867" s="16"/>
      <c r="H867" s="107"/>
      <c r="M867" s="74"/>
    </row>
    <row r="868" spans="5:13" x14ac:dyDescent="0.25">
      <c r="E868" s="16"/>
      <c r="H868" s="107"/>
      <c r="M868" s="74"/>
    </row>
    <row r="869" spans="5:13" x14ac:dyDescent="0.25">
      <c r="E869" s="16"/>
      <c r="H869" s="107"/>
      <c r="M869" s="74"/>
    </row>
    <row r="870" spans="5:13" x14ac:dyDescent="0.25">
      <c r="E870" s="16"/>
      <c r="H870" s="107"/>
      <c r="M870" s="74"/>
    </row>
    <row r="871" spans="5:13" x14ac:dyDescent="0.25">
      <c r="E871" s="16"/>
      <c r="H871" s="107"/>
      <c r="M871" s="74"/>
    </row>
    <row r="872" spans="5:13" x14ac:dyDescent="0.25">
      <c r="E872" s="16"/>
      <c r="H872" s="107"/>
      <c r="M872" s="74"/>
    </row>
    <row r="873" spans="5:13" x14ac:dyDescent="0.25">
      <c r="E873" s="16"/>
      <c r="H873" s="107"/>
      <c r="M873" s="74"/>
    </row>
    <row r="874" spans="5:13" x14ac:dyDescent="0.25">
      <c r="E874" s="16"/>
      <c r="H874" s="107"/>
      <c r="M874" s="74"/>
    </row>
    <row r="875" spans="5:13" x14ac:dyDescent="0.25">
      <c r="E875" s="16"/>
      <c r="H875" s="107"/>
      <c r="M875" s="74"/>
    </row>
    <row r="876" spans="5:13" x14ac:dyDescent="0.25">
      <c r="E876" s="16"/>
      <c r="H876" s="107"/>
      <c r="M876" s="74"/>
    </row>
    <row r="877" spans="5:13" x14ac:dyDescent="0.25">
      <c r="E877" s="16"/>
      <c r="H877" s="107"/>
      <c r="M877" s="74"/>
    </row>
    <row r="878" spans="5:13" x14ac:dyDescent="0.25">
      <c r="E878" s="16"/>
      <c r="H878" s="107"/>
      <c r="M878" s="74"/>
    </row>
    <row r="879" spans="5:13" x14ac:dyDescent="0.25">
      <c r="E879" s="16"/>
      <c r="H879" s="107"/>
      <c r="M879" s="74"/>
    </row>
    <row r="880" spans="5:13" x14ac:dyDescent="0.25">
      <c r="E880" s="16"/>
      <c r="H880" s="107"/>
      <c r="M880" s="74"/>
    </row>
    <row r="881" spans="5:13" x14ac:dyDescent="0.25">
      <c r="E881" s="16"/>
      <c r="H881" s="107"/>
      <c r="M881" s="74"/>
    </row>
    <row r="882" spans="5:13" x14ac:dyDescent="0.25">
      <c r="E882" s="16"/>
      <c r="H882" s="107"/>
      <c r="M882" s="74"/>
    </row>
    <row r="883" spans="5:13" x14ac:dyDescent="0.25">
      <c r="E883" s="16"/>
      <c r="H883" s="107"/>
      <c r="M883" s="74"/>
    </row>
  </sheetData>
  <sheetProtection formatColumns="0" formatRows="0"/>
  <mergeCells count="6">
    <mergeCell ref="L9:N9"/>
    <mergeCell ref="A2:C2"/>
    <mergeCell ref="D2:T5"/>
    <mergeCell ref="A3:C3"/>
    <mergeCell ref="A4:C4"/>
    <mergeCell ref="A5:C5"/>
  </mergeCells>
  <conditionalFormatting sqref="B16:C165 L16:M165">
    <cfRule type="expression" dxfId="5" priority="3">
      <formula>AND($A16&gt;Last_Full_Year, $A16&lt;=Last_Proj_Year)</formula>
    </cfRule>
  </conditionalFormatting>
  <conditionalFormatting sqref="E16:I165 K16:K165 O16:S165 U16:U165">
    <cfRule type="expression" dxfId="4" priority="1">
      <formula>$A16=Last_Full_Year+1</formula>
    </cfRule>
  </conditionalFormatting>
  <conditionalFormatting sqref="E16:I165 K16:M165 O16:S165 U16:U165 B16:C165">
    <cfRule type="expression" dxfId="3" priority="2">
      <formula>$A16&lt;=Last_Full_Year</formula>
    </cfRule>
  </conditionalFormatting>
  <dataValidations count="2">
    <dataValidation type="list" allowBlank="1" showInputMessage="1" showErrorMessage="1" error="Please choose an experience sheet name of the form Exp 1, Exp 2,..." sqref="S16:S165" xr:uid="{00000000-0002-0000-0500-000000000000}">
      <formula1>"Open, Closed, Mixed"</formula1>
    </dataValidation>
    <dataValidation type="list" allowBlank="1" showInputMessage="1" showErrorMessage="1" error="Please choose an experience sheet name of the form Exp 1, Exp 2,..." sqref="I16:I165" xr:uid="{00000000-0002-0000-0500-000001000000}">
      <formula1>"Open, Closed"</formula1>
    </dataValidation>
  </dataValidations>
  <pageMargins left="0.7" right="0.7" top="1.75" bottom="0.75" header="0.3" footer="0.3"/>
  <pageSetup scale="36"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A1:Y883"/>
  <sheetViews>
    <sheetView workbookViewId="0">
      <pane xSplit="1" ySplit="8" topLeftCell="B9" activePane="bottomRight" state="frozen"/>
      <selection activeCell="A30" sqref="A30"/>
      <selection pane="topRight" activeCell="A30" sqref="A30"/>
      <selection pane="bottomLeft" activeCell="A30" sqref="A30"/>
      <selection pane="bottomRight" activeCell="O13" sqref="O13"/>
    </sheetView>
  </sheetViews>
  <sheetFormatPr defaultColWidth="9.140625" defaultRowHeight="15" x14ac:dyDescent="0.25"/>
  <cols>
    <col min="1" max="4" width="13.28515625" style="29" customWidth="1"/>
    <col min="5" max="5" width="13.28515625" style="135" customWidth="1"/>
    <col min="6" max="7" width="13.28515625" style="29" customWidth="1"/>
    <col min="8" max="8" width="13.28515625" style="108" customWidth="1"/>
    <col min="9" max="9" width="13.28515625" style="105" customWidth="1"/>
    <col min="10" max="12" width="13.28515625" style="29" customWidth="1"/>
    <col min="13" max="13" width="13.28515625" style="75" customWidth="1"/>
    <col min="14" max="14" width="13.28515625" style="29" customWidth="1"/>
    <col min="15" max="15" width="13.28515625" style="136" customWidth="1"/>
    <col min="16" max="17" width="13.28515625" style="29" customWidth="1"/>
    <col min="18" max="18" width="13.28515625" style="137" customWidth="1"/>
    <col min="19" max="19" width="13.28515625" style="105" customWidth="1"/>
    <col min="20" max="22" width="13.28515625" style="29" customWidth="1"/>
    <col min="23" max="23" width="12.42578125" style="29" customWidth="1"/>
    <col min="24" max="24" width="13.5703125" style="29" customWidth="1"/>
    <col min="25" max="25" width="12.7109375" style="29" customWidth="1"/>
    <col min="26" max="16384" width="9.140625" style="12"/>
  </cols>
  <sheetData>
    <row r="1" spans="1:25" x14ac:dyDescent="0.25">
      <c r="A1" s="11" t="s">
        <v>31</v>
      </c>
      <c r="B1" s="12"/>
      <c r="C1" s="12"/>
      <c r="D1" s="12"/>
      <c r="E1" s="12"/>
      <c r="F1" s="12"/>
      <c r="G1" s="12"/>
      <c r="H1" s="12"/>
      <c r="I1" s="12"/>
      <c r="J1" s="12"/>
      <c r="K1" s="12"/>
      <c r="L1" s="12"/>
      <c r="M1" s="13"/>
      <c r="N1" s="11" t="s">
        <v>14</v>
      </c>
      <c r="O1" s="11"/>
      <c r="P1" s="12"/>
      <c r="Q1" s="12"/>
      <c r="R1" s="12"/>
      <c r="S1" s="12"/>
      <c r="T1" s="12"/>
      <c r="U1" s="12"/>
      <c r="V1" s="12"/>
      <c r="W1" s="12"/>
      <c r="X1" s="12"/>
      <c r="Y1" s="12"/>
    </row>
    <row r="2" spans="1:25" ht="15" customHeight="1" x14ac:dyDescent="0.25">
      <c r="A2" s="248" t="s">
        <v>17</v>
      </c>
      <c r="B2" s="248"/>
      <c r="C2" s="248"/>
      <c r="D2" s="249"/>
      <c r="E2" s="249"/>
      <c r="F2" s="249"/>
      <c r="G2" s="249"/>
      <c r="H2" s="249"/>
      <c r="I2" s="249"/>
      <c r="J2" s="249"/>
      <c r="K2" s="249"/>
      <c r="L2" s="249"/>
      <c r="M2" s="249"/>
      <c r="N2" s="249"/>
      <c r="O2" s="249"/>
      <c r="P2" s="249"/>
      <c r="Q2" s="249"/>
      <c r="R2" s="249"/>
      <c r="S2" s="249"/>
      <c r="T2" s="249"/>
      <c r="U2" s="12"/>
      <c r="V2" s="12"/>
      <c r="W2" s="12"/>
      <c r="X2" s="12"/>
      <c r="Y2" s="12"/>
    </row>
    <row r="3" spans="1:25" ht="15" customHeight="1" x14ac:dyDescent="0.25">
      <c r="A3" s="250" t="s">
        <v>15</v>
      </c>
      <c r="B3" s="250"/>
      <c r="C3" s="250"/>
      <c r="D3" s="249"/>
      <c r="E3" s="249"/>
      <c r="F3" s="249"/>
      <c r="G3" s="249"/>
      <c r="H3" s="249"/>
      <c r="I3" s="249"/>
      <c r="J3" s="249"/>
      <c r="K3" s="249"/>
      <c r="L3" s="249"/>
      <c r="M3" s="249"/>
      <c r="N3" s="249"/>
      <c r="O3" s="249"/>
      <c r="P3" s="249"/>
      <c r="Q3" s="249"/>
      <c r="R3" s="249"/>
      <c r="S3" s="249"/>
      <c r="T3" s="249"/>
      <c r="U3" s="12"/>
      <c r="V3" s="12"/>
      <c r="W3" s="12"/>
      <c r="X3" s="12"/>
      <c r="Y3" s="12"/>
    </row>
    <row r="4" spans="1:25" x14ac:dyDescent="0.25">
      <c r="A4" s="251" t="s">
        <v>32</v>
      </c>
      <c r="B4" s="251"/>
      <c r="C4" s="251"/>
      <c r="D4" s="249"/>
      <c r="E4" s="249"/>
      <c r="F4" s="249"/>
      <c r="G4" s="249"/>
      <c r="H4" s="249"/>
      <c r="I4" s="249"/>
      <c r="J4" s="249"/>
      <c r="K4" s="249"/>
      <c r="L4" s="249"/>
      <c r="M4" s="249"/>
      <c r="N4" s="249"/>
      <c r="O4" s="249"/>
      <c r="P4" s="249"/>
      <c r="Q4" s="249"/>
      <c r="R4" s="249"/>
      <c r="S4" s="249"/>
      <c r="T4" s="249"/>
      <c r="U4" s="12"/>
      <c r="V4" s="12"/>
      <c r="W4" s="12"/>
      <c r="X4" s="12"/>
      <c r="Y4" s="12"/>
    </row>
    <row r="5" spans="1:25" ht="32.25" customHeight="1" x14ac:dyDescent="0.25">
      <c r="A5" s="252" t="s">
        <v>100</v>
      </c>
      <c r="B5" s="253"/>
      <c r="C5" s="253"/>
      <c r="D5" s="249"/>
      <c r="E5" s="249"/>
      <c r="F5" s="249"/>
      <c r="G5" s="249"/>
      <c r="H5" s="249"/>
      <c r="I5" s="249"/>
      <c r="J5" s="249"/>
      <c r="K5" s="249"/>
      <c r="L5" s="249"/>
      <c r="M5" s="249"/>
      <c r="N5" s="249"/>
      <c r="O5" s="249"/>
      <c r="P5" s="249"/>
      <c r="Q5" s="249"/>
      <c r="R5" s="249"/>
      <c r="S5" s="249"/>
      <c r="T5" s="249"/>
      <c r="U5" s="12"/>
      <c r="V5" s="12"/>
      <c r="W5" s="12"/>
      <c r="X5" s="12"/>
      <c r="Y5" s="12"/>
    </row>
    <row r="6" spans="1:25" x14ac:dyDescent="0.25">
      <c r="A6" s="90"/>
      <c r="B6" s="309" t="s">
        <v>3</v>
      </c>
      <c r="C6" s="309"/>
      <c r="D6" s="309"/>
      <c r="E6" s="309"/>
      <c r="F6" s="309"/>
      <c r="G6" s="309"/>
      <c r="H6" s="309"/>
      <c r="I6" s="309"/>
      <c r="J6" s="309"/>
      <c r="K6" s="310"/>
      <c r="L6" s="322" t="s">
        <v>4</v>
      </c>
      <c r="M6" s="323"/>
      <c r="N6" s="323"/>
      <c r="O6" s="323"/>
      <c r="P6" s="323"/>
      <c r="Q6" s="323"/>
      <c r="R6" s="323"/>
      <c r="S6" s="323"/>
      <c r="T6" s="323"/>
      <c r="U6" s="324"/>
      <c r="V6" s="235"/>
      <c r="W6" s="12"/>
      <c r="X6" s="114"/>
      <c r="Y6" s="114"/>
    </row>
    <row r="7" spans="1:25" ht="15" customHeight="1" x14ac:dyDescent="0.25">
      <c r="A7" s="22" t="s">
        <v>26</v>
      </c>
      <c r="B7" s="315"/>
      <c r="C7" s="316"/>
      <c r="D7" s="316"/>
      <c r="E7" s="316"/>
      <c r="F7" s="316"/>
      <c r="G7" s="316"/>
      <c r="H7" s="316"/>
      <c r="I7" s="316"/>
      <c r="J7" s="316"/>
      <c r="K7" s="316"/>
      <c r="L7" s="319" t="str">
        <f>IF(B7&lt;&gt;"",B7,"")</f>
        <v/>
      </c>
      <c r="M7" s="320"/>
      <c r="N7" s="320"/>
      <c r="O7" s="320"/>
      <c r="P7" s="320"/>
      <c r="Q7" s="320"/>
      <c r="R7" s="320"/>
      <c r="S7" s="320"/>
      <c r="T7" s="320"/>
      <c r="U7" s="318"/>
      <c r="V7" s="12"/>
      <c r="W7" s="12"/>
      <c r="X7" s="12"/>
      <c r="Y7" s="12"/>
    </row>
    <row r="8" spans="1:25" ht="71.25" x14ac:dyDescent="0.25">
      <c r="A8" s="225" t="s">
        <v>27</v>
      </c>
      <c r="B8" s="311" t="s">
        <v>66</v>
      </c>
      <c r="C8" s="311" t="s">
        <v>84</v>
      </c>
      <c r="D8" s="311" t="s">
        <v>68</v>
      </c>
      <c r="E8" s="312" t="s">
        <v>86</v>
      </c>
      <c r="F8" s="313" t="s">
        <v>69</v>
      </c>
      <c r="G8" s="313" t="s">
        <v>93</v>
      </c>
      <c r="H8" s="313" t="s">
        <v>107</v>
      </c>
      <c r="I8" s="313" t="s">
        <v>57</v>
      </c>
      <c r="J8" s="313" t="s">
        <v>70</v>
      </c>
      <c r="K8" s="314" t="s">
        <v>71</v>
      </c>
      <c r="L8" s="325" t="s">
        <v>72</v>
      </c>
      <c r="M8" s="311" t="s">
        <v>73</v>
      </c>
      <c r="N8" s="311" t="s">
        <v>74</v>
      </c>
      <c r="O8" s="313" t="s">
        <v>87</v>
      </c>
      <c r="P8" s="313" t="s">
        <v>75</v>
      </c>
      <c r="Q8" s="313" t="s">
        <v>93</v>
      </c>
      <c r="R8" s="313" t="s">
        <v>108</v>
      </c>
      <c r="S8" s="313" t="s">
        <v>57</v>
      </c>
      <c r="T8" s="313" t="s">
        <v>76</v>
      </c>
      <c r="U8" s="314" t="s">
        <v>77</v>
      </c>
      <c r="V8" s="227" t="s">
        <v>82</v>
      </c>
      <c r="W8" s="91" t="s">
        <v>83</v>
      </c>
      <c r="X8" s="91" t="str">
        <f>"Accumulation Factor to Convert to " &amp; PV_Year &amp; " Dollars"</f>
        <v>Accumulation Factor to Convert to 2018 Dollars</v>
      </c>
      <c r="Y8" s="239" t="str">
        <f>"Discount Factor to Convert to " &amp; PV_Year &amp; " Dollars"</f>
        <v>Discount Factor to Convert to 2018 Dollars</v>
      </c>
    </row>
    <row r="9" spans="1:25" x14ac:dyDescent="0.25">
      <c r="A9" s="12"/>
      <c r="B9" s="120" t="str">
        <f>"Lifetime Summary (in "&amp;PV_Year&amp;" dollars)"</f>
        <v>Lifetime Summary (in 2018 dollars)</v>
      </c>
      <c r="C9" s="120"/>
      <c r="D9" s="120"/>
      <c r="E9" s="11"/>
      <c r="F9" s="11"/>
      <c r="G9" s="11"/>
      <c r="H9" s="11"/>
      <c r="I9" s="11"/>
      <c r="J9" s="11"/>
      <c r="K9" s="231"/>
      <c r="L9" s="302" t="str">
        <f>"Lifetime Summary (in "&amp;PV_Year&amp;" dollars)"</f>
        <v>Lifetime Summary (in 2018 dollars)</v>
      </c>
      <c r="M9" s="326"/>
      <c r="N9" s="326"/>
      <c r="O9" s="11"/>
      <c r="P9" s="11"/>
      <c r="Q9" s="11"/>
      <c r="R9" s="11"/>
      <c r="S9" s="11"/>
      <c r="T9" s="11"/>
      <c r="U9" s="231"/>
      <c r="V9" s="12"/>
      <c r="W9" s="12"/>
      <c r="X9" s="64"/>
      <c r="Y9" s="240"/>
    </row>
    <row r="10" spans="1:25" x14ac:dyDescent="0.25">
      <c r="A10" s="22" t="s">
        <v>9</v>
      </c>
      <c r="B10" s="61">
        <f>SUMPRODUCT(ExpTable16[IN Earned Premium],ExpTable16[Accumulation Factors])</f>
        <v>0</v>
      </c>
      <c r="C10" s="61">
        <f>SUMPRODUCT(ExpTable16[IN Incurred Claims],ExpTable16[Accumulation Factors])</f>
        <v>0</v>
      </c>
      <c r="D10" s="62" t="str">
        <f>IFERROR(IF(C10&lt;&gt;"",C10/B10,""),"")</f>
        <v/>
      </c>
      <c r="E10" s="28"/>
      <c r="F10" s="27"/>
      <c r="G10" s="27"/>
      <c r="H10" s="27"/>
      <c r="I10" s="27"/>
      <c r="J10" s="27"/>
      <c r="K10" s="63"/>
      <c r="L10" s="228">
        <f>SUMPRODUCT(ExpTable16[NW Earned Premium],ExpTable16[Accumulation Factors])</f>
        <v>0</v>
      </c>
      <c r="M10" s="61">
        <f>SUMPRODUCT(ExpTable16[NW Incurred Claims],ExpTable16[Accumulation Factors])</f>
        <v>0</v>
      </c>
      <c r="N10" s="62" t="str">
        <f>IFERROR(IF(M10&lt;&gt;"",M10/L10,""),"")</f>
        <v/>
      </c>
      <c r="O10" s="117"/>
      <c r="P10" s="27"/>
      <c r="Q10" s="27"/>
      <c r="R10" s="27"/>
      <c r="S10" s="27"/>
      <c r="T10" s="72"/>
      <c r="U10" s="63"/>
      <c r="V10" s="12"/>
      <c r="W10" s="12"/>
      <c r="X10" s="64"/>
      <c r="Y10" s="240"/>
    </row>
    <row r="11" spans="1:25" s="14" customFormat="1" x14ac:dyDescent="0.25">
      <c r="A11" s="22" t="s">
        <v>10</v>
      </c>
      <c r="B11" s="226">
        <f>SUMPRODUCT(ExpTable16[IN Earned Premium],ExpTable16[Discount Factors])</f>
        <v>0</v>
      </c>
      <c r="C11" s="226">
        <f>SUMPRODUCT(ExpTable16[IN Incurred Claims],ExpTable16[Discount Factors])</f>
        <v>0</v>
      </c>
      <c r="D11" s="62" t="str">
        <f>IFERROR(IF(C11&lt;&gt;"",C11/B11,""),"")</f>
        <v/>
      </c>
      <c r="E11" s="28"/>
      <c r="F11" s="27"/>
      <c r="G11" s="27"/>
      <c r="H11" s="27"/>
      <c r="I11" s="27"/>
      <c r="J11" s="27"/>
      <c r="K11" s="63"/>
      <c r="L11" s="229">
        <f>SUMPRODUCT(ExpTable16[NW Earned Premium],ExpTable16[Discount Factors])</f>
        <v>0</v>
      </c>
      <c r="M11" s="226">
        <f>SUMPRODUCT(ExpTable16[NW Incurred Claims],ExpTable16[Discount Factors])</f>
        <v>0</v>
      </c>
      <c r="N11" s="62" t="str">
        <f>IFERROR(IF(M11&lt;&gt;"",M11/L11,""),"")</f>
        <v/>
      </c>
      <c r="O11" s="28"/>
      <c r="P11" s="27"/>
      <c r="Q11" s="27"/>
      <c r="R11" s="27"/>
      <c r="S11" s="27"/>
      <c r="T11" s="72"/>
      <c r="U11" s="234"/>
      <c r="X11" s="64"/>
      <c r="Y11" s="240"/>
    </row>
    <row r="12" spans="1:25" x14ac:dyDescent="0.25">
      <c r="A12" s="22" t="s">
        <v>11</v>
      </c>
      <c r="B12" s="61">
        <f>SUM(B10:B11)</f>
        <v>0</v>
      </c>
      <c r="C12" s="61">
        <f>SUM(C10:C11)</f>
        <v>0</v>
      </c>
      <c r="D12" s="62" t="str">
        <f>IFERROR(IF(C12&lt;&gt;"",C12/B12,""),"")</f>
        <v/>
      </c>
      <c r="E12" s="28"/>
      <c r="F12" s="27"/>
      <c r="G12" s="27"/>
      <c r="H12" s="27"/>
      <c r="I12" s="27"/>
      <c r="J12" s="27"/>
      <c r="K12" s="63"/>
      <c r="L12" s="228">
        <f>SUM(L10:L11)</f>
        <v>0</v>
      </c>
      <c r="M12" s="61">
        <f>SUM(M10:M11)</f>
        <v>0</v>
      </c>
      <c r="N12" s="62" t="str">
        <f>IFERROR(IF(M12&lt;&gt;"",M12/L12,""),"")</f>
        <v/>
      </c>
      <c r="O12" s="28"/>
      <c r="P12" s="27"/>
      <c r="Q12" s="27"/>
      <c r="R12" s="27"/>
      <c r="S12" s="27"/>
      <c r="T12" s="72"/>
      <c r="U12" s="232"/>
      <c r="V12" s="12"/>
      <c r="W12" s="12"/>
      <c r="X12" s="64"/>
      <c r="Y12" s="240"/>
    </row>
    <row r="13" spans="1:25" x14ac:dyDescent="0.25">
      <c r="A13" s="95"/>
      <c r="B13" s="71"/>
      <c r="C13" s="71"/>
      <c r="D13" s="26"/>
      <c r="E13" s="28"/>
      <c r="F13" s="27"/>
      <c r="G13" s="27"/>
      <c r="H13" s="27"/>
      <c r="I13" s="27"/>
      <c r="J13" s="27"/>
      <c r="K13" s="63"/>
      <c r="L13" s="71"/>
      <c r="M13" s="71"/>
      <c r="N13" s="26"/>
      <c r="O13" s="28"/>
      <c r="P13" s="27"/>
      <c r="Q13" s="27"/>
      <c r="R13" s="27"/>
      <c r="S13" s="27"/>
      <c r="T13" s="72"/>
      <c r="U13" s="232"/>
      <c r="V13" s="12"/>
      <c r="W13" s="12"/>
      <c r="X13" s="64"/>
      <c r="Y13" s="240"/>
    </row>
    <row r="14" spans="1:25" ht="16.5" customHeight="1" x14ac:dyDescent="0.25">
      <c r="A14" s="11" t="s">
        <v>92</v>
      </c>
      <c r="B14" s="12"/>
      <c r="C14" s="12"/>
      <c r="D14" s="12"/>
      <c r="E14" s="12"/>
      <c r="F14" s="12"/>
      <c r="G14" s="12"/>
      <c r="H14" s="12"/>
      <c r="I14" s="12"/>
      <c r="J14" s="12"/>
      <c r="K14" s="232"/>
      <c r="L14" s="12"/>
      <c r="M14" s="12"/>
      <c r="N14" s="12"/>
      <c r="O14" s="12"/>
      <c r="P14" s="12"/>
      <c r="Q14" s="12"/>
      <c r="R14" s="12"/>
      <c r="S14" s="12"/>
      <c r="T14" s="12"/>
      <c r="U14" s="232"/>
      <c r="V14" s="12"/>
      <c r="W14" s="12"/>
      <c r="X14" s="113"/>
      <c r="Y14" s="241"/>
    </row>
    <row r="15" spans="1:25" ht="60" x14ac:dyDescent="0.25">
      <c r="A15" s="92" t="s">
        <v>27</v>
      </c>
      <c r="B15" s="93" t="s">
        <v>66</v>
      </c>
      <c r="C15" s="23" t="s">
        <v>84</v>
      </c>
      <c r="D15" s="23" t="s">
        <v>68</v>
      </c>
      <c r="E15" s="111" t="s">
        <v>86</v>
      </c>
      <c r="F15" s="23" t="s">
        <v>69</v>
      </c>
      <c r="G15" s="23" t="s">
        <v>94</v>
      </c>
      <c r="H15" s="23" t="s">
        <v>107</v>
      </c>
      <c r="I15" s="23" t="s">
        <v>115</v>
      </c>
      <c r="J15" s="23" t="s">
        <v>70</v>
      </c>
      <c r="K15" s="94" t="s">
        <v>71</v>
      </c>
      <c r="L15" s="60" t="s">
        <v>72</v>
      </c>
      <c r="M15" s="23" t="s">
        <v>73</v>
      </c>
      <c r="N15" s="23" t="s">
        <v>74</v>
      </c>
      <c r="O15" s="23" t="s">
        <v>87</v>
      </c>
      <c r="P15" s="23" t="s">
        <v>75</v>
      </c>
      <c r="Q15" s="23" t="s">
        <v>95</v>
      </c>
      <c r="R15" s="23" t="s">
        <v>108</v>
      </c>
      <c r="S15" s="23" t="s">
        <v>116</v>
      </c>
      <c r="T15" s="23" t="s">
        <v>76</v>
      </c>
      <c r="U15" s="94" t="s">
        <v>77</v>
      </c>
      <c r="V15" s="233" t="s">
        <v>82</v>
      </c>
      <c r="W15" s="97" t="s">
        <v>83</v>
      </c>
      <c r="X15" s="115" t="s">
        <v>88</v>
      </c>
      <c r="Y15" s="94" t="s">
        <v>89</v>
      </c>
    </row>
    <row r="16" spans="1:25" s="29" customFormat="1" x14ac:dyDescent="0.25">
      <c r="A16" s="138">
        <f>First_Year</f>
        <v>1900</v>
      </c>
      <c r="B16" s="67"/>
      <c r="C16" s="68"/>
      <c r="D16" s="139" t="str">
        <f>IFERROR(IF(C16&lt;&gt;"",C16/B16,""),"")</f>
        <v/>
      </c>
      <c r="E16" s="68"/>
      <c r="F16" s="69"/>
      <c r="G16" s="69"/>
      <c r="H16" s="109"/>
      <c r="I16" s="156"/>
      <c r="J16" s="140" t="str">
        <f>IFERROR(IF(B16="","",B16/F16),"")</f>
        <v/>
      </c>
      <c r="K16" s="70"/>
      <c r="L16" s="230"/>
      <c r="M16" s="68"/>
      <c r="N16" s="139" t="str">
        <f>IFERROR(IF(M16&lt;&gt;"",M16/L16,""),"")</f>
        <v/>
      </c>
      <c r="O16" s="68"/>
      <c r="P16" s="69"/>
      <c r="Q16" s="69"/>
      <c r="R16" s="109"/>
      <c r="S16" s="156"/>
      <c r="T16" s="140" t="str">
        <f>IFERROR(IF(L16="","",L16/P16),"")</f>
        <v/>
      </c>
      <c r="U16" s="70"/>
      <c r="V16" s="236">
        <f>ExpTable16[[#This Row],[IN Life Years]]*ExpTable16[[#This Row],[IN Average Age]]</f>
        <v>0</v>
      </c>
      <c r="W16" s="106">
        <f>ExpTable16[[#This Row],[NW Life Years]]*ExpTable16[[#This Row],[NW Average Age]]</f>
        <v>0</v>
      </c>
      <c r="X16" s="141">
        <f>IF(ExpTable16[[#This Row],[Time Frame]]="","",IF(AND(ExpTable16[[#This Row],[Time Frame]]&lt;&gt;"",ExpTable16[[#This Row],[Time Frame]]&lt;=Last_Full_Year),1/((1+Discount_Rate)^(ExpTable16[[#This Row],[Time Frame]]-PV_Year)),0)/((1+Discount_Rate)^0.5))</f>
        <v>1</v>
      </c>
      <c r="Y16" s="142">
        <f>IF(ExpTable16[[#This Row],[Time Frame]]="","",IF(AND(ExpTable16[[#This Row],[Time Frame]]&lt;&gt;"",ExpTable16[[#This Row],[Time Frame]]&gt;Last_Full_Year),1/((1+Discount_Rate)^(ExpTable16[[#This Row],[Time Frame]]-PV_Year)),0)/((1+Discount_Rate)^0.5))</f>
        <v>0</v>
      </c>
    </row>
    <row r="17" spans="1:25" s="29" customFormat="1" x14ac:dyDescent="0.25">
      <c r="A17" s="138">
        <f t="shared" ref="A17:A80" si="0">IFERROR(IF(A16+1&lt;=Last_Proj_Year,A16+1,""),"")</f>
        <v>1901</v>
      </c>
      <c r="B17" s="67"/>
      <c r="C17" s="68"/>
      <c r="D17" s="139" t="str">
        <f>IFERROR(IF(C17&lt;&gt;"",C17/B17,""),"")</f>
        <v/>
      </c>
      <c r="E17" s="68"/>
      <c r="F17" s="69"/>
      <c r="G17" s="69"/>
      <c r="H17" s="109"/>
      <c r="I17" s="156"/>
      <c r="J17" s="140" t="str">
        <f>IFERROR(IF(B17="","",B17/F17),"")</f>
        <v/>
      </c>
      <c r="K17" s="70"/>
      <c r="L17" s="67"/>
      <c r="M17" s="68"/>
      <c r="N17" s="139" t="str">
        <f t="shared" ref="N17:N80" si="1">IFERROR(IF(M17&lt;&gt;"",M17/L17,""),"")</f>
        <v/>
      </c>
      <c r="O17" s="68"/>
      <c r="P17" s="69"/>
      <c r="Q17" s="69"/>
      <c r="R17" s="109"/>
      <c r="S17" s="156"/>
      <c r="T17" s="140" t="str">
        <f t="shared" ref="T17:T80" si="2">IFERROR(IF(L17="","",L17/P17),"")</f>
        <v/>
      </c>
      <c r="U17" s="70"/>
      <c r="V17" s="236">
        <f>ExpTable16[[#This Row],[IN Life Years]]*ExpTable16[[#This Row],[IN Average Age]]</f>
        <v>0</v>
      </c>
      <c r="W17" s="106">
        <f>ExpTable16[[#This Row],[NW Life Years]]*ExpTable16[[#This Row],[NW Average Age]]</f>
        <v>0</v>
      </c>
      <c r="X17" s="141">
        <f>IF(ExpTable16[[#This Row],[Time Frame]]="","",IF(AND(ExpTable16[[#This Row],[Time Frame]]&lt;&gt;"",ExpTable16[[#This Row],[Time Frame]]&lt;=Last_Full_Year),1/((1+Discount_Rate)^(ExpTable16[[#This Row],[Time Frame]]-PV_Year)),0)/((1+Discount_Rate)^0.5))</f>
        <v>1</v>
      </c>
      <c r="Y17" s="142">
        <f>IF(ExpTable16[[#This Row],[Time Frame]]="","",IF(AND(ExpTable16[[#This Row],[Time Frame]]&lt;&gt;"",ExpTable16[[#This Row],[Time Frame]]&gt;Last_Full_Year),1/((1+Discount_Rate)^(ExpTable16[[#This Row],[Time Frame]]-PV_Year)),0)/((1+Discount_Rate)^0.5))</f>
        <v>0</v>
      </c>
    </row>
    <row r="18" spans="1:25" s="29" customFormat="1" x14ac:dyDescent="0.25">
      <c r="A18" s="138">
        <f t="shared" si="0"/>
        <v>1902</v>
      </c>
      <c r="B18" s="67"/>
      <c r="C18" s="68"/>
      <c r="D18" s="139" t="str">
        <f>IFERROR(IF(C18&lt;&gt;"",C18/B18,""),"")</f>
        <v/>
      </c>
      <c r="E18" s="68"/>
      <c r="F18" s="69"/>
      <c r="G18" s="69"/>
      <c r="H18" s="109"/>
      <c r="I18" s="156"/>
      <c r="J18" s="140" t="str">
        <f>IFERROR(IF(B18="","",B18/F18),"")</f>
        <v/>
      </c>
      <c r="K18" s="70"/>
      <c r="L18" s="67"/>
      <c r="M18" s="68"/>
      <c r="N18" s="139" t="str">
        <f t="shared" si="1"/>
        <v/>
      </c>
      <c r="O18" s="68"/>
      <c r="P18" s="69"/>
      <c r="Q18" s="69"/>
      <c r="R18" s="109"/>
      <c r="S18" s="156"/>
      <c r="T18" s="140" t="str">
        <f t="shared" si="2"/>
        <v/>
      </c>
      <c r="U18" s="70"/>
      <c r="V18" s="236">
        <f>ExpTable16[[#This Row],[IN Life Years]]*ExpTable16[[#This Row],[IN Average Age]]</f>
        <v>0</v>
      </c>
      <c r="W18" s="106">
        <f>ExpTable16[[#This Row],[NW Life Years]]*ExpTable16[[#This Row],[NW Average Age]]</f>
        <v>0</v>
      </c>
      <c r="X18" s="141">
        <f>IF(ExpTable16[[#This Row],[Time Frame]]="","",IF(AND(ExpTable16[[#This Row],[Time Frame]]&lt;&gt;"",ExpTable16[[#This Row],[Time Frame]]&lt;=Last_Full_Year),1/((1+Discount_Rate)^(ExpTable16[[#This Row],[Time Frame]]-PV_Year)),0)/((1+Discount_Rate)^0.5))</f>
        <v>1</v>
      </c>
      <c r="Y18" s="142">
        <f>IF(ExpTable16[[#This Row],[Time Frame]]="","",IF(AND(ExpTable16[[#This Row],[Time Frame]]&lt;&gt;"",ExpTable16[[#This Row],[Time Frame]]&gt;Last_Full_Year),1/((1+Discount_Rate)^(ExpTable16[[#This Row],[Time Frame]]-PV_Year)),0)/((1+Discount_Rate)^0.5))</f>
        <v>0</v>
      </c>
    </row>
    <row r="19" spans="1:25" s="29" customFormat="1" x14ac:dyDescent="0.25">
      <c r="A19" s="138">
        <f t="shared" si="0"/>
        <v>1903</v>
      </c>
      <c r="B19" s="67"/>
      <c r="C19" s="68"/>
      <c r="D19" s="139" t="str">
        <f>IFERROR(IF(C19&lt;&gt;"",C19/B19,""),"")</f>
        <v/>
      </c>
      <c r="E19" s="68"/>
      <c r="F19" s="69"/>
      <c r="G19" s="69"/>
      <c r="H19" s="109"/>
      <c r="I19" s="156"/>
      <c r="J19" s="140" t="str">
        <f t="shared" ref="J19:J82" si="3">IFERROR(IF(B19="","",B19/F19),"")</f>
        <v/>
      </c>
      <c r="K19" s="70"/>
      <c r="L19" s="67"/>
      <c r="M19" s="68"/>
      <c r="N19" s="139" t="str">
        <f t="shared" si="1"/>
        <v/>
      </c>
      <c r="O19" s="68"/>
      <c r="P19" s="69"/>
      <c r="Q19" s="69"/>
      <c r="R19" s="109"/>
      <c r="S19" s="156"/>
      <c r="T19" s="140" t="str">
        <f t="shared" si="2"/>
        <v/>
      </c>
      <c r="U19" s="70"/>
      <c r="V19" s="236">
        <f>ExpTable16[[#This Row],[IN Life Years]]*ExpTable16[[#This Row],[IN Average Age]]</f>
        <v>0</v>
      </c>
      <c r="W19" s="106">
        <f>ExpTable16[[#This Row],[NW Life Years]]*ExpTable16[[#This Row],[NW Average Age]]</f>
        <v>0</v>
      </c>
      <c r="X19" s="141">
        <f>IF(ExpTable16[[#This Row],[Time Frame]]="","",IF(AND(ExpTable16[[#This Row],[Time Frame]]&lt;&gt;"",ExpTable16[[#This Row],[Time Frame]]&lt;=Last_Full_Year),1/((1+Discount_Rate)^(ExpTable16[[#This Row],[Time Frame]]-PV_Year)),0)/((1+Discount_Rate)^0.5))</f>
        <v>1</v>
      </c>
      <c r="Y19" s="142">
        <f>IF(ExpTable16[[#This Row],[Time Frame]]="","",IF(AND(ExpTable16[[#This Row],[Time Frame]]&lt;&gt;"",ExpTable16[[#This Row],[Time Frame]]&gt;Last_Full_Year),1/((1+Discount_Rate)^(ExpTable16[[#This Row],[Time Frame]]-PV_Year)),0)/((1+Discount_Rate)^0.5))</f>
        <v>0</v>
      </c>
    </row>
    <row r="20" spans="1:25" s="29" customFormat="1" x14ac:dyDescent="0.25">
      <c r="A20" s="138">
        <f t="shared" si="0"/>
        <v>1904</v>
      </c>
      <c r="B20" s="67"/>
      <c r="C20" s="68"/>
      <c r="D20" s="139" t="str">
        <f>IFERROR(IF(C20&lt;&gt;"",C20/B20,""),"")</f>
        <v/>
      </c>
      <c r="E20" s="68"/>
      <c r="F20" s="69"/>
      <c r="G20" s="69"/>
      <c r="H20" s="109"/>
      <c r="I20" s="156"/>
      <c r="J20" s="140" t="str">
        <f t="shared" si="3"/>
        <v/>
      </c>
      <c r="K20" s="70"/>
      <c r="L20" s="67"/>
      <c r="M20" s="68"/>
      <c r="N20" s="139" t="str">
        <f t="shared" si="1"/>
        <v/>
      </c>
      <c r="O20" s="68"/>
      <c r="P20" s="69"/>
      <c r="Q20" s="69"/>
      <c r="R20" s="109"/>
      <c r="S20" s="156"/>
      <c r="T20" s="140" t="str">
        <f t="shared" si="2"/>
        <v/>
      </c>
      <c r="U20" s="70"/>
      <c r="V20" s="236">
        <f>ExpTable16[[#This Row],[IN Life Years]]*ExpTable16[[#This Row],[IN Average Age]]</f>
        <v>0</v>
      </c>
      <c r="W20" s="106">
        <f>ExpTable16[[#This Row],[NW Life Years]]*ExpTable16[[#This Row],[NW Average Age]]</f>
        <v>0</v>
      </c>
      <c r="X20" s="141">
        <f>IF(ExpTable16[[#This Row],[Time Frame]]="","",IF(AND(ExpTable16[[#This Row],[Time Frame]]&lt;&gt;"",ExpTable16[[#This Row],[Time Frame]]&lt;=Last_Full_Year),1/((1+Discount_Rate)^(ExpTable16[[#This Row],[Time Frame]]-PV_Year)),0)/((1+Discount_Rate)^0.5))</f>
        <v>1</v>
      </c>
      <c r="Y20" s="142">
        <f>IF(ExpTable16[[#This Row],[Time Frame]]="","",IF(AND(ExpTable16[[#This Row],[Time Frame]]&lt;&gt;"",ExpTable16[[#This Row],[Time Frame]]&gt;Last_Full_Year),1/((1+Discount_Rate)^(ExpTable16[[#This Row],[Time Frame]]-PV_Year)),0)/((1+Discount_Rate)^0.5))</f>
        <v>0</v>
      </c>
    </row>
    <row r="21" spans="1:25" s="29" customFormat="1" x14ac:dyDescent="0.25">
      <c r="A21" s="138">
        <f t="shared" si="0"/>
        <v>1905</v>
      </c>
      <c r="B21" s="67"/>
      <c r="C21" s="68"/>
      <c r="D21" s="139" t="str">
        <f t="shared" ref="D21:D84" si="4">IFERROR(IF(C21&lt;&gt;"",C21/B21,""),"")</f>
        <v/>
      </c>
      <c r="E21" s="68"/>
      <c r="F21" s="69"/>
      <c r="G21" s="69"/>
      <c r="H21" s="109"/>
      <c r="I21" s="156"/>
      <c r="J21" s="140" t="str">
        <f t="shared" si="3"/>
        <v/>
      </c>
      <c r="K21" s="70"/>
      <c r="L21" s="67"/>
      <c r="M21" s="68"/>
      <c r="N21" s="139" t="str">
        <f t="shared" si="1"/>
        <v/>
      </c>
      <c r="O21" s="68"/>
      <c r="P21" s="69"/>
      <c r="Q21" s="69"/>
      <c r="R21" s="109"/>
      <c r="S21" s="156"/>
      <c r="T21" s="140" t="str">
        <f t="shared" si="2"/>
        <v/>
      </c>
      <c r="U21" s="70"/>
      <c r="V21" s="236">
        <f>ExpTable16[[#This Row],[IN Life Years]]*ExpTable16[[#This Row],[IN Average Age]]</f>
        <v>0</v>
      </c>
      <c r="W21" s="106">
        <f>ExpTable16[[#This Row],[NW Life Years]]*ExpTable16[[#This Row],[NW Average Age]]</f>
        <v>0</v>
      </c>
      <c r="X21" s="141">
        <f>IF(ExpTable16[[#This Row],[Time Frame]]="","",IF(AND(ExpTable16[[#This Row],[Time Frame]]&lt;&gt;"",ExpTable16[[#This Row],[Time Frame]]&lt;=Last_Full_Year),1/((1+Discount_Rate)^(ExpTable16[[#This Row],[Time Frame]]-PV_Year)),0)/((1+Discount_Rate)^0.5))</f>
        <v>1</v>
      </c>
      <c r="Y21" s="142">
        <f>IF(ExpTable16[[#This Row],[Time Frame]]="","",IF(AND(ExpTable16[[#This Row],[Time Frame]]&lt;&gt;"",ExpTable16[[#This Row],[Time Frame]]&gt;Last_Full_Year),1/((1+Discount_Rate)^(ExpTable16[[#This Row],[Time Frame]]-PV_Year)),0)/((1+Discount_Rate)^0.5))</f>
        <v>0</v>
      </c>
    </row>
    <row r="22" spans="1:25" s="29" customFormat="1" x14ac:dyDescent="0.25">
      <c r="A22" s="138">
        <f t="shared" si="0"/>
        <v>1906</v>
      </c>
      <c r="B22" s="67"/>
      <c r="C22" s="68"/>
      <c r="D22" s="139" t="str">
        <f t="shared" si="4"/>
        <v/>
      </c>
      <c r="E22" s="68"/>
      <c r="F22" s="69"/>
      <c r="G22" s="69"/>
      <c r="H22" s="109"/>
      <c r="I22" s="156"/>
      <c r="J22" s="140" t="str">
        <f t="shared" si="3"/>
        <v/>
      </c>
      <c r="K22" s="70"/>
      <c r="L22" s="67"/>
      <c r="M22" s="68"/>
      <c r="N22" s="139" t="str">
        <f t="shared" si="1"/>
        <v/>
      </c>
      <c r="O22" s="68"/>
      <c r="P22" s="69"/>
      <c r="Q22" s="69"/>
      <c r="R22" s="109"/>
      <c r="S22" s="156"/>
      <c r="T22" s="140" t="str">
        <f t="shared" si="2"/>
        <v/>
      </c>
      <c r="U22" s="70"/>
      <c r="V22" s="236">
        <f>ExpTable16[[#This Row],[IN Life Years]]*ExpTable16[[#This Row],[IN Average Age]]</f>
        <v>0</v>
      </c>
      <c r="W22" s="106">
        <f>ExpTable16[[#This Row],[NW Life Years]]*ExpTable16[[#This Row],[NW Average Age]]</f>
        <v>0</v>
      </c>
      <c r="X22" s="141">
        <f>IF(ExpTable16[[#This Row],[Time Frame]]="","",IF(AND(ExpTable16[[#This Row],[Time Frame]]&lt;&gt;"",ExpTable16[[#This Row],[Time Frame]]&lt;=Last_Full_Year),1/((1+Discount_Rate)^(ExpTable16[[#This Row],[Time Frame]]-PV_Year)),0)/((1+Discount_Rate)^0.5))</f>
        <v>1</v>
      </c>
      <c r="Y22" s="142">
        <f>IF(ExpTable16[[#This Row],[Time Frame]]="","",IF(AND(ExpTable16[[#This Row],[Time Frame]]&lt;&gt;"",ExpTable16[[#This Row],[Time Frame]]&gt;Last_Full_Year),1/((1+Discount_Rate)^(ExpTable16[[#This Row],[Time Frame]]-PV_Year)),0)/((1+Discount_Rate)^0.5))</f>
        <v>0</v>
      </c>
    </row>
    <row r="23" spans="1:25" s="29" customFormat="1" x14ac:dyDescent="0.25">
      <c r="A23" s="138">
        <f t="shared" si="0"/>
        <v>1907</v>
      </c>
      <c r="B23" s="67"/>
      <c r="C23" s="68"/>
      <c r="D23" s="139" t="str">
        <f t="shared" si="4"/>
        <v/>
      </c>
      <c r="E23" s="68"/>
      <c r="F23" s="69"/>
      <c r="G23" s="69"/>
      <c r="H23" s="109"/>
      <c r="I23" s="156"/>
      <c r="J23" s="140" t="str">
        <f t="shared" si="3"/>
        <v/>
      </c>
      <c r="K23" s="70"/>
      <c r="L23" s="67"/>
      <c r="M23" s="68"/>
      <c r="N23" s="139" t="str">
        <f t="shared" si="1"/>
        <v/>
      </c>
      <c r="O23" s="68"/>
      <c r="P23" s="69"/>
      <c r="Q23" s="69"/>
      <c r="R23" s="109"/>
      <c r="S23" s="156"/>
      <c r="T23" s="140" t="str">
        <f t="shared" si="2"/>
        <v/>
      </c>
      <c r="U23" s="70"/>
      <c r="V23" s="236">
        <f>ExpTable16[[#This Row],[IN Life Years]]*ExpTable16[[#This Row],[IN Average Age]]</f>
        <v>0</v>
      </c>
      <c r="W23" s="106">
        <f>ExpTable16[[#This Row],[NW Life Years]]*ExpTable16[[#This Row],[NW Average Age]]</f>
        <v>0</v>
      </c>
      <c r="X23" s="141">
        <f>IF(ExpTable16[[#This Row],[Time Frame]]="","",IF(AND(ExpTable16[[#This Row],[Time Frame]]&lt;&gt;"",ExpTable16[[#This Row],[Time Frame]]&lt;=Last_Full_Year),1/((1+Discount_Rate)^(ExpTable16[[#This Row],[Time Frame]]-PV_Year)),0)/((1+Discount_Rate)^0.5))</f>
        <v>1</v>
      </c>
      <c r="Y23" s="142">
        <f>IF(ExpTable16[[#This Row],[Time Frame]]="","",IF(AND(ExpTable16[[#This Row],[Time Frame]]&lt;&gt;"",ExpTable16[[#This Row],[Time Frame]]&gt;Last_Full_Year),1/((1+Discount_Rate)^(ExpTable16[[#This Row],[Time Frame]]-PV_Year)),0)/((1+Discount_Rate)^0.5))</f>
        <v>0</v>
      </c>
    </row>
    <row r="24" spans="1:25" s="29" customFormat="1" x14ac:dyDescent="0.25">
      <c r="A24" s="138">
        <f t="shared" si="0"/>
        <v>1908</v>
      </c>
      <c r="B24" s="67"/>
      <c r="C24" s="68"/>
      <c r="D24" s="139" t="str">
        <f t="shared" si="4"/>
        <v/>
      </c>
      <c r="E24" s="68"/>
      <c r="F24" s="69"/>
      <c r="G24" s="69"/>
      <c r="H24" s="109"/>
      <c r="I24" s="156"/>
      <c r="J24" s="140" t="str">
        <f t="shared" si="3"/>
        <v/>
      </c>
      <c r="K24" s="70"/>
      <c r="L24" s="67"/>
      <c r="M24" s="68"/>
      <c r="N24" s="139" t="str">
        <f t="shared" si="1"/>
        <v/>
      </c>
      <c r="O24" s="68"/>
      <c r="P24" s="69"/>
      <c r="Q24" s="69"/>
      <c r="R24" s="109"/>
      <c r="S24" s="156"/>
      <c r="T24" s="140" t="str">
        <f t="shared" si="2"/>
        <v/>
      </c>
      <c r="U24" s="70"/>
      <c r="V24" s="236">
        <f>ExpTable16[[#This Row],[IN Life Years]]*ExpTable16[[#This Row],[IN Average Age]]</f>
        <v>0</v>
      </c>
      <c r="W24" s="106">
        <f>ExpTable16[[#This Row],[NW Life Years]]*ExpTable16[[#This Row],[NW Average Age]]</f>
        <v>0</v>
      </c>
      <c r="X24" s="141">
        <f>IF(ExpTable16[[#This Row],[Time Frame]]="","",IF(AND(ExpTable16[[#This Row],[Time Frame]]&lt;&gt;"",ExpTable16[[#This Row],[Time Frame]]&lt;=Last_Full_Year),1/((1+Discount_Rate)^(ExpTable16[[#This Row],[Time Frame]]-PV_Year)),0)/((1+Discount_Rate)^0.5))</f>
        <v>1</v>
      </c>
      <c r="Y24" s="142">
        <f>IF(ExpTable16[[#This Row],[Time Frame]]="","",IF(AND(ExpTable16[[#This Row],[Time Frame]]&lt;&gt;"",ExpTable16[[#This Row],[Time Frame]]&gt;Last_Full_Year),1/((1+Discount_Rate)^(ExpTable16[[#This Row],[Time Frame]]-PV_Year)),0)/((1+Discount_Rate)^0.5))</f>
        <v>0</v>
      </c>
    </row>
    <row r="25" spans="1:25" s="29" customFormat="1" x14ac:dyDescent="0.25">
      <c r="A25" s="138">
        <f t="shared" si="0"/>
        <v>1909</v>
      </c>
      <c r="B25" s="67"/>
      <c r="C25" s="68"/>
      <c r="D25" s="139" t="str">
        <f t="shared" si="4"/>
        <v/>
      </c>
      <c r="E25" s="68"/>
      <c r="F25" s="69"/>
      <c r="G25" s="69"/>
      <c r="H25" s="109"/>
      <c r="I25" s="156"/>
      <c r="J25" s="140" t="str">
        <f t="shared" si="3"/>
        <v/>
      </c>
      <c r="K25" s="70"/>
      <c r="L25" s="67"/>
      <c r="M25" s="68"/>
      <c r="N25" s="139" t="str">
        <f t="shared" si="1"/>
        <v/>
      </c>
      <c r="O25" s="68"/>
      <c r="P25" s="69"/>
      <c r="Q25" s="69"/>
      <c r="R25" s="109"/>
      <c r="S25" s="156"/>
      <c r="T25" s="140" t="str">
        <f t="shared" si="2"/>
        <v/>
      </c>
      <c r="U25" s="70"/>
      <c r="V25" s="236">
        <f>ExpTable16[[#This Row],[IN Life Years]]*ExpTable16[[#This Row],[IN Average Age]]</f>
        <v>0</v>
      </c>
      <c r="W25" s="106">
        <f>ExpTable16[[#This Row],[NW Life Years]]*ExpTable16[[#This Row],[NW Average Age]]</f>
        <v>0</v>
      </c>
      <c r="X25" s="141">
        <f>IF(ExpTable16[[#This Row],[Time Frame]]="","",IF(AND(ExpTable16[[#This Row],[Time Frame]]&lt;&gt;"",ExpTable16[[#This Row],[Time Frame]]&lt;=Last_Full_Year),1/((1+Discount_Rate)^(ExpTable16[[#This Row],[Time Frame]]-PV_Year)),0)/((1+Discount_Rate)^0.5))</f>
        <v>1</v>
      </c>
      <c r="Y25" s="142">
        <f>IF(ExpTable16[[#This Row],[Time Frame]]="","",IF(AND(ExpTable16[[#This Row],[Time Frame]]&lt;&gt;"",ExpTable16[[#This Row],[Time Frame]]&gt;Last_Full_Year),1/((1+Discount_Rate)^(ExpTable16[[#This Row],[Time Frame]]-PV_Year)),0)/((1+Discount_Rate)^0.5))</f>
        <v>0</v>
      </c>
    </row>
    <row r="26" spans="1:25" s="29" customFormat="1" x14ac:dyDescent="0.25">
      <c r="A26" s="138">
        <f t="shared" si="0"/>
        <v>1910</v>
      </c>
      <c r="B26" s="67"/>
      <c r="C26" s="68"/>
      <c r="D26" s="139" t="str">
        <f t="shared" si="4"/>
        <v/>
      </c>
      <c r="E26" s="68"/>
      <c r="F26" s="69"/>
      <c r="G26" s="69"/>
      <c r="H26" s="109"/>
      <c r="I26" s="156"/>
      <c r="J26" s="140" t="str">
        <f t="shared" si="3"/>
        <v/>
      </c>
      <c r="K26" s="70"/>
      <c r="L26" s="67"/>
      <c r="M26" s="68"/>
      <c r="N26" s="139" t="str">
        <f t="shared" si="1"/>
        <v/>
      </c>
      <c r="O26" s="68"/>
      <c r="P26" s="69"/>
      <c r="Q26" s="69"/>
      <c r="R26" s="109"/>
      <c r="S26" s="156"/>
      <c r="T26" s="140" t="str">
        <f t="shared" si="2"/>
        <v/>
      </c>
      <c r="U26" s="70"/>
      <c r="V26" s="236">
        <f>ExpTable16[[#This Row],[IN Life Years]]*ExpTable16[[#This Row],[IN Average Age]]</f>
        <v>0</v>
      </c>
      <c r="W26" s="106">
        <f>ExpTable16[[#This Row],[NW Life Years]]*ExpTable16[[#This Row],[NW Average Age]]</f>
        <v>0</v>
      </c>
      <c r="X26" s="141">
        <f>IF(ExpTable16[[#This Row],[Time Frame]]="","",IF(AND(ExpTable16[[#This Row],[Time Frame]]&lt;&gt;"",ExpTable16[[#This Row],[Time Frame]]&lt;=Last_Full_Year),1/((1+Discount_Rate)^(ExpTable16[[#This Row],[Time Frame]]-PV_Year)),0)/((1+Discount_Rate)^0.5))</f>
        <v>1</v>
      </c>
      <c r="Y26" s="142">
        <f>IF(ExpTable16[[#This Row],[Time Frame]]="","",IF(AND(ExpTable16[[#This Row],[Time Frame]]&lt;&gt;"",ExpTable16[[#This Row],[Time Frame]]&gt;Last_Full_Year),1/((1+Discount_Rate)^(ExpTable16[[#This Row],[Time Frame]]-PV_Year)),0)/((1+Discount_Rate)^0.5))</f>
        <v>0</v>
      </c>
    </row>
    <row r="27" spans="1:25" s="29" customFormat="1" x14ac:dyDescent="0.25">
      <c r="A27" s="138">
        <f t="shared" si="0"/>
        <v>1911</v>
      </c>
      <c r="B27" s="67"/>
      <c r="C27" s="68"/>
      <c r="D27" s="139" t="str">
        <f t="shared" si="4"/>
        <v/>
      </c>
      <c r="E27" s="68"/>
      <c r="F27" s="69"/>
      <c r="G27" s="69"/>
      <c r="H27" s="109"/>
      <c r="I27" s="156"/>
      <c r="J27" s="140" t="str">
        <f t="shared" si="3"/>
        <v/>
      </c>
      <c r="K27" s="70"/>
      <c r="L27" s="67"/>
      <c r="M27" s="68"/>
      <c r="N27" s="139" t="str">
        <f t="shared" si="1"/>
        <v/>
      </c>
      <c r="O27" s="68"/>
      <c r="P27" s="69"/>
      <c r="Q27" s="69"/>
      <c r="R27" s="109"/>
      <c r="S27" s="156"/>
      <c r="T27" s="140" t="str">
        <f t="shared" si="2"/>
        <v/>
      </c>
      <c r="U27" s="70"/>
      <c r="V27" s="236">
        <f>ExpTable16[[#This Row],[IN Life Years]]*ExpTable16[[#This Row],[IN Average Age]]</f>
        <v>0</v>
      </c>
      <c r="W27" s="106">
        <f>ExpTable16[[#This Row],[NW Life Years]]*ExpTable16[[#This Row],[NW Average Age]]</f>
        <v>0</v>
      </c>
      <c r="X27" s="141">
        <f>IF(ExpTable16[[#This Row],[Time Frame]]="","",IF(AND(ExpTable16[[#This Row],[Time Frame]]&lt;&gt;"",ExpTable16[[#This Row],[Time Frame]]&lt;=Last_Full_Year),1/((1+Discount_Rate)^(ExpTable16[[#This Row],[Time Frame]]-PV_Year)),0)/((1+Discount_Rate)^0.5))</f>
        <v>1</v>
      </c>
      <c r="Y27" s="142">
        <f>IF(ExpTable16[[#This Row],[Time Frame]]="","",IF(AND(ExpTable16[[#This Row],[Time Frame]]&lt;&gt;"",ExpTable16[[#This Row],[Time Frame]]&gt;Last_Full_Year),1/((1+Discount_Rate)^(ExpTable16[[#This Row],[Time Frame]]-PV_Year)),0)/((1+Discount_Rate)^0.5))</f>
        <v>0</v>
      </c>
    </row>
    <row r="28" spans="1:25" s="29" customFormat="1" x14ac:dyDescent="0.25">
      <c r="A28" s="138">
        <f t="shared" si="0"/>
        <v>1912</v>
      </c>
      <c r="B28" s="67"/>
      <c r="C28" s="68"/>
      <c r="D28" s="139" t="str">
        <f t="shared" si="4"/>
        <v/>
      </c>
      <c r="E28" s="68"/>
      <c r="F28" s="69"/>
      <c r="G28" s="69"/>
      <c r="H28" s="109"/>
      <c r="I28" s="156"/>
      <c r="J28" s="140" t="str">
        <f t="shared" si="3"/>
        <v/>
      </c>
      <c r="K28" s="70"/>
      <c r="L28" s="67"/>
      <c r="M28" s="68"/>
      <c r="N28" s="139" t="str">
        <f t="shared" si="1"/>
        <v/>
      </c>
      <c r="O28" s="68"/>
      <c r="P28" s="69"/>
      <c r="Q28" s="69"/>
      <c r="R28" s="109"/>
      <c r="S28" s="156"/>
      <c r="T28" s="140" t="str">
        <f t="shared" si="2"/>
        <v/>
      </c>
      <c r="U28" s="70"/>
      <c r="V28" s="236">
        <f>ExpTable16[[#This Row],[IN Life Years]]*ExpTable16[[#This Row],[IN Average Age]]</f>
        <v>0</v>
      </c>
      <c r="W28" s="106">
        <f>ExpTable16[[#This Row],[NW Life Years]]*ExpTable16[[#This Row],[NW Average Age]]</f>
        <v>0</v>
      </c>
      <c r="X28" s="141">
        <f>IF(ExpTable16[[#This Row],[Time Frame]]="","",IF(AND(ExpTable16[[#This Row],[Time Frame]]&lt;&gt;"",ExpTable16[[#This Row],[Time Frame]]&lt;=Last_Full_Year),1/((1+Discount_Rate)^(ExpTable16[[#This Row],[Time Frame]]-PV_Year)),0)/((1+Discount_Rate)^0.5))</f>
        <v>1</v>
      </c>
      <c r="Y28" s="142">
        <f>IF(ExpTable16[[#This Row],[Time Frame]]="","",IF(AND(ExpTable16[[#This Row],[Time Frame]]&lt;&gt;"",ExpTable16[[#This Row],[Time Frame]]&gt;Last_Full_Year),1/((1+Discount_Rate)^(ExpTable16[[#This Row],[Time Frame]]-PV_Year)),0)/((1+Discount_Rate)^0.5))</f>
        <v>0</v>
      </c>
    </row>
    <row r="29" spans="1:25" x14ac:dyDescent="0.25">
      <c r="A29" s="138">
        <f t="shared" si="0"/>
        <v>1913</v>
      </c>
      <c r="B29" s="67"/>
      <c r="C29" s="68"/>
      <c r="D29" s="139" t="str">
        <f t="shared" si="4"/>
        <v/>
      </c>
      <c r="E29" s="68"/>
      <c r="F29" s="69"/>
      <c r="G29" s="69"/>
      <c r="H29" s="109"/>
      <c r="I29" s="156"/>
      <c r="J29" s="140" t="str">
        <f t="shared" si="3"/>
        <v/>
      </c>
      <c r="K29" s="70"/>
      <c r="L29" s="67"/>
      <c r="M29" s="68"/>
      <c r="N29" s="139" t="str">
        <f t="shared" si="1"/>
        <v/>
      </c>
      <c r="O29" s="68"/>
      <c r="P29" s="69"/>
      <c r="Q29" s="69"/>
      <c r="R29" s="109"/>
      <c r="S29" s="156"/>
      <c r="T29" s="140" t="str">
        <f t="shared" si="2"/>
        <v/>
      </c>
      <c r="U29" s="70"/>
      <c r="V29" s="236">
        <f>ExpTable16[[#This Row],[IN Life Years]]*ExpTable16[[#This Row],[IN Average Age]]</f>
        <v>0</v>
      </c>
      <c r="W29" s="106">
        <f>ExpTable16[[#This Row],[NW Life Years]]*ExpTable16[[#This Row],[NW Average Age]]</f>
        <v>0</v>
      </c>
      <c r="X29" s="141">
        <f>IF(ExpTable16[[#This Row],[Time Frame]]="","",IF(AND(ExpTable16[[#This Row],[Time Frame]]&lt;&gt;"",ExpTable16[[#This Row],[Time Frame]]&lt;=Last_Full_Year),1/((1+Discount_Rate)^(ExpTable16[[#This Row],[Time Frame]]-PV_Year)),0)/((1+Discount_Rate)^0.5))</f>
        <v>1</v>
      </c>
      <c r="Y29" s="142">
        <f>IF(ExpTable16[[#This Row],[Time Frame]]="","",IF(AND(ExpTable16[[#This Row],[Time Frame]]&lt;&gt;"",ExpTable16[[#This Row],[Time Frame]]&gt;Last_Full_Year),1/((1+Discount_Rate)^(ExpTable16[[#This Row],[Time Frame]]-PV_Year)),0)/((1+Discount_Rate)^0.5))</f>
        <v>0</v>
      </c>
    </row>
    <row r="30" spans="1:25" x14ac:dyDescent="0.25">
      <c r="A30" s="138">
        <f t="shared" si="0"/>
        <v>1914</v>
      </c>
      <c r="B30" s="67"/>
      <c r="C30" s="68"/>
      <c r="D30" s="139" t="str">
        <f t="shared" si="4"/>
        <v/>
      </c>
      <c r="E30" s="68"/>
      <c r="F30" s="69"/>
      <c r="G30" s="69"/>
      <c r="H30" s="109"/>
      <c r="I30" s="156"/>
      <c r="J30" s="140" t="str">
        <f t="shared" si="3"/>
        <v/>
      </c>
      <c r="K30" s="70"/>
      <c r="L30" s="67"/>
      <c r="M30" s="68"/>
      <c r="N30" s="139" t="str">
        <f t="shared" si="1"/>
        <v/>
      </c>
      <c r="O30" s="68"/>
      <c r="P30" s="69"/>
      <c r="Q30" s="69"/>
      <c r="R30" s="109"/>
      <c r="S30" s="156"/>
      <c r="T30" s="140" t="str">
        <f t="shared" si="2"/>
        <v/>
      </c>
      <c r="U30" s="70"/>
      <c r="V30" s="236">
        <f>ExpTable16[[#This Row],[IN Life Years]]*ExpTable16[[#This Row],[IN Average Age]]</f>
        <v>0</v>
      </c>
      <c r="W30" s="106">
        <f>ExpTable16[[#This Row],[NW Life Years]]*ExpTable16[[#This Row],[NW Average Age]]</f>
        <v>0</v>
      </c>
      <c r="X30" s="141">
        <f>IF(ExpTable16[[#This Row],[Time Frame]]="","",IF(AND(ExpTable16[[#This Row],[Time Frame]]&lt;&gt;"",ExpTable16[[#This Row],[Time Frame]]&lt;=Last_Full_Year),1/((1+Discount_Rate)^(ExpTable16[[#This Row],[Time Frame]]-PV_Year)),0)/((1+Discount_Rate)^0.5))</f>
        <v>1</v>
      </c>
      <c r="Y30" s="142">
        <f>IF(ExpTable16[[#This Row],[Time Frame]]="","",IF(AND(ExpTable16[[#This Row],[Time Frame]]&lt;&gt;"",ExpTable16[[#This Row],[Time Frame]]&gt;Last_Full_Year),1/((1+Discount_Rate)^(ExpTable16[[#This Row],[Time Frame]]-PV_Year)),0)/((1+Discount_Rate)^0.5))</f>
        <v>0</v>
      </c>
    </row>
    <row r="31" spans="1:25" x14ac:dyDescent="0.25">
      <c r="A31" s="138">
        <f t="shared" si="0"/>
        <v>1915</v>
      </c>
      <c r="B31" s="67"/>
      <c r="C31" s="68"/>
      <c r="D31" s="139" t="str">
        <f t="shared" si="4"/>
        <v/>
      </c>
      <c r="E31" s="68"/>
      <c r="F31" s="69"/>
      <c r="G31" s="69"/>
      <c r="H31" s="109"/>
      <c r="I31" s="156"/>
      <c r="J31" s="140" t="str">
        <f t="shared" si="3"/>
        <v/>
      </c>
      <c r="K31" s="70"/>
      <c r="L31" s="67"/>
      <c r="M31" s="68"/>
      <c r="N31" s="139" t="str">
        <f t="shared" si="1"/>
        <v/>
      </c>
      <c r="O31" s="68"/>
      <c r="P31" s="69"/>
      <c r="Q31" s="69"/>
      <c r="R31" s="109"/>
      <c r="S31" s="156"/>
      <c r="T31" s="140" t="str">
        <f t="shared" si="2"/>
        <v/>
      </c>
      <c r="U31" s="70"/>
      <c r="V31" s="236">
        <f>ExpTable16[[#This Row],[IN Life Years]]*ExpTable16[[#This Row],[IN Average Age]]</f>
        <v>0</v>
      </c>
      <c r="W31" s="106">
        <f>ExpTable16[[#This Row],[NW Life Years]]*ExpTable16[[#This Row],[NW Average Age]]</f>
        <v>0</v>
      </c>
      <c r="X31" s="141">
        <f>IF(ExpTable16[[#This Row],[Time Frame]]="","",IF(AND(ExpTable16[[#This Row],[Time Frame]]&lt;&gt;"",ExpTable16[[#This Row],[Time Frame]]&lt;=Last_Full_Year),1/((1+Discount_Rate)^(ExpTable16[[#This Row],[Time Frame]]-PV_Year)),0)/((1+Discount_Rate)^0.5))</f>
        <v>1</v>
      </c>
      <c r="Y31" s="142">
        <f>IF(ExpTable16[[#This Row],[Time Frame]]="","",IF(AND(ExpTable16[[#This Row],[Time Frame]]&lt;&gt;"",ExpTable16[[#This Row],[Time Frame]]&gt;Last_Full_Year),1/((1+Discount_Rate)^(ExpTable16[[#This Row],[Time Frame]]-PV_Year)),0)/((1+Discount_Rate)^0.5))</f>
        <v>0</v>
      </c>
    </row>
    <row r="32" spans="1:25" x14ac:dyDescent="0.25">
      <c r="A32" s="138">
        <f t="shared" si="0"/>
        <v>1916</v>
      </c>
      <c r="B32" s="67"/>
      <c r="C32" s="68"/>
      <c r="D32" s="139" t="str">
        <f t="shared" si="4"/>
        <v/>
      </c>
      <c r="E32" s="68"/>
      <c r="F32" s="69"/>
      <c r="G32" s="69"/>
      <c r="H32" s="109"/>
      <c r="I32" s="156"/>
      <c r="J32" s="140" t="str">
        <f t="shared" si="3"/>
        <v/>
      </c>
      <c r="K32" s="70"/>
      <c r="L32" s="67"/>
      <c r="M32" s="68"/>
      <c r="N32" s="139" t="str">
        <f t="shared" si="1"/>
        <v/>
      </c>
      <c r="O32" s="68"/>
      <c r="P32" s="69"/>
      <c r="Q32" s="69"/>
      <c r="R32" s="109"/>
      <c r="S32" s="156"/>
      <c r="T32" s="140" t="str">
        <f t="shared" si="2"/>
        <v/>
      </c>
      <c r="U32" s="70"/>
      <c r="V32" s="236">
        <f>ExpTable16[[#This Row],[IN Life Years]]*ExpTable16[[#This Row],[IN Average Age]]</f>
        <v>0</v>
      </c>
      <c r="W32" s="106">
        <f>ExpTable16[[#This Row],[NW Life Years]]*ExpTable16[[#This Row],[NW Average Age]]</f>
        <v>0</v>
      </c>
      <c r="X32" s="141">
        <f>IF(ExpTable16[[#This Row],[Time Frame]]="","",IF(AND(ExpTable16[[#This Row],[Time Frame]]&lt;&gt;"",ExpTable16[[#This Row],[Time Frame]]&lt;=Last_Full_Year),1/((1+Discount_Rate)^(ExpTable16[[#This Row],[Time Frame]]-PV_Year)),0)/((1+Discount_Rate)^0.5))</f>
        <v>1</v>
      </c>
      <c r="Y32" s="142">
        <f>IF(ExpTable16[[#This Row],[Time Frame]]="","",IF(AND(ExpTable16[[#This Row],[Time Frame]]&lt;&gt;"",ExpTable16[[#This Row],[Time Frame]]&gt;Last_Full_Year),1/((1+Discount_Rate)^(ExpTable16[[#This Row],[Time Frame]]-PV_Year)),0)/((1+Discount_Rate)^0.5))</f>
        <v>0</v>
      </c>
    </row>
    <row r="33" spans="1:25" x14ac:dyDescent="0.25">
      <c r="A33" s="138">
        <f t="shared" si="0"/>
        <v>1917</v>
      </c>
      <c r="B33" s="67"/>
      <c r="C33" s="68"/>
      <c r="D33" s="139" t="str">
        <f t="shared" si="4"/>
        <v/>
      </c>
      <c r="E33" s="68"/>
      <c r="F33" s="69"/>
      <c r="G33" s="69"/>
      <c r="H33" s="109"/>
      <c r="I33" s="156"/>
      <c r="J33" s="140" t="str">
        <f t="shared" si="3"/>
        <v/>
      </c>
      <c r="K33" s="70"/>
      <c r="L33" s="67"/>
      <c r="M33" s="68"/>
      <c r="N33" s="139" t="str">
        <f t="shared" si="1"/>
        <v/>
      </c>
      <c r="O33" s="68"/>
      <c r="P33" s="69"/>
      <c r="Q33" s="69"/>
      <c r="R33" s="109"/>
      <c r="S33" s="156"/>
      <c r="T33" s="140" t="str">
        <f t="shared" si="2"/>
        <v/>
      </c>
      <c r="U33" s="70"/>
      <c r="V33" s="236">
        <f>ExpTable16[[#This Row],[IN Life Years]]*ExpTable16[[#This Row],[IN Average Age]]</f>
        <v>0</v>
      </c>
      <c r="W33" s="106">
        <f>ExpTable16[[#This Row],[NW Life Years]]*ExpTable16[[#This Row],[NW Average Age]]</f>
        <v>0</v>
      </c>
      <c r="X33" s="141">
        <f>IF(ExpTable16[[#This Row],[Time Frame]]="","",IF(AND(ExpTable16[[#This Row],[Time Frame]]&lt;&gt;"",ExpTable16[[#This Row],[Time Frame]]&lt;=Last_Full_Year),1/((1+Discount_Rate)^(ExpTable16[[#This Row],[Time Frame]]-PV_Year)),0)/((1+Discount_Rate)^0.5))</f>
        <v>1</v>
      </c>
      <c r="Y33" s="142">
        <f>IF(ExpTable16[[#This Row],[Time Frame]]="","",IF(AND(ExpTable16[[#This Row],[Time Frame]]&lt;&gt;"",ExpTable16[[#This Row],[Time Frame]]&gt;Last_Full_Year),1/((1+Discount_Rate)^(ExpTable16[[#This Row],[Time Frame]]-PV_Year)),0)/((1+Discount_Rate)^0.5))</f>
        <v>0</v>
      </c>
    </row>
    <row r="34" spans="1:25" x14ac:dyDescent="0.25">
      <c r="A34" s="138">
        <f t="shared" si="0"/>
        <v>1918</v>
      </c>
      <c r="B34" s="67"/>
      <c r="C34" s="68"/>
      <c r="D34" s="139" t="str">
        <f t="shared" si="4"/>
        <v/>
      </c>
      <c r="E34" s="68"/>
      <c r="F34" s="69"/>
      <c r="G34" s="69"/>
      <c r="H34" s="109"/>
      <c r="I34" s="156"/>
      <c r="J34" s="140" t="str">
        <f t="shared" si="3"/>
        <v/>
      </c>
      <c r="K34" s="70"/>
      <c r="L34" s="67"/>
      <c r="M34" s="68"/>
      <c r="N34" s="139" t="str">
        <f t="shared" si="1"/>
        <v/>
      </c>
      <c r="O34" s="68"/>
      <c r="P34" s="69"/>
      <c r="Q34" s="69"/>
      <c r="R34" s="109"/>
      <c r="S34" s="156"/>
      <c r="T34" s="140" t="str">
        <f t="shared" si="2"/>
        <v/>
      </c>
      <c r="U34" s="70"/>
      <c r="V34" s="236">
        <f>ExpTable16[[#This Row],[IN Life Years]]*ExpTable16[[#This Row],[IN Average Age]]</f>
        <v>0</v>
      </c>
      <c r="W34" s="106">
        <f>ExpTable16[[#This Row],[NW Life Years]]*ExpTable16[[#This Row],[NW Average Age]]</f>
        <v>0</v>
      </c>
      <c r="X34" s="141">
        <f>IF(ExpTable16[[#This Row],[Time Frame]]="","",IF(AND(ExpTable16[[#This Row],[Time Frame]]&lt;&gt;"",ExpTable16[[#This Row],[Time Frame]]&lt;=Last_Full_Year),1/((1+Discount_Rate)^(ExpTable16[[#This Row],[Time Frame]]-PV_Year)),0)/((1+Discount_Rate)^0.5))</f>
        <v>1</v>
      </c>
      <c r="Y34" s="142">
        <f>IF(ExpTable16[[#This Row],[Time Frame]]="","",IF(AND(ExpTable16[[#This Row],[Time Frame]]&lt;&gt;"",ExpTable16[[#This Row],[Time Frame]]&gt;Last_Full_Year),1/((1+Discount_Rate)^(ExpTable16[[#This Row],[Time Frame]]-PV_Year)),0)/((1+Discount_Rate)^0.5))</f>
        <v>0</v>
      </c>
    </row>
    <row r="35" spans="1:25" x14ac:dyDescent="0.25">
      <c r="A35" s="138">
        <f t="shared" si="0"/>
        <v>1919</v>
      </c>
      <c r="B35" s="67"/>
      <c r="C35" s="68"/>
      <c r="D35" s="139" t="str">
        <f t="shared" si="4"/>
        <v/>
      </c>
      <c r="E35" s="68"/>
      <c r="F35" s="69"/>
      <c r="G35" s="69"/>
      <c r="H35" s="109"/>
      <c r="I35" s="156"/>
      <c r="J35" s="140" t="str">
        <f t="shared" si="3"/>
        <v/>
      </c>
      <c r="K35" s="70"/>
      <c r="L35" s="67"/>
      <c r="M35" s="68"/>
      <c r="N35" s="139" t="str">
        <f t="shared" si="1"/>
        <v/>
      </c>
      <c r="O35" s="68"/>
      <c r="P35" s="69"/>
      <c r="Q35" s="69"/>
      <c r="R35" s="109"/>
      <c r="S35" s="156"/>
      <c r="T35" s="140" t="str">
        <f t="shared" si="2"/>
        <v/>
      </c>
      <c r="U35" s="70"/>
      <c r="V35" s="236">
        <f>ExpTable16[[#This Row],[IN Life Years]]*ExpTable16[[#This Row],[IN Average Age]]</f>
        <v>0</v>
      </c>
      <c r="W35" s="106">
        <f>ExpTable16[[#This Row],[NW Life Years]]*ExpTable16[[#This Row],[NW Average Age]]</f>
        <v>0</v>
      </c>
      <c r="X35" s="141">
        <f>IF(ExpTable16[[#This Row],[Time Frame]]="","",IF(AND(ExpTable16[[#This Row],[Time Frame]]&lt;&gt;"",ExpTable16[[#This Row],[Time Frame]]&lt;=Last_Full_Year),1/((1+Discount_Rate)^(ExpTable16[[#This Row],[Time Frame]]-PV_Year)),0)/((1+Discount_Rate)^0.5))</f>
        <v>1</v>
      </c>
      <c r="Y35" s="142">
        <f>IF(ExpTable16[[#This Row],[Time Frame]]="","",IF(AND(ExpTable16[[#This Row],[Time Frame]]&lt;&gt;"",ExpTable16[[#This Row],[Time Frame]]&gt;Last_Full_Year),1/((1+Discount_Rate)^(ExpTable16[[#This Row],[Time Frame]]-PV_Year)),0)/((1+Discount_Rate)^0.5))</f>
        <v>0</v>
      </c>
    </row>
    <row r="36" spans="1:25" x14ac:dyDescent="0.25">
      <c r="A36" s="138">
        <f t="shared" si="0"/>
        <v>1920</v>
      </c>
      <c r="B36" s="67"/>
      <c r="C36" s="68"/>
      <c r="D36" s="139" t="str">
        <f t="shared" si="4"/>
        <v/>
      </c>
      <c r="E36" s="68"/>
      <c r="F36" s="69"/>
      <c r="G36" s="69"/>
      <c r="H36" s="109"/>
      <c r="I36" s="156"/>
      <c r="J36" s="140" t="str">
        <f t="shared" si="3"/>
        <v/>
      </c>
      <c r="K36" s="70"/>
      <c r="L36" s="67"/>
      <c r="M36" s="68"/>
      <c r="N36" s="139" t="str">
        <f t="shared" si="1"/>
        <v/>
      </c>
      <c r="O36" s="68"/>
      <c r="P36" s="69"/>
      <c r="Q36" s="69"/>
      <c r="R36" s="109"/>
      <c r="S36" s="156"/>
      <c r="T36" s="140" t="str">
        <f t="shared" si="2"/>
        <v/>
      </c>
      <c r="U36" s="70"/>
      <c r="V36" s="236">
        <f>ExpTable16[[#This Row],[IN Life Years]]*ExpTable16[[#This Row],[IN Average Age]]</f>
        <v>0</v>
      </c>
      <c r="W36" s="106">
        <f>ExpTable16[[#This Row],[NW Life Years]]*ExpTable16[[#This Row],[NW Average Age]]</f>
        <v>0</v>
      </c>
      <c r="X36" s="141">
        <f>IF(ExpTable16[[#This Row],[Time Frame]]="","",IF(AND(ExpTable16[[#This Row],[Time Frame]]&lt;&gt;"",ExpTable16[[#This Row],[Time Frame]]&lt;=Last_Full_Year),1/((1+Discount_Rate)^(ExpTable16[[#This Row],[Time Frame]]-PV_Year)),0)/((1+Discount_Rate)^0.5))</f>
        <v>1</v>
      </c>
      <c r="Y36" s="142">
        <f>IF(ExpTable16[[#This Row],[Time Frame]]="","",IF(AND(ExpTable16[[#This Row],[Time Frame]]&lt;&gt;"",ExpTable16[[#This Row],[Time Frame]]&gt;Last_Full_Year),1/((1+Discount_Rate)^(ExpTable16[[#This Row],[Time Frame]]-PV_Year)),0)/((1+Discount_Rate)^0.5))</f>
        <v>0</v>
      </c>
    </row>
    <row r="37" spans="1:25" x14ac:dyDescent="0.25">
      <c r="A37" s="138">
        <f t="shared" si="0"/>
        <v>1921</v>
      </c>
      <c r="B37" s="67"/>
      <c r="C37" s="68"/>
      <c r="D37" s="139" t="str">
        <f t="shared" si="4"/>
        <v/>
      </c>
      <c r="E37" s="68"/>
      <c r="F37" s="69"/>
      <c r="G37" s="69"/>
      <c r="H37" s="109"/>
      <c r="I37" s="156"/>
      <c r="J37" s="140" t="str">
        <f t="shared" si="3"/>
        <v/>
      </c>
      <c r="K37" s="70"/>
      <c r="L37" s="67"/>
      <c r="M37" s="68"/>
      <c r="N37" s="139" t="str">
        <f t="shared" si="1"/>
        <v/>
      </c>
      <c r="O37" s="68"/>
      <c r="P37" s="69"/>
      <c r="Q37" s="69"/>
      <c r="R37" s="109"/>
      <c r="S37" s="156"/>
      <c r="T37" s="140" t="str">
        <f t="shared" si="2"/>
        <v/>
      </c>
      <c r="U37" s="70"/>
      <c r="V37" s="236">
        <f>ExpTable16[[#This Row],[IN Life Years]]*ExpTable16[[#This Row],[IN Average Age]]</f>
        <v>0</v>
      </c>
      <c r="W37" s="106">
        <f>ExpTable16[[#This Row],[NW Life Years]]*ExpTable16[[#This Row],[NW Average Age]]</f>
        <v>0</v>
      </c>
      <c r="X37" s="141">
        <f>IF(ExpTable16[[#This Row],[Time Frame]]="","",IF(AND(ExpTable16[[#This Row],[Time Frame]]&lt;&gt;"",ExpTable16[[#This Row],[Time Frame]]&lt;=Last_Full_Year),1/((1+Discount_Rate)^(ExpTable16[[#This Row],[Time Frame]]-PV_Year)),0)/((1+Discount_Rate)^0.5))</f>
        <v>1</v>
      </c>
      <c r="Y37" s="142">
        <f>IF(ExpTable16[[#This Row],[Time Frame]]="","",IF(AND(ExpTable16[[#This Row],[Time Frame]]&lt;&gt;"",ExpTable16[[#This Row],[Time Frame]]&gt;Last_Full_Year),1/((1+Discount_Rate)^(ExpTable16[[#This Row],[Time Frame]]-PV_Year)),0)/((1+Discount_Rate)^0.5))</f>
        <v>0</v>
      </c>
    </row>
    <row r="38" spans="1:25" x14ac:dyDescent="0.25">
      <c r="A38" s="138">
        <f t="shared" si="0"/>
        <v>1922</v>
      </c>
      <c r="B38" s="67"/>
      <c r="C38" s="68"/>
      <c r="D38" s="139" t="str">
        <f t="shared" si="4"/>
        <v/>
      </c>
      <c r="E38" s="68"/>
      <c r="F38" s="69"/>
      <c r="G38" s="69"/>
      <c r="H38" s="109"/>
      <c r="I38" s="156"/>
      <c r="J38" s="140" t="str">
        <f t="shared" si="3"/>
        <v/>
      </c>
      <c r="K38" s="70"/>
      <c r="L38" s="67"/>
      <c r="M38" s="68"/>
      <c r="N38" s="139" t="str">
        <f t="shared" si="1"/>
        <v/>
      </c>
      <c r="O38" s="68"/>
      <c r="P38" s="69"/>
      <c r="Q38" s="69"/>
      <c r="R38" s="109"/>
      <c r="S38" s="156"/>
      <c r="T38" s="140" t="str">
        <f t="shared" si="2"/>
        <v/>
      </c>
      <c r="U38" s="70"/>
      <c r="V38" s="236">
        <f>ExpTable16[[#This Row],[IN Life Years]]*ExpTable16[[#This Row],[IN Average Age]]</f>
        <v>0</v>
      </c>
      <c r="W38" s="106">
        <f>ExpTable16[[#This Row],[NW Life Years]]*ExpTable16[[#This Row],[NW Average Age]]</f>
        <v>0</v>
      </c>
      <c r="X38" s="141">
        <f>IF(ExpTable16[[#This Row],[Time Frame]]="","",IF(AND(ExpTable16[[#This Row],[Time Frame]]&lt;&gt;"",ExpTable16[[#This Row],[Time Frame]]&lt;=Last_Full_Year),1/((1+Discount_Rate)^(ExpTable16[[#This Row],[Time Frame]]-PV_Year)),0)/((1+Discount_Rate)^0.5))</f>
        <v>1</v>
      </c>
      <c r="Y38" s="142">
        <f>IF(ExpTable16[[#This Row],[Time Frame]]="","",IF(AND(ExpTable16[[#This Row],[Time Frame]]&lt;&gt;"",ExpTable16[[#This Row],[Time Frame]]&gt;Last_Full_Year),1/((1+Discount_Rate)^(ExpTable16[[#This Row],[Time Frame]]-PV_Year)),0)/((1+Discount_Rate)^0.5))</f>
        <v>0</v>
      </c>
    </row>
    <row r="39" spans="1:25" x14ac:dyDescent="0.25">
      <c r="A39" s="138">
        <f t="shared" si="0"/>
        <v>1923</v>
      </c>
      <c r="B39" s="67"/>
      <c r="C39" s="68"/>
      <c r="D39" s="139" t="str">
        <f t="shared" si="4"/>
        <v/>
      </c>
      <c r="E39" s="68"/>
      <c r="F39" s="69"/>
      <c r="G39" s="69"/>
      <c r="H39" s="109"/>
      <c r="I39" s="156"/>
      <c r="J39" s="140" t="str">
        <f t="shared" si="3"/>
        <v/>
      </c>
      <c r="K39" s="70"/>
      <c r="L39" s="67"/>
      <c r="M39" s="68"/>
      <c r="N39" s="139" t="str">
        <f t="shared" si="1"/>
        <v/>
      </c>
      <c r="O39" s="68"/>
      <c r="P39" s="69"/>
      <c r="Q39" s="69"/>
      <c r="R39" s="109"/>
      <c r="S39" s="156"/>
      <c r="T39" s="140" t="str">
        <f t="shared" si="2"/>
        <v/>
      </c>
      <c r="U39" s="70"/>
      <c r="V39" s="236">
        <f>ExpTable16[[#This Row],[IN Life Years]]*ExpTable16[[#This Row],[IN Average Age]]</f>
        <v>0</v>
      </c>
      <c r="W39" s="106">
        <f>ExpTable16[[#This Row],[NW Life Years]]*ExpTable16[[#This Row],[NW Average Age]]</f>
        <v>0</v>
      </c>
      <c r="X39" s="141">
        <f>IF(ExpTable16[[#This Row],[Time Frame]]="","",IF(AND(ExpTable16[[#This Row],[Time Frame]]&lt;&gt;"",ExpTable16[[#This Row],[Time Frame]]&lt;=Last_Full_Year),1/((1+Discount_Rate)^(ExpTable16[[#This Row],[Time Frame]]-PV_Year)),0)/((1+Discount_Rate)^0.5))</f>
        <v>1</v>
      </c>
      <c r="Y39" s="142">
        <f>IF(ExpTable16[[#This Row],[Time Frame]]="","",IF(AND(ExpTable16[[#This Row],[Time Frame]]&lt;&gt;"",ExpTable16[[#This Row],[Time Frame]]&gt;Last_Full_Year),1/((1+Discount_Rate)^(ExpTable16[[#This Row],[Time Frame]]-PV_Year)),0)/((1+Discount_Rate)^0.5))</f>
        <v>0</v>
      </c>
    </row>
    <row r="40" spans="1:25" x14ac:dyDescent="0.25">
      <c r="A40" s="138">
        <f t="shared" si="0"/>
        <v>1924</v>
      </c>
      <c r="B40" s="67"/>
      <c r="C40" s="68"/>
      <c r="D40" s="139" t="str">
        <f t="shared" si="4"/>
        <v/>
      </c>
      <c r="E40" s="68"/>
      <c r="F40" s="69"/>
      <c r="G40" s="69"/>
      <c r="H40" s="109"/>
      <c r="I40" s="156"/>
      <c r="J40" s="140" t="str">
        <f t="shared" si="3"/>
        <v/>
      </c>
      <c r="K40" s="70"/>
      <c r="L40" s="67"/>
      <c r="M40" s="68"/>
      <c r="N40" s="139" t="str">
        <f t="shared" si="1"/>
        <v/>
      </c>
      <c r="O40" s="68"/>
      <c r="P40" s="69"/>
      <c r="Q40" s="69"/>
      <c r="R40" s="109"/>
      <c r="S40" s="156"/>
      <c r="T40" s="140" t="str">
        <f t="shared" si="2"/>
        <v/>
      </c>
      <c r="U40" s="70"/>
      <c r="V40" s="236">
        <f>ExpTable16[[#This Row],[IN Life Years]]*ExpTable16[[#This Row],[IN Average Age]]</f>
        <v>0</v>
      </c>
      <c r="W40" s="106">
        <f>ExpTable16[[#This Row],[NW Life Years]]*ExpTable16[[#This Row],[NW Average Age]]</f>
        <v>0</v>
      </c>
      <c r="X40" s="141">
        <f>IF(ExpTable16[[#This Row],[Time Frame]]="","",IF(AND(ExpTable16[[#This Row],[Time Frame]]&lt;&gt;"",ExpTable16[[#This Row],[Time Frame]]&lt;=Last_Full_Year),1/((1+Discount_Rate)^(ExpTable16[[#This Row],[Time Frame]]-PV_Year)),0)/((1+Discount_Rate)^0.5))</f>
        <v>1</v>
      </c>
      <c r="Y40" s="142">
        <f>IF(ExpTable16[[#This Row],[Time Frame]]="","",IF(AND(ExpTable16[[#This Row],[Time Frame]]&lt;&gt;"",ExpTable16[[#This Row],[Time Frame]]&gt;Last_Full_Year),1/((1+Discount_Rate)^(ExpTable16[[#This Row],[Time Frame]]-PV_Year)),0)/((1+Discount_Rate)^0.5))</f>
        <v>0</v>
      </c>
    </row>
    <row r="41" spans="1:25" x14ac:dyDescent="0.25">
      <c r="A41" s="138">
        <f t="shared" si="0"/>
        <v>1925</v>
      </c>
      <c r="B41" s="67"/>
      <c r="C41" s="68"/>
      <c r="D41" s="139" t="str">
        <f t="shared" si="4"/>
        <v/>
      </c>
      <c r="E41" s="68"/>
      <c r="F41" s="69"/>
      <c r="G41" s="69"/>
      <c r="H41" s="109"/>
      <c r="I41" s="156"/>
      <c r="J41" s="140" t="str">
        <f t="shared" si="3"/>
        <v/>
      </c>
      <c r="K41" s="70"/>
      <c r="L41" s="67"/>
      <c r="M41" s="68"/>
      <c r="N41" s="139" t="str">
        <f t="shared" si="1"/>
        <v/>
      </c>
      <c r="O41" s="68"/>
      <c r="P41" s="69"/>
      <c r="Q41" s="69"/>
      <c r="R41" s="109"/>
      <c r="S41" s="156"/>
      <c r="T41" s="140" t="str">
        <f t="shared" si="2"/>
        <v/>
      </c>
      <c r="U41" s="70"/>
      <c r="V41" s="236">
        <f>ExpTable16[[#This Row],[IN Life Years]]*ExpTable16[[#This Row],[IN Average Age]]</f>
        <v>0</v>
      </c>
      <c r="W41" s="106">
        <f>ExpTable16[[#This Row],[NW Life Years]]*ExpTable16[[#This Row],[NW Average Age]]</f>
        <v>0</v>
      </c>
      <c r="X41" s="141">
        <f>IF(ExpTable16[[#This Row],[Time Frame]]="","",IF(AND(ExpTable16[[#This Row],[Time Frame]]&lt;&gt;"",ExpTable16[[#This Row],[Time Frame]]&lt;=Last_Full_Year),1/((1+Discount_Rate)^(ExpTable16[[#This Row],[Time Frame]]-PV_Year)),0)/((1+Discount_Rate)^0.5))</f>
        <v>1</v>
      </c>
      <c r="Y41" s="142">
        <f>IF(ExpTable16[[#This Row],[Time Frame]]="","",IF(AND(ExpTable16[[#This Row],[Time Frame]]&lt;&gt;"",ExpTable16[[#This Row],[Time Frame]]&gt;Last_Full_Year),1/((1+Discount_Rate)^(ExpTable16[[#This Row],[Time Frame]]-PV_Year)),0)/((1+Discount_Rate)^0.5))</f>
        <v>0</v>
      </c>
    </row>
    <row r="42" spans="1:25" x14ac:dyDescent="0.25">
      <c r="A42" s="138">
        <f t="shared" si="0"/>
        <v>1926</v>
      </c>
      <c r="B42" s="67"/>
      <c r="C42" s="68"/>
      <c r="D42" s="139" t="str">
        <f t="shared" si="4"/>
        <v/>
      </c>
      <c r="E42" s="68"/>
      <c r="F42" s="69"/>
      <c r="G42" s="69"/>
      <c r="H42" s="109"/>
      <c r="I42" s="156"/>
      <c r="J42" s="140" t="str">
        <f t="shared" si="3"/>
        <v/>
      </c>
      <c r="K42" s="70"/>
      <c r="L42" s="67"/>
      <c r="M42" s="68"/>
      <c r="N42" s="139" t="str">
        <f t="shared" si="1"/>
        <v/>
      </c>
      <c r="O42" s="68"/>
      <c r="P42" s="69"/>
      <c r="Q42" s="69"/>
      <c r="R42" s="109"/>
      <c r="S42" s="156"/>
      <c r="T42" s="140" t="str">
        <f t="shared" si="2"/>
        <v/>
      </c>
      <c r="U42" s="70"/>
      <c r="V42" s="236">
        <f>ExpTable16[[#This Row],[IN Life Years]]*ExpTable16[[#This Row],[IN Average Age]]</f>
        <v>0</v>
      </c>
      <c r="W42" s="106">
        <f>ExpTable16[[#This Row],[NW Life Years]]*ExpTable16[[#This Row],[NW Average Age]]</f>
        <v>0</v>
      </c>
      <c r="X42" s="141">
        <f>IF(ExpTable16[[#This Row],[Time Frame]]="","",IF(AND(ExpTable16[[#This Row],[Time Frame]]&lt;&gt;"",ExpTable16[[#This Row],[Time Frame]]&lt;=Last_Full_Year),1/((1+Discount_Rate)^(ExpTable16[[#This Row],[Time Frame]]-PV_Year)),0)/((1+Discount_Rate)^0.5))</f>
        <v>1</v>
      </c>
      <c r="Y42" s="142">
        <f>IF(ExpTable16[[#This Row],[Time Frame]]="","",IF(AND(ExpTable16[[#This Row],[Time Frame]]&lt;&gt;"",ExpTable16[[#This Row],[Time Frame]]&gt;Last_Full_Year),1/((1+Discount_Rate)^(ExpTable16[[#This Row],[Time Frame]]-PV_Year)),0)/((1+Discount_Rate)^0.5))</f>
        <v>0</v>
      </c>
    </row>
    <row r="43" spans="1:25" x14ac:dyDescent="0.25">
      <c r="A43" s="138">
        <f t="shared" si="0"/>
        <v>1927</v>
      </c>
      <c r="B43" s="67"/>
      <c r="C43" s="68"/>
      <c r="D43" s="139" t="str">
        <f t="shared" si="4"/>
        <v/>
      </c>
      <c r="E43" s="68"/>
      <c r="F43" s="69"/>
      <c r="G43" s="69"/>
      <c r="H43" s="109"/>
      <c r="I43" s="156"/>
      <c r="J43" s="140" t="str">
        <f t="shared" si="3"/>
        <v/>
      </c>
      <c r="K43" s="70"/>
      <c r="L43" s="67"/>
      <c r="M43" s="68"/>
      <c r="N43" s="139" t="str">
        <f t="shared" si="1"/>
        <v/>
      </c>
      <c r="O43" s="68"/>
      <c r="P43" s="69"/>
      <c r="Q43" s="69"/>
      <c r="R43" s="109"/>
      <c r="S43" s="156"/>
      <c r="T43" s="140" t="str">
        <f t="shared" si="2"/>
        <v/>
      </c>
      <c r="U43" s="70"/>
      <c r="V43" s="236">
        <f>ExpTable16[[#This Row],[IN Life Years]]*ExpTable16[[#This Row],[IN Average Age]]</f>
        <v>0</v>
      </c>
      <c r="W43" s="106">
        <f>ExpTable16[[#This Row],[NW Life Years]]*ExpTable16[[#This Row],[NW Average Age]]</f>
        <v>0</v>
      </c>
      <c r="X43" s="141">
        <f>IF(ExpTable16[[#This Row],[Time Frame]]="","",IF(AND(ExpTable16[[#This Row],[Time Frame]]&lt;&gt;"",ExpTable16[[#This Row],[Time Frame]]&lt;=Last_Full_Year),1/((1+Discount_Rate)^(ExpTable16[[#This Row],[Time Frame]]-PV_Year)),0)/((1+Discount_Rate)^0.5))</f>
        <v>1</v>
      </c>
      <c r="Y43" s="142">
        <f>IF(ExpTable16[[#This Row],[Time Frame]]="","",IF(AND(ExpTable16[[#This Row],[Time Frame]]&lt;&gt;"",ExpTable16[[#This Row],[Time Frame]]&gt;Last_Full_Year),1/((1+Discount_Rate)^(ExpTable16[[#This Row],[Time Frame]]-PV_Year)),0)/((1+Discount_Rate)^0.5))</f>
        <v>0</v>
      </c>
    </row>
    <row r="44" spans="1:25" x14ac:dyDescent="0.25">
      <c r="A44" s="138">
        <f t="shared" si="0"/>
        <v>1928</v>
      </c>
      <c r="B44" s="67"/>
      <c r="C44" s="68"/>
      <c r="D44" s="139" t="str">
        <f t="shared" si="4"/>
        <v/>
      </c>
      <c r="E44" s="68"/>
      <c r="F44" s="69"/>
      <c r="G44" s="69"/>
      <c r="H44" s="109"/>
      <c r="I44" s="156"/>
      <c r="J44" s="140" t="str">
        <f t="shared" si="3"/>
        <v/>
      </c>
      <c r="K44" s="70"/>
      <c r="L44" s="67"/>
      <c r="M44" s="68"/>
      <c r="N44" s="139" t="str">
        <f t="shared" si="1"/>
        <v/>
      </c>
      <c r="O44" s="68"/>
      <c r="P44" s="69"/>
      <c r="Q44" s="69"/>
      <c r="R44" s="109"/>
      <c r="S44" s="156"/>
      <c r="T44" s="140" t="str">
        <f t="shared" si="2"/>
        <v/>
      </c>
      <c r="U44" s="70"/>
      <c r="V44" s="236">
        <f>ExpTable16[[#This Row],[IN Life Years]]*ExpTable16[[#This Row],[IN Average Age]]</f>
        <v>0</v>
      </c>
      <c r="W44" s="106">
        <f>ExpTable16[[#This Row],[NW Life Years]]*ExpTable16[[#This Row],[NW Average Age]]</f>
        <v>0</v>
      </c>
      <c r="X44" s="141">
        <f>IF(ExpTable16[[#This Row],[Time Frame]]="","",IF(AND(ExpTable16[[#This Row],[Time Frame]]&lt;&gt;"",ExpTable16[[#This Row],[Time Frame]]&lt;=Last_Full_Year),1/((1+Discount_Rate)^(ExpTable16[[#This Row],[Time Frame]]-PV_Year)),0)/((1+Discount_Rate)^0.5))</f>
        <v>1</v>
      </c>
      <c r="Y44" s="142">
        <f>IF(ExpTable16[[#This Row],[Time Frame]]="","",IF(AND(ExpTable16[[#This Row],[Time Frame]]&lt;&gt;"",ExpTable16[[#This Row],[Time Frame]]&gt;Last_Full_Year),1/((1+Discount_Rate)^(ExpTable16[[#This Row],[Time Frame]]-PV_Year)),0)/((1+Discount_Rate)^0.5))</f>
        <v>0</v>
      </c>
    </row>
    <row r="45" spans="1:25" x14ac:dyDescent="0.25">
      <c r="A45" s="175">
        <f t="shared" si="0"/>
        <v>1929</v>
      </c>
      <c r="B45" s="67"/>
      <c r="C45" s="68"/>
      <c r="D45" s="177" t="str">
        <f t="shared" si="4"/>
        <v/>
      </c>
      <c r="E45" s="176"/>
      <c r="F45" s="178"/>
      <c r="G45" s="178"/>
      <c r="H45" s="109"/>
      <c r="I45" s="180"/>
      <c r="J45" s="181" t="str">
        <f t="shared" si="3"/>
        <v/>
      </c>
      <c r="K45" s="182"/>
      <c r="L45" s="183"/>
      <c r="M45" s="176"/>
      <c r="N45" s="177" t="str">
        <f t="shared" si="1"/>
        <v/>
      </c>
      <c r="O45" s="176"/>
      <c r="P45" s="178"/>
      <c r="Q45" s="178"/>
      <c r="R45" s="179"/>
      <c r="S45" s="180"/>
      <c r="T45" s="181" t="str">
        <f t="shared" si="2"/>
        <v/>
      </c>
      <c r="U45" s="182"/>
      <c r="V45" s="237">
        <f>ExpTable16[[#This Row],[IN Life Years]]*ExpTable16[[#This Row],[IN Average Age]]</f>
        <v>0</v>
      </c>
      <c r="W45" s="184">
        <f>ExpTable16[[#This Row],[NW Life Years]]*ExpTable16[[#This Row],[NW Average Age]]</f>
        <v>0</v>
      </c>
      <c r="X45" s="185">
        <f>IF(ExpTable16[[#This Row],[Time Frame]]="","",IF(AND(ExpTable16[[#This Row],[Time Frame]]&lt;&gt;"",ExpTable16[[#This Row],[Time Frame]]&lt;=Last_Full_Year),1/((1+Discount_Rate)^(ExpTable16[[#This Row],[Time Frame]]-PV_Year)),0)/((1+Discount_Rate)^0.5))</f>
        <v>1</v>
      </c>
      <c r="Y45" s="186">
        <f>IF(ExpTable16[[#This Row],[Time Frame]]="","",IF(AND(ExpTable16[[#This Row],[Time Frame]]&lt;&gt;"",ExpTable16[[#This Row],[Time Frame]]&gt;Last_Full_Year),1/((1+Discount_Rate)^(ExpTable16[[#This Row],[Time Frame]]-PV_Year)),0)/((1+Discount_Rate)^0.5))</f>
        <v>0</v>
      </c>
    </row>
    <row r="46" spans="1:25" x14ac:dyDescent="0.25">
      <c r="A46" s="175">
        <f t="shared" si="0"/>
        <v>1930</v>
      </c>
      <c r="B46" s="67"/>
      <c r="C46" s="68"/>
      <c r="D46" s="177" t="str">
        <f t="shared" si="4"/>
        <v/>
      </c>
      <c r="E46" s="176"/>
      <c r="F46" s="178"/>
      <c r="G46" s="178"/>
      <c r="H46" s="109"/>
      <c r="I46" s="180"/>
      <c r="J46" s="181" t="str">
        <f t="shared" si="3"/>
        <v/>
      </c>
      <c r="K46" s="182"/>
      <c r="L46" s="183"/>
      <c r="M46" s="176"/>
      <c r="N46" s="177" t="str">
        <f t="shared" si="1"/>
        <v/>
      </c>
      <c r="O46" s="176"/>
      <c r="P46" s="178"/>
      <c r="Q46" s="178"/>
      <c r="R46" s="179"/>
      <c r="S46" s="180"/>
      <c r="T46" s="181" t="str">
        <f t="shared" si="2"/>
        <v/>
      </c>
      <c r="U46" s="182"/>
      <c r="V46" s="237">
        <f>ExpTable16[[#This Row],[IN Life Years]]*ExpTable16[[#This Row],[IN Average Age]]</f>
        <v>0</v>
      </c>
      <c r="W46" s="184">
        <f>ExpTable16[[#This Row],[NW Life Years]]*ExpTable16[[#This Row],[NW Average Age]]</f>
        <v>0</v>
      </c>
      <c r="X46" s="185">
        <f>IF(ExpTable16[[#This Row],[Time Frame]]="","",IF(AND(ExpTable16[[#This Row],[Time Frame]]&lt;&gt;"",ExpTable16[[#This Row],[Time Frame]]&lt;=Last_Full_Year),1/((1+Discount_Rate)^(ExpTable16[[#This Row],[Time Frame]]-PV_Year)),0)/((1+Discount_Rate)^0.5))</f>
        <v>1</v>
      </c>
      <c r="Y46" s="186">
        <f>IF(ExpTable16[[#This Row],[Time Frame]]="","",IF(AND(ExpTable16[[#This Row],[Time Frame]]&lt;&gt;"",ExpTable16[[#This Row],[Time Frame]]&gt;Last_Full_Year),1/((1+Discount_Rate)^(ExpTable16[[#This Row],[Time Frame]]-PV_Year)),0)/((1+Discount_Rate)^0.5))</f>
        <v>0</v>
      </c>
    </row>
    <row r="47" spans="1:25" x14ac:dyDescent="0.25">
      <c r="A47" s="175">
        <f t="shared" si="0"/>
        <v>1931</v>
      </c>
      <c r="B47" s="67"/>
      <c r="C47" s="68"/>
      <c r="D47" s="177" t="str">
        <f t="shared" si="4"/>
        <v/>
      </c>
      <c r="E47" s="176"/>
      <c r="F47" s="178"/>
      <c r="G47" s="178"/>
      <c r="H47" s="109"/>
      <c r="I47" s="180"/>
      <c r="J47" s="181" t="str">
        <f t="shared" si="3"/>
        <v/>
      </c>
      <c r="K47" s="182"/>
      <c r="L47" s="183"/>
      <c r="M47" s="176"/>
      <c r="N47" s="177" t="str">
        <f t="shared" si="1"/>
        <v/>
      </c>
      <c r="O47" s="176"/>
      <c r="P47" s="178"/>
      <c r="Q47" s="178"/>
      <c r="R47" s="179"/>
      <c r="S47" s="180"/>
      <c r="T47" s="181" t="str">
        <f t="shared" si="2"/>
        <v/>
      </c>
      <c r="U47" s="182"/>
      <c r="V47" s="237">
        <f>ExpTable16[[#This Row],[IN Life Years]]*ExpTable16[[#This Row],[IN Average Age]]</f>
        <v>0</v>
      </c>
      <c r="W47" s="184">
        <f>ExpTable16[[#This Row],[NW Life Years]]*ExpTable16[[#This Row],[NW Average Age]]</f>
        <v>0</v>
      </c>
      <c r="X47" s="185">
        <f>IF(ExpTable16[[#This Row],[Time Frame]]="","",IF(AND(ExpTable16[[#This Row],[Time Frame]]&lt;&gt;"",ExpTable16[[#This Row],[Time Frame]]&lt;=Last_Full_Year),1/((1+Discount_Rate)^(ExpTable16[[#This Row],[Time Frame]]-PV_Year)),0)/((1+Discount_Rate)^0.5))</f>
        <v>1</v>
      </c>
      <c r="Y47" s="186">
        <f>IF(ExpTable16[[#This Row],[Time Frame]]="","",IF(AND(ExpTable16[[#This Row],[Time Frame]]&lt;&gt;"",ExpTable16[[#This Row],[Time Frame]]&gt;Last_Full_Year),1/((1+Discount_Rate)^(ExpTable16[[#This Row],[Time Frame]]-PV_Year)),0)/((1+Discount_Rate)^0.5))</f>
        <v>0</v>
      </c>
    </row>
    <row r="48" spans="1:25" x14ac:dyDescent="0.25">
      <c r="A48" s="175">
        <f t="shared" si="0"/>
        <v>1932</v>
      </c>
      <c r="B48" s="67"/>
      <c r="C48" s="68"/>
      <c r="D48" s="177" t="str">
        <f t="shared" si="4"/>
        <v/>
      </c>
      <c r="E48" s="176"/>
      <c r="F48" s="178"/>
      <c r="G48" s="178"/>
      <c r="H48" s="109"/>
      <c r="I48" s="180"/>
      <c r="J48" s="181" t="str">
        <f t="shared" si="3"/>
        <v/>
      </c>
      <c r="K48" s="182"/>
      <c r="L48" s="183"/>
      <c r="M48" s="176"/>
      <c r="N48" s="177" t="str">
        <f t="shared" si="1"/>
        <v/>
      </c>
      <c r="O48" s="176"/>
      <c r="P48" s="178"/>
      <c r="Q48" s="178"/>
      <c r="R48" s="179"/>
      <c r="S48" s="180"/>
      <c r="T48" s="181" t="str">
        <f t="shared" si="2"/>
        <v/>
      </c>
      <c r="U48" s="182"/>
      <c r="V48" s="237">
        <f>ExpTable16[[#This Row],[IN Life Years]]*ExpTable16[[#This Row],[IN Average Age]]</f>
        <v>0</v>
      </c>
      <c r="W48" s="184">
        <f>ExpTable16[[#This Row],[NW Life Years]]*ExpTable16[[#This Row],[NW Average Age]]</f>
        <v>0</v>
      </c>
      <c r="X48" s="185">
        <f>IF(ExpTable16[[#This Row],[Time Frame]]="","",IF(AND(ExpTable16[[#This Row],[Time Frame]]&lt;&gt;"",ExpTable16[[#This Row],[Time Frame]]&lt;=Last_Full_Year),1/((1+Discount_Rate)^(ExpTable16[[#This Row],[Time Frame]]-PV_Year)),0)/((1+Discount_Rate)^0.5))</f>
        <v>1</v>
      </c>
      <c r="Y48" s="186">
        <f>IF(ExpTable16[[#This Row],[Time Frame]]="","",IF(AND(ExpTable16[[#This Row],[Time Frame]]&lt;&gt;"",ExpTable16[[#This Row],[Time Frame]]&gt;Last_Full_Year),1/((1+Discount_Rate)^(ExpTable16[[#This Row],[Time Frame]]-PV_Year)),0)/((1+Discount_Rate)^0.5))</f>
        <v>0</v>
      </c>
    </row>
    <row r="49" spans="1:25" x14ac:dyDescent="0.25">
      <c r="A49" s="175">
        <f t="shared" si="0"/>
        <v>1933</v>
      </c>
      <c r="B49" s="67"/>
      <c r="C49" s="68"/>
      <c r="D49" s="177" t="str">
        <f t="shared" si="4"/>
        <v/>
      </c>
      <c r="E49" s="176"/>
      <c r="F49" s="178"/>
      <c r="G49" s="178"/>
      <c r="H49" s="109"/>
      <c r="I49" s="180"/>
      <c r="J49" s="181" t="str">
        <f t="shared" si="3"/>
        <v/>
      </c>
      <c r="K49" s="182"/>
      <c r="L49" s="183"/>
      <c r="M49" s="176"/>
      <c r="N49" s="177" t="str">
        <f t="shared" si="1"/>
        <v/>
      </c>
      <c r="O49" s="176"/>
      <c r="P49" s="178"/>
      <c r="Q49" s="178"/>
      <c r="R49" s="179"/>
      <c r="S49" s="180"/>
      <c r="T49" s="181" t="str">
        <f t="shared" si="2"/>
        <v/>
      </c>
      <c r="U49" s="182"/>
      <c r="V49" s="237">
        <f>ExpTable16[[#This Row],[IN Life Years]]*ExpTable16[[#This Row],[IN Average Age]]</f>
        <v>0</v>
      </c>
      <c r="W49" s="184">
        <f>ExpTable16[[#This Row],[NW Life Years]]*ExpTable16[[#This Row],[NW Average Age]]</f>
        <v>0</v>
      </c>
      <c r="X49" s="185">
        <f>IF(ExpTable16[[#This Row],[Time Frame]]="","",IF(AND(ExpTable16[[#This Row],[Time Frame]]&lt;&gt;"",ExpTable16[[#This Row],[Time Frame]]&lt;=Last_Full_Year),1/((1+Discount_Rate)^(ExpTable16[[#This Row],[Time Frame]]-PV_Year)),0)/((1+Discount_Rate)^0.5))</f>
        <v>1</v>
      </c>
      <c r="Y49" s="186">
        <f>IF(ExpTable16[[#This Row],[Time Frame]]="","",IF(AND(ExpTable16[[#This Row],[Time Frame]]&lt;&gt;"",ExpTable16[[#This Row],[Time Frame]]&gt;Last_Full_Year),1/((1+Discount_Rate)^(ExpTable16[[#This Row],[Time Frame]]-PV_Year)),0)/((1+Discount_Rate)^0.5))</f>
        <v>0</v>
      </c>
    </row>
    <row r="50" spans="1:25" x14ac:dyDescent="0.25">
      <c r="A50" s="175">
        <f t="shared" si="0"/>
        <v>1934</v>
      </c>
      <c r="B50" s="67"/>
      <c r="C50" s="68"/>
      <c r="D50" s="177" t="str">
        <f t="shared" si="4"/>
        <v/>
      </c>
      <c r="E50" s="176"/>
      <c r="F50" s="178"/>
      <c r="G50" s="178"/>
      <c r="H50" s="109"/>
      <c r="I50" s="180"/>
      <c r="J50" s="181" t="str">
        <f t="shared" si="3"/>
        <v/>
      </c>
      <c r="K50" s="182"/>
      <c r="L50" s="183"/>
      <c r="M50" s="176"/>
      <c r="N50" s="177" t="str">
        <f t="shared" si="1"/>
        <v/>
      </c>
      <c r="O50" s="176"/>
      <c r="P50" s="178"/>
      <c r="Q50" s="178"/>
      <c r="R50" s="179"/>
      <c r="S50" s="180"/>
      <c r="T50" s="181" t="str">
        <f t="shared" si="2"/>
        <v/>
      </c>
      <c r="U50" s="182"/>
      <c r="V50" s="237">
        <f>ExpTable16[[#This Row],[IN Life Years]]*ExpTable16[[#This Row],[IN Average Age]]</f>
        <v>0</v>
      </c>
      <c r="W50" s="184">
        <f>ExpTable16[[#This Row],[NW Life Years]]*ExpTable16[[#This Row],[NW Average Age]]</f>
        <v>0</v>
      </c>
      <c r="X50" s="185">
        <f>IF(ExpTable16[[#This Row],[Time Frame]]="","",IF(AND(ExpTable16[[#This Row],[Time Frame]]&lt;&gt;"",ExpTable16[[#This Row],[Time Frame]]&lt;=Last_Full_Year),1/((1+Discount_Rate)^(ExpTable16[[#This Row],[Time Frame]]-PV_Year)),0)/((1+Discount_Rate)^0.5))</f>
        <v>1</v>
      </c>
      <c r="Y50" s="186">
        <f>IF(ExpTable16[[#This Row],[Time Frame]]="","",IF(AND(ExpTable16[[#This Row],[Time Frame]]&lt;&gt;"",ExpTable16[[#This Row],[Time Frame]]&gt;Last_Full_Year),1/((1+Discount_Rate)^(ExpTable16[[#This Row],[Time Frame]]-PV_Year)),0)/((1+Discount_Rate)^0.5))</f>
        <v>0</v>
      </c>
    </row>
    <row r="51" spans="1:25" x14ac:dyDescent="0.25">
      <c r="A51" s="175">
        <f t="shared" si="0"/>
        <v>1935</v>
      </c>
      <c r="B51" s="67"/>
      <c r="C51" s="68"/>
      <c r="D51" s="177" t="str">
        <f t="shared" si="4"/>
        <v/>
      </c>
      <c r="E51" s="176"/>
      <c r="F51" s="178"/>
      <c r="G51" s="178"/>
      <c r="H51" s="109"/>
      <c r="I51" s="180"/>
      <c r="J51" s="181" t="str">
        <f t="shared" si="3"/>
        <v/>
      </c>
      <c r="K51" s="182"/>
      <c r="L51" s="183"/>
      <c r="M51" s="176"/>
      <c r="N51" s="177" t="str">
        <f t="shared" si="1"/>
        <v/>
      </c>
      <c r="O51" s="176"/>
      <c r="P51" s="178"/>
      <c r="Q51" s="178"/>
      <c r="R51" s="179"/>
      <c r="S51" s="180"/>
      <c r="T51" s="181" t="str">
        <f t="shared" si="2"/>
        <v/>
      </c>
      <c r="U51" s="182"/>
      <c r="V51" s="237">
        <f>ExpTable16[[#This Row],[IN Life Years]]*ExpTable16[[#This Row],[IN Average Age]]</f>
        <v>0</v>
      </c>
      <c r="W51" s="184">
        <f>ExpTable16[[#This Row],[NW Life Years]]*ExpTable16[[#This Row],[NW Average Age]]</f>
        <v>0</v>
      </c>
      <c r="X51" s="185">
        <f>IF(ExpTable16[[#This Row],[Time Frame]]="","",IF(AND(ExpTable16[[#This Row],[Time Frame]]&lt;&gt;"",ExpTable16[[#This Row],[Time Frame]]&lt;=Last_Full_Year),1/((1+Discount_Rate)^(ExpTable16[[#This Row],[Time Frame]]-PV_Year)),0)/((1+Discount_Rate)^0.5))</f>
        <v>1</v>
      </c>
      <c r="Y51" s="186">
        <f>IF(ExpTable16[[#This Row],[Time Frame]]="","",IF(AND(ExpTable16[[#This Row],[Time Frame]]&lt;&gt;"",ExpTable16[[#This Row],[Time Frame]]&gt;Last_Full_Year),1/((1+Discount_Rate)^(ExpTable16[[#This Row],[Time Frame]]-PV_Year)),0)/((1+Discount_Rate)^0.5))</f>
        <v>0</v>
      </c>
    </row>
    <row r="52" spans="1:25" x14ac:dyDescent="0.25">
      <c r="A52" s="175">
        <f t="shared" si="0"/>
        <v>1936</v>
      </c>
      <c r="B52" s="67"/>
      <c r="C52" s="68"/>
      <c r="D52" s="177" t="str">
        <f t="shared" si="4"/>
        <v/>
      </c>
      <c r="E52" s="176"/>
      <c r="F52" s="178"/>
      <c r="G52" s="178"/>
      <c r="H52" s="109"/>
      <c r="I52" s="180"/>
      <c r="J52" s="181" t="str">
        <f t="shared" si="3"/>
        <v/>
      </c>
      <c r="K52" s="182"/>
      <c r="L52" s="183"/>
      <c r="M52" s="176"/>
      <c r="N52" s="177" t="str">
        <f t="shared" si="1"/>
        <v/>
      </c>
      <c r="O52" s="176"/>
      <c r="P52" s="178"/>
      <c r="Q52" s="178"/>
      <c r="R52" s="179"/>
      <c r="S52" s="180"/>
      <c r="T52" s="181" t="str">
        <f t="shared" si="2"/>
        <v/>
      </c>
      <c r="U52" s="182"/>
      <c r="V52" s="237">
        <f>ExpTable16[[#This Row],[IN Life Years]]*ExpTable16[[#This Row],[IN Average Age]]</f>
        <v>0</v>
      </c>
      <c r="W52" s="184">
        <f>ExpTable16[[#This Row],[NW Life Years]]*ExpTable16[[#This Row],[NW Average Age]]</f>
        <v>0</v>
      </c>
      <c r="X52" s="185">
        <f>IF(ExpTable16[[#This Row],[Time Frame]]="","",IF(AND(ExpTable16[[#This Row],[Time Frame]]&lt;&gt;"",ExpTable16[[#This Row],[Time Frame]]&lt;=Last_Full_Year),1/((1+Discount_Rate)^(ExpTable16[[#This Row],[Time Frame]]-PV_Year)),0)/((1+Discount_Rate)^0.5))</f>
        <v>1</v>
      </c>
      <c r="Y52" s="186">
        <f>IF(ExpTable16[[#This Row],[Time Frame]]="","",IF(AND(ExpTable16[[#This Row],[Time Frame]]&lt;&gt;"",ExpTable16[[#This Row],[Time Frame]]&gt;Last_Full_Year),1/((1+Discount_Rate)^(ExpTable16[[#This Row],[Time Frame]]-PV_Year)),0)/((1+Discount_Rate)^0.5))</f>
        <v>0</v>
      </c>
    </row>
    <row r="53" spans="1:25" x14ac:dyDescent="0.25">
      <c r="A53" s="175">
        <f t="shared" si="0"/>
        <v>1937</v>
      </c>
      <c r="B53" s="67"/>
      <c r="C53" s="68"/>
      <c r="D53" s="177" t="str">
        <f t="shared" si="4"/>
        <v/>
      </c>
      <c r="E53" s="176"/>
      <c r="F53" s="178"/>
      <c r="G53" s="178"/>
      <c r="H53" s="109"/>
      <c r="I53" s="180"/>
      <c r="J53" s="181" t="str">
        <f t="shared" si="3"/>
        <v/>
      </c>
      <c r="K53" s="182"/>
      <c r="L53" s="183"/>
      <c r="M53" s="176"/>
      <c r="N53" s="177" t="str">
        <f t="shared" si="1"/>
        <v/>
      </c>
      <c r="O53" s="176"/>
      <c r="P53" s="178"/>
      <c r="Q53" s="178"/>
      <c r="R53" s="179"/>
      <c r="S53" s="180"/>
      <c r="T53" s="181" t="str">
        <f t="shared" si="2"/>
        <v/>
      </c>
      <c r="U53" s="182"/>
      <c r="V53" s="237">
        <f>ExpTable16[[#This Row],[IN Life Years]]*ExpTable16[[#This Row],[IN Average Age]]</f>
        <v>0</v>
      </c>
      <c r="W53" s="184">
        <f>ExpTable16[[#This Row],[NW Life Years]]*ExpTable16[[#This Row],[NW Average Age]]</f>
        <v>0</v>
      </c>
      <c r="X53" s="185">
        <f>IF(ExpTable16[[#This Row],[Time Frame]]="","",IF(AND(ExpTable16[[#This Row],[Time Frame]]&lt;&gt;"",ExpTable16[[#This Row],[Time Frame]]&lt;=Last_Full_Year),1/((1+Discount_Rate)^(ExpTable16[[#This Row],[Time Frame]]-PV_Year)),0)/((1+Discount_Rate)^0.5))</f>
        <v>1</v>
      </c>
      <c r="Y53" s="186">
        <f>IF(ExpTable16[[#This Row],[Time Frame]]="","",IF(AND(ExpTable16[[#This Row],[Time Frame]]&lt;&gt;"",ExpTable16[[#This Row],[Time Frame]]&gt;Last_Full_Year),1/((1+Discount_Rate)^(ExpTable16[[#This Row],[Time Frame]]-PV_Year)),0)/((1+Discount_Rate)^0.5))</f>
        <v>0</v>
      </c>
    </row>
    <row r="54" spans="1:25" x14ac:dyDescent="0.25">
      <c r="A54" s="175">
        <f t="shared" si="0"/>
        <v>1938</v>
      </c>
      <c r="B54" s="67"/>
      <c r="C54" s="68"/>
      <c r="D54" s="177" t="str">
        <f t="shared" si="4"/>
        <v/>
      </c>
      <c r="E54" s="176"/>
      <c r="F54" s="178"/>
      <c r="G54" s="178"/>
      <c r="H54" s="109"/>
      <c r="I54" s="180"/>
      <c r="J54" s="181" t="str">
        <f t="shared" si="3"/>
        <v/>
      </c>
      <c r="K54" s="182"/>
      <c r="L54" s="183"/>
      <c r="M54" s="176"/>
      <c r="N54" s="177" t="str">
        <f t="shared" si="1"/>
        <v/>
      </c>
      <c r="O54" s="176"/>
      <c r="P54" s="178"/>
      <c r="Q54" s="178"/>
      <c r="R54" s="179"/>
      <c r="S54" s="180"/>
      <c r="T54" s="181" t="str">
        <f t="shared" si="2"/>
        <v/>
      </c>
      <c r="U54" s="182"/>
      <c r="V54" s="237">
        <f>ExpTable16[[#This Row],[IN Life Years]]*ExpTable16[[#This Row],[IN Average Age]]</f>
        <v>0</v>
      </c>
      <c r="W54" s="184">
        <f>ExpTable16[[#This Row],[NW Life Years]]*ExpTable16[[#This Row],[NW Average Age]]</f>
        <v>0</v>
      </c>
      <c r="X54" s="185">
        <f>IF(ExpTable16[[#This Row],[Time Frame]]="","",IF(AND(ExpTable16[[#This Row],[Time Frame]]&lt;&gt;"",ExpTable16[[#This Row],[Time Frame]]&lt;=Last_Full_Year),1/((1+Discount_Rate)^(ExpTable16[[#This Row],[Time Frame]]-PV_Year)),0)/((1+Discount_Rate)^0.5))</f>
        <v>1</v>
      </c>
      <c r="Y54" s="186">
        <f>IF(ExpTable16[[#This Row],[Time Frame]]="","",IF(AND(ExpTable16[[#This Row],[Time Frame]]&lt;&gt;"",ExpTable16[[#This Row],[Time Frame]]&gt;Last_Full_Year),1/((1+Discount_Rate)^(ExpTable16[[#This Row],[Time Frame]]-PV_Year)),0)/((1+Discount_Rate)^0.5))</f>
        <v>0</v>
      </c>
    </row>
    <row r="55" spans="1:25" x14ac:dyDescent="0.25">
      <c r="A55" s="175">
        <f t="shared" si="0"/>
        <v>1939</v>
      </c>
      <c r="B55" s="67"/>
      <c r="C55" s="68"/>
      <c r="D55" s="177" t="str">
        <f t="shared" si="4"/>
        <v/>
      </c>
      <c r="E55" s="176"/>
      <c r="F55" s="178"/>
      <c r="G55" s="178"/>
      <c r="H55" s="109"/>
      <c r="I55" s="180"/>
      <c r="J55" s="181" t="str">
        <f t="shared" si="3"/>
        <v/>
      </c>
      <c r="K55" s="182"/>
      <c r="L55" s="183"/>
      <c r="M55" s="176"/>
      <c r="N55" s="177" t="str">
        <f t="shared" si="1"/>
        <v/>
      </c>
      <c r="O55" s="176"/>
      <c r="P55" s="178"/>
      <c r="Q55" s="178"/>
      <c r="R55" s="179"/>
      <c r="S55" s="180"/>
      <c r="T55" s="181" t="str">
        <f t="shared" si="2"/>
        <v/>
      </c>
      <c r="U55" s="182"/>
      <c r="V55" s="237">
        <f>ExpTable16[[#This Row],[IN Life Years]]*ExpTable16[[#This Row],[IN Average Age]]</f>
        <v>0</v>
      </c>
      <c r="W55" s="184">
        <f>ExpTable16[[#This Row],[NW Life Years]]*ExpTable16[[#This Row],[NW Average Age]]</f>
        <v>0</v>
      </c>
      <c r="X55" s="185">
        <f>IF(ExpTable16[[#This Row],[Time Frame]]="","",IF(AND(ExpTable16[[#This Row],[Time Frame]]&lt;&gt;"",ExpTable16[[#This Row],[Time Frame]]&lt;=Last_Full_Year),1/((1+Discount_Rate)^(ExpTable16[[#This Row],[Time Frame]]-PV_Year)),0)/((1+Discount_Rate)^0.5))</f>
        <v>1</v>
      </c>
      <c r="Y55" s="186">
        <f>IF(ExpTable16[[#This Row],[Time Frame]]="","",IF(AND(ExpTable16[[#This Row],[Time Frame]]&lt;&gt;"",ExpTable16[[#This Row],[Time Frame]]&gt;Last_Full_Year),1/((1+Discount_Rate)^(ExpTable16[[#This Row],[Time Frame]]-PV_Year)),0)/((1+Discount_Rate)^0.5))</f>
        <v>0</v>
      </c>
    </row>
    <row r="56" spans="1:25" x14ac:dyDescent="0.25">
      <c r="A56" s="175">
        <f t="shared" si="0"/>
        <v>1940</v>
      </c>
      <c r="B56" s="67"/>
      <c r="C56" s="68"/>
      <c r="D56" s="177" t="str">
        <f t="shared" si="4"/>
        <v/>
      </c>
      <c r="E56" s="176"/>
      <c r="F56" s="178"/>
      <c r="G56" s="178"/>
      <c r="H56" s="109"/>
      <c r="I56" s="180"/>
      <c r="J56" s="181" t="str">
        <f t="shared" si="3"/>
        <v/>
      </c>
      <c r="K56" s="182"/>
      <c r="L56" s="183"/>
      <c r="M56" s="176"/>
      <c r="N56" s="177" t="str">
        <f t="shared" si="1"/>
        <v/>
      </c>
      <c r="O56" s="176"/>
      <c r="P56" s="178"/>
      <c r="Q56" s="178"/>
      <c r="R56" s="179"/>
      <c r="S56" s="180"/>
      <c r="T56" s="181" t="str">
        <f t="shared" si="2"/>
        <v/>
      </c>
      <c r="U56" s="182"/>
      <c r="V56" s="237">
        <f>ExpTable16[[#This Row],[IN Life Years]]*ExpTable16[[#This Row],[IN Average Age]]</f>
        <v>0</v>
      </c>
      <c r="W56" s="184">
        <f>ExpTable16[[#This Row],[NW Life Years]]*ExpTable16[[#This Row],[NW Average Age]]</f>
        <v>0</v>
      </c>
      <c r="X56" s="185">
        <f>IF(ExpTable16[[#This Row],[Time Frame]]="","",IF(AND(ExpTable16[[#This Row],[Time Frame]]&lt;&gt;"",ExpTable16[[#This Row],[Time Frame]]&lt;=Last_Full_Year),1/((1+Discount_Rate)^(ExpTable16[[#This Row],[Time Frame]]-PV_Year)),0)/((1+Discount_Rate)^0.5))</f>
        <v>1</v>
      </c>
      <c r="Y56" s="186">
        <f>IF(ExpTable16[[#This Row],[Time Frame]]="","",IF(AND(ExpTable16[[#This Row],[Time Frame]]&lt;&gt;"",ExpTable16[[#This Row],[Time Frame]]&gt;Last_Full_Year),1/((1+Discount_Rate)^(ExpTable16[[#This Row],[Time Frame]]-PV_Year)),0)/((1+Discount_Rate)^0.5))</f>
        <v>0</v>
      </c>
    </row>
    <row r="57" spans="1:25" x14ac:dyDescent="0.25">
      <c r="A57" s="175">
        <f t="shared" si="0"/>
        <v>1941</v>
      </c>
      <c r="B57" s="67"/>
      <c r="C57" s="68"/>
      <c r="D57" s="177" t="str">
        <f t="shared" si="4"/>
        <v/>
      </c>
      <c r="E57" s="176"/>
      <c r="F57" s="178"/>
      <c r="G57" s="178"/>
      <c r="H57" s="109"/>
      <c r="I57" s="180"/>
      <c r="J57" s="181" t="str">
        <f t="shared" si="3"/>
        <v/>
      </c>
      <c r="K57" s="182"/>
      <c r="L57" s="183"/>
      <c r="M57" s="176"/>
      <c r="N57" s="177" t="str">
        <f t="shared" si="1"/>
        <v/>
      </c>
      <c r="O57" s="176"/>
      <c r="P57" s="178"/>
      <c r="Q57" s="178"/>
      <c r="R57" s="179"/>
      <c r="S57" s="180"/>
      <c r="T57" s="181" t="str">
        <f t="shared" si="2"/>
        <v/>
      </c>
      <c r="U57" s="182"/>
      <c r="V57" s="237">
        <f>ExpTable16[[#This Row],[IN Life Years]]*ExpTable16[[#This Row],[IN Average Age]]</f>
        <v>0</v>
      </c>
      <c r="W57" s="184">
        <f>ExpTable16[[#This Row],[NW Life Years]]*ExpTable16[[#This Row],[NW Average Age]]</f>
        <v>0</v>
      </c>
      <c r="X57" s="185">
        <f>IF(ExpTable16[[#This Row],[Time Frame]]="","",IF(AND(ExpTable16[[#This Row],[Time Frame]]&lt;&gt;"",ExpTable16[[#This Row],[Time Frame]]&lt;=Last_Full_Year),1/((1+Discount_Rate)^(ExpTable16[[#This Row],[Time Frame]]-PV_Year)),0)/((1+Discount_Rate)^0.5))</f>
        <v>1</v>
      </c>
      <c r="Y57" s="186">
        <f>IF(ExpTable16[[#This Row],[Time Frame]]="","",IF(AND(ExpTable16[[#This Row],[Time Frame]]&lt;&gt;"",ExpTable16[[#This Row],[Time Frame]]&gt;Last_Full_Year),1/((1+Discount_Rate)^(ExpTable16[[#This Row],[Time Frame]]-PV_Year)),0)/((1+Discount_Rate)^0.5))</f>
        <v>0</v>
      </c>
    </row>
    <row r="58" spans="1:25" x14ac:dyDescent="0.25">
      <c r="A58" s="175">
        <f t="shared" si="0"/>
        <v>1942</v>
      </c>
      <c r="B58" s="67"/>
      <c r="C58" s="68"/>
      <c r="D58" s="177" t="str">
        <f t="shared" si="4"/>
        <v/>
      </c>
      <c r="E58" s="176"/>
      <c r="F58" s="178"/>
      <c r="G58" s="178"/>
      <c r="H58" s="109"/>
      <c r="I58" s="180"/>
      <c r="J58" s="181" t="str">
        <f t="shared" si="3"/>
        <v/>
      </c>
      <c r="K58" s="182"/>
      <c r="L58" s="183"/>
      <c r="M58" s="176"/>
      <c r="N58" s="177" t="str">
        <f t="shared" si="1"/>
        <v/>
      </c>
      <c r="O58" s="176"/>
      <c r="P58" s="178"/>
      <c r="Q58" s="178"/>
      <c r="R58" s="179"/>
      <c r="S58" s="180"/>
      <c r="T58" s="181" t="str">
        <f t="shared" si="2"/>
        <v/>
      </c>
      <c r="U58" s="182"/>
      <c r="V58" s="237">
        <f>ExpTable16[[#This Row],[IN Life Years]]*ExpTable16[[#This Row],[IN Average Age]]</f>
        <v>0</v>
      </c>
      <c r="W58" s="184">
        <f>ExpTable16[[#This Row],[NW Life Years]]*ExpTable16[[#This Row],[NW Average Age]]</f>
        <v>0</v>
      </c>
      <c r="X58" s="185">
        <f>IF(ExpTable16[[#This Row],[Time Frame]]="","",IF(AND(ExpTable16[[#This Row],[Time Frame]]&lt;&gt;"",ExpTable16[[#This Row],[Time Frame]]&lt;=Last_Full_Year),1/((1+Discount_Rate)^(ExpTable16[[#This Row],[Time Frame]]-PV_Year)),0)/((1+Discount_Rate)^0.5))</f>
        <v>1</v>
      </c>
      <c r="Y58" s="186">
        <f>IF(ExpTable16[[#This Row],[Time Frame]]="","",IF(AND(ExpTable16[[#This Row],[Time Frame]]&lt;&gt;"",ExpTable16[[#This Row],[Time Frame]]&gt;Last_Full_Year),1/((1+Discount_Rate)^(ExpTable16[[#This Row],[Time Frame]]-PV_Year)),0)/((1+Discount_Rate)^0.5))</f>
        <v>0</v>
      </c>
    </row>
    <row r="59" spans="1:25" x14ac:dyDescent="0.25">
      <c r="A59" s="175">
        <f t="shared" si="0"/>
        <v>1943</v>
      </c>
      <c r="B59" s="67"/>
      <c r="C59" s="68"/>
      <c r="D59" s="177" t="str">
        <f t="shared" si="4"/>
        <v/>
      </c>
      <c r="E59" s="176"/>
      <c r="F59" s="178"/>
      <c r="G59" s="178"/>
      <c r="H59" s="109"/>
      <c r="I59" s="180"/>
      <c r="J59" s="181" t="str">
        <f t="shared" si="3"/>
        <v/>
      </c>
      <c r="K59" s="182"/>
      <c r="L59" s="183"/>
      <c r="M59" s="176"/>
      <c r="N59" s="177" t="str">
        <f t="shared" si="1"/>
        <v/>
      </c>
      <c r="O59" s="176"/>
      <c r="P59" s="178"/>
      <c r="Q59" s="178"/>
      <c r="R59" s="179"/>
      <c r="S59" s="180"/>
      <c r="T59" s="181" t="str">
        <f t="shared" si="2"/>
        <v/>
      </c>
      <c r="U59" s="182"/>
      <c r="V59" s="237">
        <f>ExpTable16[[#This Row],[IN Life Years]]*ExpTable16[[#This Row],[IN Average Age]]</f>
        <v>0</v>
      </c>
      <c r="W59" s="184">
        <f>ExpTable16[[#This Row],[NW Life Years]]*ExpTable16[[#This Row],[NW Average Age]]</f>
        <v>0</v>
      </c>
      <c r="X59" s="185">
        <f>IF(ExpTable16[[#This Row],[Time Frame]]="","",IF(AND(ExpTable16[[#This Row],[Time Frame]]&lt;&gt;"",ExpTable16[[#This Row],[Time Frame]]&lt;=Last_Full_Year),1/((1+Discount_Rate)^(ExpTable16[[#This Row],[Time Frame]]-PV_Year)),0)/((1+Discount_Rate)^0.5))</f>
        <v>1</v>
      </c>
      <c r="Y59" s="186">
        <f>IF(ExpTable16[[#This Row],[Time Frame]]="","",IF(AND(ExpTable16[[#This Row],[Time Frame]]&lt;&gt;"",ExpTable16[[#This Row],[Time Frame]]&gt;Last_Full_Year),1/((1+Discount_Rate)^(ExpTable16[[#This Row],[Time Frame]]-PV_Year)),0)/((1+Discount_Rate)^0.5))</f>
        <v>0</v>
      </c>
    </row>
    <row r="60" spans="1:25" x14ac:dyDescent="0.25">
      <c r="A60" s="175">
        <f t="shared" si="0"/>
        <v>1944</v>
      </c>
      <c r="B60" s="67"/>
      <c r="C60" s="68"/>
      <c r="D60" s="177" t="str">
        <f t="shared" si="4"/>
        <v/>
      </c>
      <c r="E60" s="176"/>
      <c r="F60" s="178"/>
      <c r="G60" s="178"/>
      <c r="H60" s="109"/>
      <c r="I60" s="180"/>
      <c r="J60" s="181" t="str">
        <f t="shared" si="3"/>
        <v/>
      </c>
      <c r="K60" s="182"/>
      <c r="L60" s="183"/>
      <c r="M60" s="176"/>
      <c r="N60" s="177" t="str">
        <f t="shared" si="1"/>
        <v/>
      </c>
      <c r="O60" s="176"/>
      <c r="P60" s="178"/>
      <c r="Q60" s="178"/>
      <c r="R60" s="179"/>
      <c r="S60" s="180"/>
      <c r="T60" s="181" t="str">
        <f t="shared" si="2"/>
        <v/>
      </c>
      <c r="U60" s="182"/>
      <c r="V60" s="237">
        <f>ExpTable16[[#This Row],[IN Life Years]]*ExpTable16[[#This Row],[IN Average Age]]</f>
        <v>0</v>
      </c>
      <c r="W60" s="184">
        <f>ExpTable16[[#This Row],[NW Life Years]]*ExpTable16[[#This Row],[NW Average Age]]</f>
        <v>0</v>
      </c>
      <c r="X60" s="185">
        <f>IF(ExpTable16[[#This Row],[Time Frame]]="","",IF(AND(ExpTable16[[#This Row],[Time Frame]]&lt;&gt;"",ExpTable16[[#This Row],[Time Frame]]&lt;=Last_Full_Year),1/((1+Discount_Rate)^(ExpTable16[[#This Row],[Time Frame]]-PV_Year)),0)/((1+Discount_Rate)^0.5))</f>
        <v>1</v>
      </c>
      <c r="Y60" s="186">
        <f>IF(ExpTable16[[#This Row],[Time Frame]]="","",IF(AND(ExpTable16[[#This Row],[Time Frame]]&lt;&gt;"",ExpTable16[[#This Row],[Time Frame]]&gt;Last_Full_Year),1/((1+Discount_Rate)^(ExpTable16[[#This Row],[Time Frame]]-PV_Year)),0)/((1+Discount_Rate)^0.5))</f>
        <v>0</v>
      </c>
    </row>
    <row r="61" spans="1:25" x14ac:dyDescent="0.25">
      <c r="A61" s="175">
        <f t="shared" si="0"/>
        <v>1945</v>
      </c>
      <c r="B61" s="67"/>
      <c r="C61" s="68"/>
      <c r="D61" s="177" t="str">
        <f t="shared" si="4"/>
        <v/>
      </c>
      <c r="E61" s="176"/>
      <c r="F61" s="178"/>
      <c r="G61" s="178"/>
      <c r="H61" s="109"/>
      <c r="I61" s="180"/>
      <c r="J61" s="181" t="str">
        <f t="shared" si="3"/>
        <v/>
      </c>
      <c r="K61" s="182"/>
      <c r="L61" s="183"/>
      <c r="M61" s="176"/>
      <c r="N61" s="177" t="str">
        <f t="shared" si="1"/>
        <v/>
      </c>
      <c r="O61" s="176"/>
      <c r="P61" s="178"/>
      <c r="Q61" s="178"/>
      <c r="R61" s="179"/>
      <c r="S61" s="180"/>
      <c r="T61" s="181" t="str">
        <f t="shared" si="2"/>
        <v/>
      </c>
      <c r="U61" s="182"/>
      <c r="V61" s="237">
        <f>ExpTable16[[#This Row],[IN Life Years]]*ExpTable16[[#This Row],[IN Average Age]]</f>
        <v>0</v>
      </c>
      <c r="W61" s="184">
        <f>ExpTable16[[#This Row],[NW Life Years]]*ExpTable16[[#This Row],[NW Average Age]]</f>
        <v>0</v>
      </c>
      <c r="X61" s="185">
        <f>IF(ExpTable16[[#This Row],[Time Frame]]="","",IF(AND(ExpTable16[[#This Row],[Time Frame]]&lt;&gt;"",ExpTable16[[#This Row],[Time Frame]]&lt;=Last_Full_Year),1/((1+Discount_Rate)^(ExpTable16[[#This Row],[Time Frame]]-PV_Year)),0)/((1+Discount_Rate)^0.5))</f>
        <v>1</v>
      </c>
      <c r="Y61" s="186">
        <f>IF(ExpTable16[[#This Row],[Time Frame]]="","",IF(AND(ExpTable16[[#This Row],[Time Frame]]&lt;&gt;"",ExpTable16[[#This Row],[Time Frame]]&gt;Last_Full_Year),1/((1+Discount_Rate)^(ExpTable16[[#This Row],[Time Frame]]-PV_Year)),0)/((1+Discount_Rate)^0.5))</f>
        <v>0</v>
      </c>
    </row>
    <row r="62" spans="1:25" x14ac:dyDescent="0.25">
      <c r="A62" s="175">
        <f t="shared" si="0"/>
        <v>1946</v>
      </c>
      <c r="B62" s="67"/>
      <c r="C62" s="68"/>
      <c r="D62" s="177" t="str">
        <f t="shared" si="4"/>
        <v/>
      </c>
      <c r="E62" s="176"/>
      <c r="F62" s="178"/>
      <c r="G62" s="178"/>
      <c r="H62" s="109"/>
      <c r="I62" s="180"/>
      <c r="J62" s="181" t="str">
        <f t="shared" si="3"/>
        <v/>
      </c>
      <c r="K62" s="182"/>
      <c r="L62" s="183"/>
      <c r="M62" s="176"/>
      <c r="N62" s="177" t="str">
        <f t="shared" si="1"/>
        <v/>
      </c>
      <c r="O62" s="176"/>
      <c r="P62" s="178"/>
      <c r="Q62" s="178"/>
      <c r="R62" s="179"/>
      <c r="S62" s="180"/>
      <c r="T62" s="181" t="str">
        <f t="shared" si="2"/>
        <v/>
      </c>
      <c r="U62" s="182"/>
      <c r="V62" s="237">
        <f>ExpTable16[[#This Row],[IN Life Years]]*ExpTable16[[#This Row],[IN Average Age]]</f>
        <v>0</v>
      </c>
      <c r="W62" s="184">
        <f>ExpTable16[[#This Row],[NW Life Years]]*ExpTable16[[#This Row],[NW Average Age]]</f>
        <v>0</v>
      </c>
      <c r="X62" s="185">
        <f>IF(ExpTable16[[#This Row],[Time Frame]]="","",IF(AND(ExpTable16[[#This Row],[Time Frame]]&lt;&gt;"",ExpTable16[[#This Row],[Time Frame]]&lt;=Last_Full_Year),1/((1+Discount_Rate)^(ExpTable16[[#This Row],[Time Frame]]-PV_Year)),0)/((1+Discount_Rate)^0.5))</f>
        <v>1</v>
      </c>
      <c r="Y62" s="186">
        <f>IF(ExpTable16[[#This Row],[Time Frame]]="","",IF(AND(ExpTable16[[#This Row],[Time Frame]]&lt;&gt;"",ExpTable16[[#This Row],[Time Frame]]&gt;Last_Full_Year),1/((1+Discount_Rate)^(ExpTable16[[#This Row],[Time Frame]]-PV_Year)),0)/((1+Discount_Rate)^0.5))</f>
        <v>0</v>
      </c>
    </row>
    <row r="63" spans="1:25" x14ac:dyDescent="0.25">
      <c r="A63" s="175">
        <f t="shared" si="0"/>
        <v>1947</v>
      </c>
      <c r="B63" s="67"/>
      <c r="C63" s="68"/>
      <c r="D63" s="177" t="str">
        <f t="shared" si="4"/>
        <v/>
      </c>
      <c r="E63" s="176"/>
      <c r="F63" s="178"/>
      <c r="G63" s="178"/>
      <c r="H63" s="109"/>
      <c r="I63" s="180"/>
      <c r="J63" s="181" t="str">
        <f t="shared" si="3"/>
        <v/>
      </c>
      <c r="K63" s="182"/>
      <c r="L63" s="183"/>
      <c r="M63" s="176"/>
      <c r="N63" s="177" t="str">
        <f t="shared" si="1"/>
        <v/>
      </c>
      <c r="O63" s="176"/>
      <c r="P63" s="178"/>
      <c r="Q63" s="178"/>
      <c r="R63" s="179"/>
      <c r="S63" s="180"/>
      <c r="T63" s="181" t="str">
        <f t="shared" si="2"/>
        <v/>
      </c>
      <c r="U63" s="182"/>
      <c r="V63" s="237">
        <f>ExpTable16[[#This Row],[IN Life Years]]*ExpTable16[[#This Row],[IN Average Age]]</f>
        <v>0</v>
      </c>
      <c r="W63" s="184">
        <f>ExpTable16[[#This Row],[NW Life Years]]*ExpTable16[[#This Row],[NW Average Age]]</f>
        <v>0</v>
      </c>
      <c r="X63" s="185">
        <f>IF(ExpTable16[[#This Row],[Time Frame]]="","",IF(AND(ExpTable16[[#This Row],[Time Frame]]&lt;&gt;"",ExpTable16[[#This Row],[Time Frame]]&lt;=Last_Full_Year),1/((1+Discount_Rate)^(ExpTable16[[#This Row],[Time Frame]]-PV_Year)),0)/((1+Discount_Rate)^0.5))</f>
        <v>1</v>
      </c>
      <c r="Y63" s="186">
        <f>IF(ExpTable16[[#This Row],[Time Frame]]="","",IF(AND(ExpTable16[[#This Row],[Time Frame]]&lt;&gt;"",ExpTable16[[#This Row],[Time Frame]]&gt;Last_Full_Year),1/((1+Discount_Rate)^(ExpTable16[[#This Row],[Time Frame]]-PV_Year)),0)/((1+Discount_Rate)^0.5))</f>
        <v>0</v>
      </c>
    </row>
    <row r="64" spans="1:25" x14ac:dyDescent="0.25">
      <c r="A64" s="175">
        <f t="shared" si="0"/>
        <v>1948</v>
      </c>
      <c r="B64" s="67"/>
      <c r="C64" s="68"/>
      <c r="D64" s="177" t="str">
        <f t="shared" si="4"/>
        <v/>
      </c>
      <c r="E64" s="176"/>
      <c r="F64" s="178"/>
      <c r="G64" s="178"/>
      <c r="H64" s="109"/>
      <c r="I64" s="180"/>
      <c r="J64" s="181" t="str">
        <f t="shared" si="3"/>
        <v/>
      </c>
      <c r="K64" s="182"/>
      <c r="L64" s="183"/>
      <c r="M64" s="176"/>
      <c r="N64" s="177" t="str">
        <f t="shared" si="1"/>
        <v/>
      </c>
      <c r="O64" s="176"/>
      <c r="P64" s="178"/>
      <c r="Q64" s="178"/>
      <c r="R64" s="179"/>
      <c r="S64" s="180"/>
      <c r="T64" s="181" t="str">
        <f t="shared" si="2"/>
        <v/>
      </c>
      <c r="U64" s="182"/>
      <c r="V64" s="237">
        <f>ExpTable16[[#This Row],[IN Life Years]]*ExpTable16[[#This Row],[IN Average Age]]</f>
        <v>0</v>
      </c>
      <c r="W64" s="184">
        <f>ExpTable16[[#This Row],[NW Life Years]]*ExpTable16[[#This Row],[NW Average Age]]</f>
        <v>0</v>
      </c>
      <c r="X64" s="185">
        <f>IF(ExpTable16[[#This Row],[Time Frame]]="","",IF(AND(ExpTable16[[#This Row],[Time Frame]]&lt;&gt;"",ExpTable16[[#This Row],[Time Frame]]&lt;=Last_Full_Year),1/((1+Discount_Rate)^(ExpTable16[[#This Row],[Time Frame]]-PV_Year)),0)/((1+Discount_Rate)^0.5))</f>
        <v>1</v>
      </c>
      <c r="Y64" s="186">
        <f>IF(ExpTable16[[#This Row],[Time Frame]]="","",IF(AND(ExpTable16[[#This Row],[Time Frame]]&lt;&gt;"",ExpTable16[[#This Row],[Time Frame]]&gt;Last_Full_Year),1/((1+Discount_Rate)^(ExpTable16[[#This Row],[Time Frame]]-PV_Year)),0)/((1+Discount_Rate)^0.5))</f>
        <v>0</v>
      </c>
    </row>
    <row r="65" spans="1:25" x14ac:dyDescent="0.25">
      <c r="A65" s="175">
        <f t="shared" si="0"/>
        <v>1949</v>
      </c>
      <c r="B65" s="67"/>
      <c r="C65" s="68"/>
      <c r="D65" s="177" t="str">
        <f t="shared" si="4"/>
        <v/>
      </c>
      <c r="E65" s="176"/>
      <c r="F65" s="178"/>
      <c r="G65" s="178"/>
      <c r="H65" s="109"/>
      <c r="I65" s="180"/>
      <c r="J65" s="181" t="str">
        <f t="shared" si="3"/>
        <v/>
      </c>
      <c r="K65" s="182"/>
      <c r="L65" s="183"/>
      <c r="M65" s="176"/>
      <c r="N65" s="177" t="str">
        <f t="shared" si="1"/>
        <v/>
      </c>
      <c r="O65" s="176"/>
      <c r="P65" s="178"/>
      <c r="Q65" s="178"/>
      <c r="R65" s="179"/>
      <c r="S65" s="180"/>
      <c r="T65" s="181" t="str">
        <f t="shared" si="2"/>
        <v/>
      </c>
      <c r="U65" s="182"/>
      <c r="V65" s="237">
        <f>ExpTable16[[#This Row],[IN Life Years]]*ExpTable16[[#This Row],[IN Average Age]]</f>
        <v>0</v>
      </c>
      <c r="W65" s="184">
        <f>ExpTable16[[#This Row],[NW Life Years]]*ExpTable16[[#This Row],[NW Average Age]]</f>
        <v>0</v>
      </c>
      <c r="X65" s="185">
        <f>IF(ExpTable16[[#This Row],[Time Frame]]="","",IF(AND(ExpTable16[[#This Row],[Time Frame]]&lt;&gt;"",ExpTable16[[#This Row],[Time Frame]]&lt;=Last_Full_Year),1/((1+Discount_Rate)^(ExpTable16[[#This Row],[Time Frame]]-PV_Year)),0)/((1+Discount_Rate)^0.5))</f>
        <v>1</v>
      </c>
      <c r="Y65" s="186">
        <f>IF(ExpTable16[[#This Row],[Time Frame]]="","",IF(AND(ExpTable16[[#This Row],[Time Frame]]&lt;&gt;"",ExpTable16[[#This Row],[Time Frame]]&gt;Last_Full_Year),1/((1+Discount_Rate)^(ExpTable16[[#This Row],[Time Frame]]-PV_Year)),0)/((1+Discount_Rate)^0.5))</f>
        <v>0</v>
      </c>
    </row>
    <row r="66" spans="1:25" x14ac:dyDescent="0.25">
      <c r="A66" s="175">
        <f t="shared" si="0"/>
        <v>1950</v>
      </c>
      <c r="B66" s="67"/>
      <c r="C66" s="68"/>
      <c r="D66" s="177" t="str">
        <f t="shared" si="4"/>
        <v/>
      </c>
      <c r="E66" s="176"/>
      <c r="F66" s="178"/>
      <c r="G66" s="178"/>
      <c r="H66" s="109"/>
      <c r="I66" s="180"/>
      <c r="J66" s="181" t="str">
        <f t="shared" si="3"/>
        <v/>
      </c>
      <c r="K66" s="182"/>
      <c r="L66" s="183"/>
      <c r="M66" s="176"/>
      <c r="N66" s="177" t="str">
        <f t="shared" si="1"/>
        <v/>
      </c>
      <c r="O66" s="176"/>
      <c r="P66" s="178"/>
      <c r="Q66" s="178"/>
      <c r="R66" s="179"/>
      <c r="S66" s="180"/>
      <c r="T66" s="181" t="str">
        <f t="shared" si="2"/>
        <v/>
      </c>
      <c r="U66" s="182"/>
      <c r="V66" s="237">
        <f>ExpTable16[[#This Row],[IN Life Years]]*ExpTable16[[#This Row],[IN Average Age]]</f>
        <v>0</v>
      </c>
      <c r="W66" s="184">
        <f>ExpTable16[[#This Row],[NW Life Years]]*ExpTable16[[#This Row],[NW Average Age]]</f>
        <v>0</v>
      </c>
      <c r="X66" s="185">
        <f>IF(ExpTable16[[#This Row],[Time Frame]]="","",IF(AND(ExpTable16[[#This Row],[Time Frame]]&lt;&gt;"",ExpTable16[[#This Row],[Time Frame]]&lt;=Last_Full_Year),1/((1+Discount_Rate)^(ExpTable16[[#This Row],[Time Frame]]-PV_Year)),0)/((1+Discount_Rate)^0.5))</f>
        <v>1</v>
      </c>
      <c r="Y66" s="186">
        <f>IF(ExpTable16[[#This Row],[Time Frame]]="","",IF(AND(ExpTable16[[#This Row],[Time Frame]]&lt;&gt;"",ExpTable16[[#This Row],[Time Frame]]&gt;Last_Full_Year),1/((1+Discount_Rate)^(ExpTable16[[#This Row],[Time Frame]]-PV_Year)),0)/((1+Discount_Rate)^0.5))</f>
        <v>0</v>
      </c>
    </row>
    <row r="67" spans="1:25" x14ac:dyDescent="0.25">
      <c r="A67" s="175">
        <f t="shared" si="0"/>
        <v>1951</v>
      </c>
      <c r="B67" s="67"/>
      <c r="C67" s="68"/>
      <c r="D67" s="177" t="str">
        <f t="shared" si="4"/>
        <v/>
      </c>
      <c r="E67" s="176"/>
      <c r="F67" s="178"/>
      <c r="G67" s="178"/>
      <c r="H67" s="109"/>
      <c r="I67" s="180"/>
      <c r="J67" s="181" t="str">
        <f t="shared" si="3"/>
        <v/>
      </c>
      <c r="K67" s="182"/>
      <c r="L67" s="183"/>
      <c r="M67" s="176"/>
      <c r="N67" s="177" t="str">
        <f t="shared" si="1"/>
        <v/>
      </c>
      <c r="O67" s="176"/>
      <c r="P67" s="178"/>
      <c r="Q67" s="178"/>
      <c r="R67" s="179"/>
      <c r="S67" s="180"/>
      <c r="T67" s="181" t="str">
        <f t="shared" si="2"/>
        <v/>
      </c>
      <c r="U67" s="182"/>
      <c r="V67" s="237">
        <f>ExpTable16[[#This Row],[IN Life Years]]*ExpTable16[[#This Row],[IN Average Age]]</f>
        <v>0</v>
      </c>
      <c r="W67" s="184">
        <f>ExpTable16[[#This Row],[NW Life Years]]*ExpTable16[[#This Row],[NW Average Age]]</f>
        <v>0</v>
      </c>
      <c r="X67" s="185">
        <f>IF(ExpTable16[[#This Row],[Time Frame]]="","",IF(AND(ExpTable16[[#This Row],[Time Frame]]&lt;&gt;"",ExpTable16[[#This Row],[Time Frame]]&lt;=Last_Full_Year),1/((1+Discount_Rate)^(ExpTable16[[#This Row],[Time Frame]]-PV_Year)),0)/((1+Discount_Rate)^0.5))</f>
        <v>1</v>
      </c>
      <c r="Y67" s="186">
        <f>IF(ExpTable16[[#This Row],[Time Frame]]="","",IF(AND(ExpTable16[[#This Row],[Time Frame]]&lt;&gt;"",ExpTable16[[#This Row],[Time Frame]]&gt;Last_Full_Year),1/((1+Discount_Rate)^(ExpTable16[[#This Row],[Time Frame]]-PV_Year)),0)/((1+Discount_Rate)^0.5))</f>
        <v>0</v>
      </c>
    </row>
    <row r="68" spans="1:25" x14ac:dyDescent="0.25">
      <c r="A68" s="175">
        <f t="shared" si="0"/>
        <v>1952</v>
      </c>
      <c r="B68" s="67"/>
      <c r="C68" s="68"/>
      <c r="D68" s="177" t="str">
        <f t="shared" si="4"/>
        <v/>
      </c>
      <c r="E68" s="176"/>
      <c r="F68" s="178"/>
      <c r="G68" s="178"/>
      <c r="H68" s="109"/>
      <c r="I68" s="180"/>
      <c r="J68" s="181" t="str">
        <f t="shared" si="3"/>
        <v/>
      </c>
      <c r="K68" s="182"/>
      <c r="L68" s="183"/>
      <c r="M68" s="176"/>
      <c r="N68" s="177" t="str">
        <f t="shared" si="1"/>
        <v/>
      </c>
      <c r="O68" s="176"/>
      <c r="P68" s="178"/>
      <c r="Q68" s="178"/>
      <c r="R68" s="179"/>
      <c r="S68" s="180"/>
      <c r="T68" s="181" t="str">
        <f t="shared" si="2"/>
        <v/>
      </c>
      <c r="U68" s="182"/>
      <c r="V68" s="237">
        <f>ExpTable16[[#This Row],[IN Life Years]]*ExpTable16[[#This Row],[IN Average Age]]</f>
        <v>0</v>
      </c>
      <c r="W68" s="184">
        <f>ExpTable16[[#This Row],[NW Life Years]]*ExpTable16[[#This Row],[NW Average Age]]</f>
        <v>0</v>
      </c>
      <c r="X68" s="185">
        <f>IF(ExpTable16[[#This Row],[Time Frame]]="","",IF(AND(ExpTable16[[#This Row],[Time Frame]]&lt;&gt;"",ExpTable16[[#This Row],[Time Frame]]&lt;=Last_Full_Year),1/((1+Discount_Rate)^(ExpTable16[[#This Row],[Time Frame]]-PV_Year)),0)/((1+Discount_Rate)^0.5))</f>
        <v>1</v>
      </c>
      <c r="Y68" s="186">
        <f>IF(ExpTable16[[#This Row],[Time Frame]]="","",IF(AND(ExpTable16[[#This Row],[Time Frame]]&lt;&gt;"",ExpTable16[[#This Row],[Time Frame]]&gt;Last_Full_Year),1/((1+Discount_Rate)^(ExpTable16[[#This Row],[Time Frame]]-PV_Year)),0)/((1+Discount_Rate)^0.5))</f>
        <v>0</v>
      </c>
    </row>
    <row r="69" spans="1:25" x14ac:dyDescent="0.25">
      <c r="A69" s="175">
        <f t="shared" si="0"/>
        <v>1953</v>
      </c>
      <c r="B69" s="67"/>
      <c r="C69" s="68"/>
      <c r="D69" s="177" t="str">
        <f t="shared" si="4"/>
        <v/>
      </c>
      <c r="E69" s="176"/>
      <c r="F69" s="178"/>
      <c r="G69" s="178"/>
      <c r="H69" s="109"/>
      <c r="I69" s="180"/>
      <c r="J69" s="181" t="str">
        <f t="shared" si="3"/>
        <v/>
      </c>
      <c r="K69" s="182"/>
      <c r="L69" s="183"/>
      <c r="M69" s="176"/>
      <c r="N69" s="177" t="str">
        <f t="shared" si="1"/>
        <v/>
      </c>
      <c r="O69" s="176"/>
      <c r="P69" s="178"/>
      <c r="Q69" s="178"/>
      <c r="R69" s="179"/>
      <c r="S69" s="180"/>
      <c r="T69" s="181" t="str">
        <f t="shared" si="2"/>
        <v/>
      </c>
      <c r="U69" s="182"/>
      <c r="V69" s="237">
        <f>ExpTable16[[#This Row],[IN Life Years]]*ExpTable16[[#This Row],[IN Average Age]]</f>
        <v>0</v>
      </c>
      <c r="W69" s="184">
        <f>ExpTable16[[#This Row],[NW Life Years]]*ExpTable16[[#This Row],[NW Average Age]]</f>
        <v>0</v>
      </c>
      <c r="X69" s="185">
        <f>IF(ExpTable16[[#This Row],[Time Frame]]="","",IF(AND(ExpTable16[[#This Row],[Time Frame]]&lt;&gt;"",ExpTable16[[#This Row],[Time Frame]]&lt;=Last_Full_Year),1/((1+Discount_Rate)^(ExpTable16[[#This Row],[Time Frame]]-PV_Year)),0)/((1+Discount_Rate)^0.5))</f>
        <v>1</v>
      </c>
      <c r="Y69" s="186">
        <f>IF(ExpTable16[[#This Row],[Time Frame]]="","",IF(AND(ExpTable16[[#This Row],[Time Frame]]&lt;&gt;"",ExpTable16[[#This Row],[Time Frame]]&gt;Last_Full_Year),1/((1+Discount_Rate)^(ExpTable16[[#This Row],[Time Frame]]-PV_Year)),0)/((1+Discount_Rate)^0.5))</f>
        <v>0</v>
      </c>
    </row>
    <row r="70" spans="1:25" x14ac:dyDescent="0.25">
      <c r="A70" s="175">
        <f t="shared" si="0"/>
        <v>1954</v>
      </c>
      <c r="B70" s="67"/>
      <c r="C70" s="68"/>
      <c r="D70" s="177" t="str">
        <f t="shared" si="4"/>
        <v/>
      </c>
      <c r="E70" s="176"/>
      <c r="F70" s="178"/>
      <c r="G70" s="178"/>
      <c r="H70" s="109"/>
      <c r="I70" s="180"/>
      <c r="J70" s="181" t="str">
        <f t="shared" si="3"/>
        <v/>
      </c>
      <c r="K70" s="182"/>
      <c r="L70" s="183"/>
      <c r="M70" s="176"/>
      <c r="N70" s="177" t="str">
        <f t="shared" si="1"/>
        <v/>
      </c>
      <c r="O70" s="176"/>
      <c r="P70" s="178"/>
      <c r="Q70" s="178"/>
      <c r="R70" s="179"/>
      <c r="S70" s="180"/>
      <c r="T70" s="181" t="str">
        <f t="shared" si="2"/>
        <v/>
      </c>
      <c r="U70" s="182"/>
      <c r="V70" s="237">
        <f>ExpTable16[[#This Row],[IN Life Years]]*ExpTable16[[#This Row],[IN Average Age]]</f>
        <v>0</v>
      </c>
      <c r="W70" s="184">
        <f>ExpTable16[[#This Row],[NW Life Years]]*ExpTable16[[#This Row],[NW Average Age]]</f>
        <v>0</v>
      </c>
      <c r="X70" s="185">
        <f>IF(ExpTable16[[#This Row],[Time Frame]]="","",IF(AND(ExpTable16[[#This Row],[Time Frame]]&lt;&gt;"",ExpTable16[[#This Row],[Time Frame]]&lt;=Last_Full_Year),1/((1+Discount_Rate)^(ExpTable16[[#This Row],[Time Frame]]-PV_Year)),0)/((1+Discount_Rate)^0.5))</f>
        <v>1</v>
      </c>
      <c r="Y70" s="186">
        <f>IF(ExpTable16[[#This Row],[Time Frame]]="","",IF(AND(ExpTable16[[#This Row],[Time Frame]]&lt;&gt;"",ExpTable16[[#This Row],[Time Frame]]&gt;Last_Full_Year),1/((1+Discount_Rate)^(ExpTable16[[#This Row],[Time Frame]]-PV_Year)),0)/((1+Discount_Rate)^0.5))</f>
        <v>0</v>
      </c>
    </row>
    <row r="71" spans="1:25" x14ac:dyDescent="0.25">
      <c r="A71" s="175">
        <f t="shared" si="0"/>
        <v>1955</v>
      </c>
      <c r="B71" s="67"/>
      <c r="C71" s="68"/>
      <c r="D71" s="177" t="str">
        <f t="shared" si="4"/>
        <v/>
      </c>
      <c r="E71" s="176"/>
      <c r="F71" s="178"/>
      <c r="G71" s="178"/>
      <c r="H71" s="109"/>
      <c r="I71" s="180"/>
      <c r="J71" s="181" t="str">
        <f t="shared" si="3"/>
        <v/>
      </c>
      <c r="K71" s="182"/>
      <c r="L71" s="183"/>
      <c r="M71" s="176"/>
      <c r="N71" s="177" t="str">
        <f t="shared" si="1"/>
        <v/>
      </c>
      <c r="O71" s="176"/>
      <c r="P71" s="178"/>
      <c r="Q71" s="178"/>
      <c r="R71" s="179"/>
      <c r="S71" s="180"/>
      <c r="T71" s="181" t="str">
        <f t="shared" si="2"/>
        <v/>
      </c>
      <c r="U71" s="182"/>
      <c r="V71" s="237">
        <f>ExpTable16[[#This Row],[IN Life Years]]*ExpTable16[[#This Row],[IN Average Age]]</f>
        <v>0</v>
      </c>
      <c r="W71" s="184">
        <f>ExpTable16[[#This Row],[NW Life Years]]*ExpTable16[[#This Row],[NW Average Age]]</f>
        <v>0</v>
      </c>
      <c r="X71" s="185">
        <f>IF(ExpTable16[[#This Row],[Time Frame]]="","",IF(AND(ExpTable16[[#This Row],[Time Frame]]&lt;&gt;"",ExpTable16[[#This Row],[Time Frame]]&lt;=Last_Full_Year),1/((1+Discount_Rate)^(ExpTable16[[#This Row],[Time Frame]]-PV_Year)),0)/((1+Discount_Rate)^0.5))</f>
        <v>1</v>
      </c>
      <c r="Y71" s="186">
        <f>IF(ExpTable16[[#This Row],[Time Frame]]="","",IF(AND(ExpTable16[[#This Row],[Time Frame]]&lt;&gt;"",ExpTable16[[#This Row],[Time Frame]]&gt;Last_Full_Year),1/((1+Discount_Rate)^(ExpTable16[[#This Row],[Time Frame]]-PV_Year)),0)/((1+Discount_Rate)^0.5))</f>
        <v>0</v>
      </c>
    </row>
    <row r="72" spans="1:25" x14ac:dyDescent="0.25">
      <c r="A72" s="175">
        <f t="shared" si="0"/>
        <v>1956</v>
      </c>
      <c r="B72" s="67"/>
      <c r="C72" s="68"/>
      <c r="D72" s="177" t="str">
        <f t="shared" si="4"/>
        <v/>
      </c>
      <c r="E72" s="176"/>
      <c r="F72" s="178"/>
      <c r="G72" s="178"/>
      <c r="H72" s="109"/>
      <c r="I72" s="180"/>
      <c r="J72" s="181" t="str">
        <f t="shared" si="3"/>
        <v/>
      </c>
      <c r="K72" s="182"/>
      <c r="L72" s="183"/>
      <c r="M72" s="176"/>
      <c r="N72" s="177" t="str">
        <f t="shared" si="1"/>
        <v/>
      </c>
      <c r="O72" s="176"/>
      <c r="P72" s="178"/>
      <c r="Q72" s="178"/>
      <c r="R72" s="179"/>
      <c r="S72" s="180"/>
      <c r="T72" s="181" t="str">
        <f t="shared" si="2"/>
        <v/>
      </c>
      <c r="U72" s="182"/>
      <c r="V72" s="237">
        <f>ExpTable16[[#This Row],[IN Life Years]]*ExpTable16[[#This Row],[IN Average Age]]</f>
        <v>0</v>
      </c>
      <c r="W72" s="184">
        <f>ExpTable16[[#This Row],[NW Life Years]]*ExpTable16[[#This Row],[NW Average Age]]</f>
        <v>0</v>
      </c>
      <c r="X72" s="185">
        <f>IF(ExpTable16[[#This Row],[Time Frame]]="","",IF(AND(ExpTable16[[#This Row],[Time Frame]]&lt;&gt;"",ExpTable16[[#This Row],[Time Frame]]&lt;=Last_Full_Year),1/((1+Discount_Rate)^(ExpTable16[[#This Row],[Time Frame]]-PV_Year)),0)/((1+Discount_Rate)^0.5))</f>
        <v>1</v>
      </c>
      <c r="Y72" s="186">
        <f>IF(ExpTable16[[#This Row],[Time Frame]]="","",IF(AND(ExpTable16[[#This Row],[Time Frame]]&lt;&gt;"",ExpTable16[[#This Row],[Time Frame]]&gt;Last_Full_Year),1/((1+Discount_Rate)^(ExpTable16[[#This Row],[Time Frame]]-PV_Year)),0)/((1+Discount_Rate)^0.5))</f>
        <v>0</v>
      </c>
    </row>
    <row r="73" spans="1:25" x14ac:dyDescent="0.25">
      <c r="A73" s="175">
        <f t="shared" si="0"/>
        <v>1957</v>
      </c>
      <c r="B73" s="67"/>
      <c r="C73" s="68"/>
      <c r="D73" s="177" t="str">
        <f t="shared" si="4"/>
        <v/>
      </c>
      <c r="E73" s="176"/>
      <c r="F73" s="178"/>
      <c r="G73" s="178"/>
      <c r="H73" s="109"/>
      <c r="I73" s="180"/>
      <c r="J73" s="181" t="str">
        <f t="shared" si="3"/>
        <v/>
      </c>
      <c r="K73" s="182"/>
      <c r="L73" s="183"/>
      <c r="M73" s="176"/>
      <c r="N73" s="177" t="str">
        <f t="shared" si="1"/>
        <v/>
      </c>
      <c r="O73" s="176"/>
      <c r="P73" s="178"/>
      <c r="Q73" s="178"/>
      <c r="R73" s="179"/>
      <c r="S73" s="180"/>
      <c r="T73" s="181" t="str">
        <f t="shared" si="2"/>
        <v/>
      </c>
      <c r="U73" s="182"/>
      <c r="V73" s="237">
        <f>ExpTable16[[#This Row],[IN Life Years]]*ExpTable16[[#This Row],[IN Average Age]]</f>
        <v>0</v>
      </c>
      <c r="W73" s="184">
        <f>ExpTable16[[#This Row],[NW Life Years]]*ExpTable16[[#This Row],[NW Average Age]]</f>
        <v>0</v>
      </c>
      <c r="X73" s="185">
        <f>IF(ExpTable16[[#This Row],[Time Frame]]="","",IF(AND(ExpTable16[[#This Row],[Time Frame]]&lt;&gt;"",ExpTable16[[#This Row],[Time Frame]]&lt;=Last_Full_Year),1/((1+Discount_Rate)^(ExpTable16[[#This Row],[Time Frame]]-PV_Year)),0)/((1+Discount_Rate)^0.5))</f>
        <v>1</v>
      </c>
      <c r="Y73" s="186">
        <f>IF(ExpTable16[[#This Row],[Time Frame]]="","",IF(AND(ExpTable16[[#This Row],[Time Frame]]&lt;&gt;"",ExpTable16[[#This Row],[Time Frame]]&gt;Last_Full_Year),1/((1+Discount_Rate)^(ExpTable16[[#This Row],[Time Frame]]-PV_Year)),0)/((1+Discount_Rate)^0.5))</f>
        <v>0</v>
      </c>
    </row>
    <row r="74" spans="1:25" x14ac:dyDescent="0.25">
      <c r="A74" s="175">
        <f t="shared" si="0"/>
        <v>1958</v>
      </c>
      <c r="B74" s="67"/>
      <c r="C74" s="68"/>
      <c r="D74" s="177" t="str">
        <f t="shared" si="4"/>
        <v/>
      </c>
      <c r="E74" s="176"/>
      <c r="F74" s="178"/>
      <c r="G74" s="178"/>
      <c r="H74" s="109"/>
      <c r="I74" s="180"/>
      <c r="J74" s="181" t="str">
        <f t="shared" si="3"/>
        <v/>
      </c>
      <c r="K74" s="182"/>
      <c r="L74" s="183"/>
      <c r="M74" s="176"/>
      <c r="N74" s="177" t="str">
        <f t="shared" si="1"/>
        <v/>
      </c>
      <c r="O74" s="176"/>
      <c r="P74" s="178"/>
      <c r="Q74" s="178"/>
      <c r="R74" s="179"/>
      <c r="S74" s="180"/>
      <c r="T74" s="181" t="str">
        <f t="shared" si="2"/>
        <v/>
      </c>
      <c r="U74" s="182"/>
      <c r="V74" s="237">
        <f>ExpTable16[[#This Row],[IN Life Years]]*ExpTable16[[#This Row],[IN Average Age]]</f>
        <v>0</v>
      </c>
      <c r="W74" s="184">
        <f>ExpTable16[[#This Row],[NW Life Years]]*ExpTable16[[#This Row],[NW Average Age]]</f>
        <v>0</v>
      </c>
      <c r="X74" s="185">
        <f>IF(ExpTable16[[#This Row],[Time Frame]]="","",IF(AND(ExpTable16[[#This Row],[Time Frame]]&lt;&gt;"",ExpTable16[[#This Row],[Time Frame]]&lt;=Last_Full_Year),1/((1+Discount_Rate)^(ExpTable16[[#This Row],[Time Frame]]-PV_Year)),0)/((1+Discount_Rate)^0.5))</f>
        <v>1</v>
      </c>
      <c r="Y74" s="186">
        <f>IF(ExpTable16[[#This Row],[Time Frame]]="","",IF(AND(ExpTable16[[#This Row],[Time Frame]]&lt;&gt;"",ExpTable16[[#This Row],[Time Frame]]&gt;Last_Full_Year),1/((1+Discount_Rate)^(ExpTable16[[#This Row],[Time Frame]]-PV_Year)),0)/((1+Discount_Rate)^0.5))</f>
        <v>0</v>
      </c>
    </row>
    <row r="75" spans="1:25" x14ac:dyDescent="0.25">
      <c r="A75" s="175">
        <f t="shared" si="0"/>
        <v>1959</v>
      </c>
      <c r="B75" s="67"/>
      <c r="C75" s="68"/>
      <c r="D75" s="177" t="str">
        <f t="shared" si="4"/>
        <v/>
      </c>
      <c r="E75" s="176"/>
      <c r="F75" s="178"/>
      <c r="G75" s="178"/>
      <c r="H75" s="109"/>
      <c r="I75" s="180"/>
      <c r="J75" s="181" t="str">
        <f t="shared" si="3"/>
        <v/>
      </c>
      <c r="K75" s="182"/>
      <c r="L75" s="183"/>
      <c r="M75" s="176"/>
      <c r="N75" s="177" t="str">
        <f t="shared" si="1"/>
        <v/>
      </c>
      <c r="O75" s="176"/>
      <c r="P75" s="178"/>
      <c r="Q75" s="178"/>
      <c r="R75" s="179"/>
      <c r="S75" s="180"/>
      <c r="T75" s="181" t="str">
        <f t="shared" si="2"/>
        <v/>
      </c>
      <c r="U75" s="182"/>
      <c r="V75" s="237">
        <f>ExpTable16[[#This Row],[IN Life Years]]*ExpTable16[[#This Row],[IN Average Age]]</f>
        <v>0</v>
      </c>
      <c r="W75" s="184">
        <f>ExpTable16[[#This Row],[NW Life Years]]*ExpTable16[[#This Row],[NW Average Age]]</f>
        <v>0</v>
      </c>
      <c r="X75" s="185">
        <f>IF(ExpTable16[[#This Row],[Time Frame]]="","",IF(AND(ExpTable16[[#This Row],[Time Frame]]&lt;&gt;"",ExpTable16[[#This Row],[Time Frame]]&lt;=Last_Full_Year),1/((1+Discount_Rate)^(ExpTable16[[#This Row],[Time Frame]]-PV_Year)),0)/((1+Discount_Rate)^0.5))</f>
        <v>1</v>
      </c>
      <c r="Y75" s="186">
        <f>IF(ExpTable16[[#This Row],[Time Frame]]="","",IF(AND(ExpTable16[[#This Row],[Time Frame]]&lt;&gt;"",ExpTable16[[#This Row],[Time Frame]]&gt;Last_Full_Year),1/((1+Discount_Rate)^(ExpTable16[[#This Row],[Time Frame]]-PV_Year)),0)/((1+Discount_Rate)^0.5))</f>
        <v>0</v>
      </c>
    </row>
    <row r="76" spans="1:25" x14ac:dyDescent="0.25">
      <c r="A76" s="175">
        <f t="shared" si="0"/>
        <v>1960</v>
      </c>
      <c r="B76" s="67"/>
      <c r="C76" s="68"/>
      <c r="D76" s="177" t="str">
        <f t="shared" si="4"/>
        <v/>
      </c>
      <c r="E76" s="176"/>
      <c r="F76" s="178"/>
      <c r="G76" s="178"/>
      <c r="H76" s="109"/>
      <c r="I76" s="180"/>
      <c r="J76" s="181" t="str">
        <f t="shared" si="3"/>
        <v/>
      </c>
      <c r="K76" s="182"/>
      <c r="L76" s="183"/>
      <c r="M76" s="176"/>
      <c r="N76" s="177" t="str">
        <f t="shared" si="1"/>
        <v/>
      </c>
      <c r="O76" s="176"/>
      <c r="P76" s="178"/>
      <c r="Q76" s="178"/>
      <c r="R76" s="179"/>
      <c r="S76" s="180"/>
      <c r="T76" s="181" t="str">
        <f t="shared" si="2"/>
        <v/>
      </c>
      <c r="U76" s="182"/>
      <c r="V76" s="237">
        <f>ExpTable16[[#This Row],[IN Life Years]]*ExpTable16[[#This Row],[IN Average Age]]</f>
        <v>0</v>
      </c>
      <c r="W76" s="184">
        <f>ExpTable16[[#This Row],[NW Life Years]]*ExpTable16[[#This Row],[NW Average Age]]</f>
        <v>0</v>
      </c>
      <c r="X76" s="185">
        <f>IF(ExpTable16[[#This Row],[Time Frame]]="","",IF(AND(ExpTable16[[#This Row],[Time Frame]]&lt;&gt;"",ExpTable16[[#This Row],[Time Frame]]&lt;=Last_Full_Year),1/((1+Discount_Rate)^(ExpTable16[[#This Row],[Time Frame]]-PV_Year)),0)/((1+Discount_Rate)^0.5))</f>
        <v>1</v>
      </c>
      <c r="Y76" s="186">
        <f>IF(ExpTable16[[#This Row],[Time Frame]]="","",IF(AND(ExpTable16[[#This Row],[Time Frame]]&lt;&gt;"",ExpTable16[[#This Row],[Time Frame]]&gt;Last_Full_Year),1/((1+Discount_Rate)^(ExpTable16[[#This Row],[Time Frame]]-PV_Year)),0)/((1+Discount_Rate)^0.5))</f>
        <v>0</v>
      </c>
    </row>
    <row r="77" spans="1:25" x14ac:dyDescent="0.25">
      <c r="A77" s="175">
        <f t="shared" si="0"/>
        <v>1961</v>
      </c>
      <c r="B77" s="67"/>
      <c r="C77" s="68"/>
      <c r="D77" s="177" t="str">
        <f t="shared" si="4"/>
        <v/>
      </c>
      <c r="E77" s="176"/>
      <c r="F77" s="178"/>
      <c r="G77" s="178"/>
      <c r="H77" s="109"/>
      <c r="I77" s="180"/>
      <c r="J77" s="181" t="str">
        <f t="shared" si="3"/>
        <v/>
      </c>
      <c r="K77" s="182"/>
      <c r="L77" s="183"/>
      <c r="M77" s="176"/>
      <c r="N77" s="177" t="str">
        <f t="shared" si="1"/>
        <v/>
      </c>
      <c r="O77" s="176"/>
      <c r="P77" s="178"/>
      <c r="Q77" s="178"/>
      <c r="R77" s="179"/>
      <c r="S77" s="180"/>
      <c r="T77" s="181" t="str">
        <f t="shared" si="2"/>
        <v/>
      </c>
      <c r="U77" s="182"/>
      <c r="V77" s="237">
        <f>ExpTable16[[#This Row],[IN Life Years]]*ExpTable16[[#This Row],[IN Average Age]]</f>
        <v>0</v>
      </c>
      <c r="W77" s="184">
        <f>ExpTable16[[#This Row],[NW Life Years]]*ExpTable16[[#This Row],[NW Average Age]]</f>
        <v>0</v>
      </c>
      <c r="X77" s="185">
        <f>IF(ExpTable16[[#This Row],[Time Frame]]="","",IF(AND(ExpTable16[[#This Row],[Time Frame]]&lt;&gt;"",ExpTable16[[#This Row],[Time Frame]]&lt;=Last_Full_Year),1/((1+Discount_Rate)^(ExpTable16[[#This Row],[Time Frame]]-PV_Year)),0)/((1+Discount_Rate)^0.5))</f>
        <v>1</v>
      </c>
      <c r="Y77" s="186">
        <f>IF(ExpTable16[[#This Row],[Time Frame]]="","",IF(AND(ExpTable16[[#This Row],[Time Frame]]&lt;&gt;"",ExpTable16[[#This Row],[Time Frame]]&gt;Last_Full_Year),1/((1+Discount_Rate)^(ExpTable16[[#This Row],[Time Frame]]-PV_Year)),0)/((1+Discount_Rate)^0.5))</f>
        <v>0</v>
      </c>
    </row>
    <row r="78" spans="1:25" x14ac:dyDescent="0.25">
      <c r="A78" s="175">
        <f t="shared" si="0"/>
        <v>1962</v>
      </c>
      <c r="B78" s="67"/>
      <c r="C78" s="68"/>
      <c r="D78" s="177" t="str">
        <f t="shared" si="4"/>
        <v/>
      </c>
      <c r="E78" s="176"/>
      <c r="F78" s="178"/>
      <c r="G78" s="178"/>
      <c r="H78" s="109"/>
      <c r="I78" s="180"/>
      <c r="J78" s="181" t="str">
        <f t="shared" si="3"/>
        <v/>
      </c>
      <c r="K78" s="182"/>
      <c r="L78" s="183"/>
      <c r="M78" s="176"/>
      <c r="N78" s="177" t="str">
        <f t="shared" si="1"/>
        <v/>
      </c>
      <c r="O78" s="176"/>
      <c r="P78" s="178"/>
      <c r="Q78" s="178"/>
      <c r="R78" s="179"/>
      <c r="S78" s="180"/>
      <c r="T78" s="181" t="str">
        <f t="shared" si="2"/>
        <v/>
      </c>
      <c r="U78" s="182"/>
      <c r="V78" s="237">
        <f>ExpTable16[[#This Row],[IN Life Years]]*ExpTable16[[#This Row],[IN Average Age]]</f>
        <v>0</v>
      </c>
      <c r="W78" s="184">
        <f>ExpTable16[[#This Row],[NW Life Years]]*ExpTable16[[#This Row],[NW Average Age]]</f>
        <v>0</v>
      </c>
      <c r="X78" s="185">
        <f>IF(ExpTable16[[#This Row],[Time Frame]]="","",IF(AND(ExpTable16[[#This Row],[Time Frame]]&lt;&gt;"",ExpTable16[[#This Row],[Time Frame]]&lt;=Last_Full_Year),1/((1+Discount_Rate)^(ExpTable16[[#This Row],[Time Frame]]-PV_Year)),0)/((1+Discount_Rate)^0.5))</f>
        <v>1</v>
      </c>
      <c r="Y78" s="186">
        <f>IF(ExpTable16[[#This Row],[Time Frame]]="","",IF(AND(ExpTable16[[#This Row],[Time Frame]]&lt;&gt;"",ExpTable16[[#This Row],[Time Frame]]&gt;Last_Full_Year),1/((1+Discount_Rate)^(ExpTable16[[#This Row],[Time Frame]]-PV_Year)),0)/((1+Discount_Rate)^0.5))</f>
        <v>0</v>
      </c>
    </row>
    <row r="79" spans="1:25" x14ac:dyDescent="0.25">
      <c r="A79" s="175">
        <f t="shared" si="0"/>
        <v>1963</v>
      </c>
      <c r="B79" s="67"/>
      <c r="C79" s="68"/>
      <c r="D79" s="177" t="str">
        <f t="shared" si="4"/>
        <v/>
      </c>
      <c r="E79" s="176"/>
      <c r="F79" s="178"/>
      <c r="G79" s="178"/>
      <c r="H79" s="109"/>
      <c r="I79" s="180"/>
      <c r="J79" s="181" t="str">
        <f t="shared" si="3"/>
        <v/>
      </c>
      <c r="K79" s="182"/>
      <c r="L79" s="183"/>
      <c r="M79" s="176"/>
      <c r="N79" s="177" t="str">
        <f t="shared" si="1"/>
        <v/>
      </c>
      <c r="O79" s="176"/>
      <c r="P79" s="178"/>
      <c r="Q79" s="178"/>
      <c r="R79" s="179"/>
      <c r="S79" s="180"/>
      <c r="T79" s="181" t="str">
        <f t="shared" si="2"/>
        <v/>
      </c>
      <c r="U79" s="182"/>
      <c r="V79" s="237">
        <f>ExpTable16[[#This Row],[IN Life Years]]*ExpTable16[[#This Row],[IN Average Age]]</f>
        <v>0</v>
      </c>
      <c r="W79" s="184">
        <f>ExpTable16[[#This Row],[NW Life Years]]*ExpTable16[[#This Row],[NW Average Age]]</f>
        <v>0</v>
      </c>
      <c r="X79" s="185">
        <f>IF(ExpTable16[[#This Row],[Time Frame]]="","",IF(AND(ExpTable16[[#This Row],[Time Frame]]&lt;&gt;"",ExpTable16[[#This Row],[Time Frame]]&lt;=Last_Full_Year),1/((1+Discount_Rate)^(ExpTable16[[#This Row],[Time Frame]]-PV_Year)),0)/((1+Discount_Rate)^0.5))</f>
        <v>1</v>
      </c>
      <c r="Y79" s="186">
        <f>IF(ExpTable16[[#This Row],[Time Frame]]="","",IF(AND(ExpTable16[[#This Row],[Time Frame]]&lt;&gt;"",ExpTable16[[#This Row],[Time Frame]]&gt;Last_Full_Year),1/((1+Discount_Rate)^(ExpTable16[[#This Row],[Time Frame]]-PV_Year)),0)/((1+Discount_Rate)^0.5))</f>
        <v>0</v>
      </c>
    </row>
    <row r="80" spans="1:25" x14ac:dyDescent="0.25">
      <c r="A80" s="175">
        <f t="shared" si="0"/>
        <v>1964</v>
      </c>
      <c r="B80" s="67"/>
      <c r="C80" s="68"/>
      <c r="D80" s="177" t="str">
        <f t="shared" si="4"/>
        <v/>
      </c>
      <c r="E80" s="176"/>
      <c r="F80" s="178"/>
      <c r="G80" s="178"/>
      <c r="H80" s="109"/>
      <c r="I80" s="180"/>
      <c r="J80" s="181" t="str">
        <f t="shared" si="3"/>
        <v/>
      </c>
      <c r="K80" s="182"/>
      <c r="L80" s="183"/>
      <c r="M80" s="176"/>
      <c r="N80" s="177" t="str">
        <f t="shared" si="1"/>
        <v/>
      </c>
      <c r="O80" s="176"/>
      <c r="P80" s="178"/>
      <c r="Q80" s="178"/>
      <c r="R80" s="179"/>
      <c r="S80" s="180"/>
      <c r="T80" s="181" t="str">
        <f t="shared" si="2"/>
        <v/>
      </c>
      <c r="U80" s="182"/>
      <c r="V80" s="237">
        <f>ExpTable16[[#This Row],[IN Life Years]]*ExpTable16[[#This Row],[IN Average Age]]</f>
        <v>0</v>
      </c>
      <c r="W80" s="184">
        <f>ExpTable16[[#This Row],[NW Life Years]]*ExpTable16[[#This Row],[NW Average Age]]</f>
        <v>0</v>
      </c>
      <c r="X80" s="185">
        <f>IF(ExpTable16[[#This Row],[Time Frame]]="","",IF(AND(ExpTable16[[#This Row],[Time Frame]]&lt;&gt;"",ExpTable16[[#This Row],[Time Frame]]&lt;=Last_Full_Year),1/((1+Discount_Rate)^(ExpTable16[[#This Row],[Time Frame]]-PV_Year)),0)/((1+Discount_Rate)^0.5))</f>
        <v>1</v>
      </c>
      <c r="Y80" s="186">
        <f>IF(ExpTable16[[#This Row],[Time Frame]]="","",IF(AND(ExpTable16[[#This Row],[Time Frame]]&lt;&gt;"",ExpTable16[[#This Row],[Time Frame]]&gt;Last_Full_Year),1/((1+Discount_Rate)^(ExpTable16[[#This Row],[Time Frame]]-PV_Year)),0)/((1+Discount_Rate)^0.5))</f>
        <v>0</v>
      </c>
    </row>
    <row r="81" spans="1:25" x14ac:dyDescent="0.25">
      <c r="A81" s="175">
        <f t="shared" ref="A81:A144" si="5">IFERROR(IF(A80+1&lt;=Last_Proj_Year,A80+1,""),"")</f>
        <v>1965</v>
      </c>
      <c r="B81" s="67"/>
      <c r="C81" s="68"/>
      <c r="D81" s="177" t="str">
        <f t="shared" si="4"/>
        <v/>
      </c>
      <c r="E81" s="176"/>
      <c r="F81" s="178"/>
      <c r="G81" s="178"/>
      <c r="H81" s="109"/>
      <c r="I81" s="180"/>
      <c r="J81" s="181" t="str">
        <f t="shared" si="3"/>
        <v/>
      </c>
      <c r="K81" s="182"/>
      <c r="L81" s="183"/>
      <c r="M81" s="176"/>
      <c r="N81" s="177" t="str">
        <f t="shared" ref="N81:N144" si="6">IFERROR(IF(M81&lt;&gt;"",M81/L81,""),"")</f>
        <v/>
      </c>
      <c r="O81" s="176"/>
      <c r="P81" s="178"/>
      <c r="Q81" s="178"/>
      <c r="R81" s="179"/>
      <c r="S81" s="180"/>
      <c r="T81" s="181" t="str">
        <f t="shared" ref="T81:T144" si="7">IFERROR(IF(L81="","",L81/P81),"")</f>
        <v/>
      </c>
      <c r="U81" s="182"/>
      <c r="V81" s="237">
        <f>ExpTable16[[#This Row],[IN Life Years]]*ExpTable16[[#This Row],[IN Average Age]]</f>
        <v>0</v>
      </c>
      <c r="W81" s="184">
        <f>ExpTable16[[#This Row],[NW Life Years]]*ExpTable16[[#This Row],[NW Average Age]]</f>
        <v>0</v>
      </c>
      <c r="X81" s="185">
        <f>IF(ExpTable16[[#This Row],[Time Frame]]="","",IF(AND(ExpTable16[[#This Row],[Time Frame]]&lt;&gt;"",ExpTable16[[#This Row],[Time Frame]]&lt;=Last_Full_Year),1/((1+Discount_Rate)^(ExpTable16[[#This Row],[Time Frame]]-PV_Year)),0)/((1+Discount_Rate)^0.5))</f>
        <v>1</v>
      </c>
      <c r="Y81" s="186">
        <f>IF(ExpTable16[[#This Row],[Time Frame]]="","",IF(AND(ExpTable16[[#This Row],[Time Frame]]&lt;&gt;"",ExpTable16[[#This Row],[Time Frame]]&gt;Last_Full_Year),1/((1+Discount_Rate)^(ExpTable16[[#This Row],[Time Frame]]-PV_Year)),0)/((1+Discount_Rate)^0.5))</f>
        <v>0</v>
      </c>
    </row>
    <row r="82" spans="1:25" x14ac:dyDescent="0.25">
      <c r="A82" s="175">
        <f t="shared" si="5"/>
        <v>1966</v>
      </c>
      <c r="B82" s="67"/>
      <c r="C82" s="68"/>
      <c r="D82" s="177" t="str">
        <f t="shared" si="4"/>
        <v/>
      </c>
      <c r="E82" s="176"/>
      <c r="F82" s="178"/>
      <c r="G82" s="178"/>
      <c r="H82" s="109"/>
      <c r="I82" s="180"/>
      <c r="J82" s="181" t="str">
        <f t="shared" si="3"/>
        <v/>
      </c>
      <c r="K82" s="182"/>
      <c r="L82" s="183"/>
      <c r="M82" s="176"/>
      <c r="N82" s="177" t="str">
        <f t="shared" si="6"/>
        <v/>
      </c>
      <c r="O82" s="176"/>
      <c r="P82" s="178"/>
      <c r="Q82" s="178"/>
      <c r="R82" s="179"/>
      <c r="S82" s="180"/>
      <c r="T82" s="181" t="str">
        <f t="shared" si="7"/>
        <v/>
      </c>
      <c r="U82" s="182"/>
      <c r="V82" s="237">
        <f>ExpTable16[[#This Row],[IN Life Years]]*ExpTable16[[#This Row],[IN Average Age]]</f>
        <v>0</v>
      </c>
      <c r="W82" s="184">
        <f>ExpTable16[[#This Row],[NW Life Years]]*ExpTable16[[#This Row],[NW Average Age]]</f>
        <v>0</v>
      </c>
      <c r="X82" s="185">
        <f>IF(ExpTable16[[#This Row],[Time Frame]]="","",IF(AND(ExpTable16[[#This Row],[Time Frame]]&lt;&gt;"",ExpTable16[[#This Row],[Time Frame]]&lt;=Last_Full_Year),1/((1+Discount_Rate)^(ExpTable16[[#This Row],[Time Frame]]-PV_Year)),0)/((1+Discount_Rate)^0.5))</f>
        <v>1</v>
      </c>
      <c r="Y82" s="186">
        <f>IF(ExpTable16[[#This Row],[Time Frame]]="","",IF(AND(ExpTable16[[#This Row],[Time Frame]]&lt;&gt;"",ExpTable16[[#This Row],[Time Frame]]&gt;Last_Full_Year),1/((1+Discount_Rate)^(ExpTable16[[#This Row],[Time Frame]]-PV_Year)),0)/((1+Discount_Rate)^0.5))</f>
        <v>0</v>
      </c>
    </row>
    <row r="83" spans="1:25" x14ac:dyDescent="0.25">
      <c r="A83" s="175">
        <f t="shared" si="5"/>
        <v>1967</v>
      </c>
      <c r="B83" s="67"/>
      <c r="C83" s="68"/>
      <c r="D83" s="177" t="str">
        <f t="shared" si="4"/>
        <v/>
      </c>
      <c r="E83" s="176"/>
      <c r="F83" s="178"/>
      <c r="G83" s="178"/>
      <c r="H83" s="109"/>
      <c r="I83" s="180"/>
      <c r="J83" s="181" t="str">
        <f t="shared" ref="J83:J146" si="8">IFERROR(IF(B83="","",B83/F83),"")</f>
        <v/>
      </c>
      <c r="K83" s="182"/>
      <c r="L83" s="183"/>
      <c r="M83" s="176"/>
      <c r="N83" s="177" t="str">
        <f t="shared" si="6"/>
        <v/>
      </c>
      <c r="O83" s="176"/>
      <c r="P83" s="178"/>
      <c r="Q83" s="178"/>
      <c r="R83" s="179"/>
      <c r="S83" s="180"/>
      <c r="T83" s="181" t="str">
        <f t="shared" si="7"/>
        <v/>
      </c>
      <c r="U83" s="182"/>
      <c r="V83" s="237">
        <f>ExpTable16[[#This Row],[IN Life Years]]*ExpTable16[[#This Row],[IN Average Age]]</f>
        <v>0</v>
      </c>
      <c r="W83" s="184">
        <f>ExpTable16[[#This Row],[NW Life Years]]*ExpTable16[[#This Row],[NW Average Age]]</f>
        <v>0</v>
      </c>
      <c r="X83" s="185">
        <f>IF(ExpTable16[[#This Row],[Time Frame]]="","",IF(AND(ExpTable16[[#This Row],[Time Frame]]&lt;&gt;"",ExpTable16[[#This Row],[Time Frame]]&lt;=Last_Full_Year),1/((1+Discount_Rate)^(ExpTable16[[#This Row],[Time Frame]]-PV_Year)),0)/((1+Discount_Rate)^0.5))</f>
        <v>1</v>
      </c>
      <c r="Y83" s="186">
        <f>IF(ExpTable16[[#This Row],[Time Frame]]="","",IF(AND(ExpTable16[[#This Row],[Time Frame]]&lt;&gt;"",ExpTable16[[#This Row],[Time Frame]]&gt;Last_Full_Year),1/((1+Discount_Rate)^(ExpTable16[[#This Row],[Time Frame]]-PV_Year)),0)/((1+Discount_Rate)^0.5))</f>
        <v>0</v>
      </c>
    </row>
    <row r="84" spans="1:25" x14ac:dyDescent="0.25">
      <c r="A84" s="175">
        <f t="shared" si="5"/>
        <v>1968</v>
      </c>
      <c r="B84" s="67"/>
      <c r="C84" s="68"/>
      <c r="D84" s="177" t="str">
        <f t="shared" si="4"/>
        <v/>
      </c>
      <c r="E84" s="176"/>
      <c r="F84" s="178"/>
      <c r="G84" s="178"/>
      <c r="H84" s="109"/>
      <c r="I84" s="180"/>
      <c r="J84" s="181" t="str">
        <f t="shared" si="8"/>
        <v/>
      </c>
      <c r="K84" s="182"/>
      <c r="L84" s="183"/>
      <c r="M84" s="176"/>
      <c r="N84" s="177" t="str">
        <f t="shared" si="6"/>
        <v/>
      </c>
      <c r="O84" s="176"/>
      <c r="P84" s="178"/>
      <c r="Q84" s="178"/>
      <c r="R84" s="179"/>
      <c r="S84" s="180"/>
      <c r="T84" s="181" t="str">
        <f t="shared" si="7"/>
        <v/>
      </c>
      <c r="U84" s="182"/>
      <c r="V84" s="237">
        <f>ExpTable16[[#This Row],[IN Life Years]]*ExpTable16[[#This Row],[IN Average Age]]</f>
        <v>0</v>
      </c>
      <c r="W84" s="184">
        <f>ExpTable16[[#This Row],[NW Life Years]]*ExpTable16[[#This Row],[NW Average Age]]</f>
        <v>0</v>
      </c>
      <c r="X84" s="185">
        <f>IF(ExpTable16[[#This Row],[Time Frame]]="","",IF(AND(ExpTable16[[#This Row],[Time Frame]]&lt;&gt;"",ExpTable16[[#This Row],[Time Frame]]&lt;=Last_Full_Year),1/((1+Discount_Rate)^(ExpTable16[[#This Row],[Time Frame]]-PV_Year)),0)/((1+Discount_Rate)^0.5))</f>
        <v>1</v>
      </c>
      <c r="Y84" s="186">
        <f>IF(ExpTable16[[#This Row],[Time Frame]]="","",IF(AND(ExpTable16[[#This Row],[Time Frame]]&lt;&gt;"",ExpTable16[[#This Row],[Time Frame]]&gt;Last_Full_Year),1/((1+Discount_Rate)^(ExpTable16[[#This Row],[Time Frame]]-PV_Year)),0)/((1+Discount_Rate)^0.5))</f>
        <v>0</v>
      </c>
    </row>
    <row r="85" spans="1:25" x14ac:dyDescent="0.25">
      <c r="A85" s="175">
        <f t="shared" si="5"/>
        <v>1969</v>
      </c>
      <c r="B85" s="67"/>
      <c r="C85" s="68"/>
      <c r="D85" s="177" t="str">
        <f t="shared" ref="D85:D148" si="9">IFERROR(IF(C85&lt;&gt;"",C85/B85,""),"")</f>
        <v/>
      </c>
      <c r="E85" s="176"/>
      <c r="F85" s="178"/>
      <c r="G85" s="178"/>
      <c r="H85" s="109"/>
      <c r="I85" s="180"/>
      <c r="J85" s="181" t="str">
        <f t="shared" si="8"/>
        <v/>
      </c>
      <c r="K85" s="182"/>
      <c r="L85" s="183"/>
      <c r="M85" s="176"/>
      <c r="N85" s="177" t="str">
        <f t="shared" si="6"/>
        <v/>
      </c>
      <c r="O85" s="176"/>
      <c r="P85" s="178"/>
      <c r="Q85" s="178"/>
      <c r="R85" s="179"/>
      <c r="S85" s="180"/>
      <c r="T85" s="181" t="str">
        <f t="shared" si="7"/>
        <v/>
      </c>
      <c r="U85" s="182"/>
      <c r="V85" s="237">
        <f>ExpTable16[[#This Row],[IN Life Years]]*ExpTable16[[#This Row],[IN Average Age]]</f>
        <v>0</v>
      </c>
      <c r="W85" s="184">
        <f>ExpTable16[[#This Row],[NW Life Years]]*ExpTable16[[#This Row],[NW Average Age]]</f>
        <v>0</v>
      </c>
      <c r="X85" s="185">
        <f>IF(ExpTable16[[#This Row],[Time Frame]]="","",IF(AND(ExpTable16[[#This Row],[Time Frame]]&lt;&gt;"",ExpTable16[[#This Row],[Time Frame]]&lt;=Last_Full_Year),1/((1+Discount_Rate)^(ExpTable16[[#This Row],[Time Frame]]-PV_Year)),0)/((1+Discount_Rate)^0.5))</f>
        <v>1</v>
      </c>
      <c r="Y85" s="186">
        <f>IF(ExpTable16[[#This Row],[Time Frame]]="","",IF(AND(ExpTable16[[#This Row],[Time Frame]]&lt;&gt;"",ExpTable16[[#This Row],[Time Frame]]&gt;Last_Full_Year),1/((1+Discount_Rate)^(ExpTable16[[#This Row],[Time Frame]]-PV_Year)),0)/((1+Discount_Rate)^0.5))</f>
        <v>0</v>
      </c>
    </row>
    <row r="86" spans="1:25" x14ac:dyDescent="0.25">
      <c r="A86" s="175">
        <f t="shared" si="5"/>
        <v>1970</v>
      </c>
      <c r="B86" s="67"/>
      <c r="C86" s="68"/>
      <c r="D86" s="177" t="str">
        <f t="shared" si="9"/>
        <v/>
      </c>
      <c r="E86" s="176"/>
      <c r="F86" s="178"/>
      <c r="G86" s="178"/>
      <c r="H86" s="109"/>
      <c r="I86" s="180"/>
      <c r="J86" s="181" t="str">
        <f t="shared" si="8"/>
        <v/>
      </c>
      <c r="K86" s="182"/>
      <c r="L86" s="183"/>
      <c r="M86" s="176"/>
      <c r="N86" s="177" t="str">
        <f t="shared" si="6"/>
        <v/>
      </c>
      <c r="O86" s="176"/>
      <c r="P86" s="178"/>
      <c r="Q86" s="178"/>
      <c r="R86" s="179"/>
      <c r="S86" s="180"/>
      <c r="T86" s="181" t="str">
        <f t="shared" si="7"/>
        <v/>
      </c>
      <c r="U86" s="182"/>
      <c r="V86" s="237">
        <f>ExpTable16[[#This Row],[IN Life Years]]*ExpTable16[[#This Row],[IN Average Age]]</f>
        <v>0</v>
      </c>
      <c r="W86" s="184">
        <f>ExpTable16[[#This Row],[NW Life Years]]*ExpTable16[[#This Row],[NW Average Age]]</f>
        <v>0</v>
      </c>
      <c r="X86" s="185">
        <f>IF(ExpTable16[[#This Row],[Time Frame]]="","",IF(AND(ExpTable16[[#This Row],[Time Frame]]&lt;&gt;"",ExpTable16[[#This Row],[Time Frame]]&lt;=Last_Full_Year),1/((1+Discount_Rate)^(ExpTable16[[#This Row],[Time Frame]]-PV_Year)),0)/((1+Discount_Rate)^0.5))</f>
        <v>1</v>
      </c>
      <c r="Y86" s="186">
        <f>IF(ExpTable16[[#This Row],[Time Frame]]="","",IF(AND(ExpTable16[[#This Row],[Time Frame]]&lt;&gt;"",ExpTable16[[#This Row],[Time Frame]]&gt;Last_Full_Year),1/((1+Discount_Rate)^(ExpTable16[[#This Row],[Time Frame]]-PV_Year)),0)/((1+Discount_Rate)^0.5))</f>
        <v>0</v>
      </c>
    </row>
    <row r="87" spans="1:25" x14ac:dyDescent="0.25">
      <c r="A87" s="175">
        <f t="shared" si="5"/>
        <v>1971</v>
      </c>
      <c r="B87" s="67"/>
      <c r="C87" s="68"/>
      <c r="D87" s="177" t="str">
        <f t="shared" si="9"/>
        <v/>
      </c>
      <c r="E87" s="176"/>
      <c r="F87" s="178"/>
      <c r="G87" s="178"/>
      <c r="H87" s="109"/>
      <c r="I87" s="180"/>
      <c r="J87" s="181" t="str">
        <f t="shared" si="8"/>
        <v/>
      </c>
      <c r="K87" s="182"/>
      <c r="L87" s="183"/>
      <c r="M87" s="176"/>
      <c r="N87" s="177" t="str">
        <f t="shared" si="6"/>
        <v/>
      </c>
      <c r="O87" s="176"/>
      <c r="P87" s="178"/>
      <c r="Q87" s="178"/>
      <c r="R87" s="179"/>
      <c r="S87" s="180"/>
      <c r="T87" s="181" t="str">
        <f t="shared" si="7"/>
        <v/>
      </c>
      <c r="U87" s="182"/>
      <c r="V87" s="237">
        <f>ExpTable16[[#This Row],[IN Life Years]]*ExpTable16[[#This Row],[IN Average Age]]</f>
        <v>0</v>
      </c>
      <c r="W87" s="184">
        <f>ExpTable16[[#This Row],[NW Life Years]]*ExpTable16[[#This Row],[NW Average Age]]</f>
        <v>0</v>
      </c>
      <c r="X87" s="185">
        <f>IF(ExpTable16[[#This Row],[Time Frame]]="","",IF(AND(ExpTable16[[#This Row],[Time Frame]]&lt;&gt;"",ExpTable16[[#This Row],[Time Frame]]&lt;=Last_Full_Year),1/((1+Discount_Rate)^(ExpTable16[[#This Row],[Time Frame]]-PV_Year)),0)/((1+Discount_Rate)^0.5))</f>
        <v>1</v>
      </c>
      <c r="Y87" s="186">
        <f>IF(ExpTable16[[#This Row],[Time Frame]]="","",IF(AND(ExpTable16[[#This Row],[Time Frame]]&lt;&gt;"",ExpTable16[[#This Row],[Time Frame]]&gt;Last_Full_Year),1/((1+Discount_Rate)^(ExpTable16[[#This Row],[Time Frame]]-PV_Year)),0)/((1+Discount_Rate)^0.5))</f>
        <v>0</v>
      </c>
    </row>
    <row r="88" spans="1:25" x14ac:dyDescent="0.25">
      <c r="A88" s="175">
        <f t="shared" si="5"/>
        <v>1972</v>
      </c>
      <c r="B88" s="67"/>
      <c r="C88" s="68"/>
      <c r="D88" s="177" t="str">
        <f t="shared" si="9"/>
        <v/>
      </c>
      <c r="E88" s="176"/>
      <c r="F88" s="178"/>
      <c r="G88" s="178"/>
      <c r="H88" s="109"/>
      <c r="I88" s="180"/>
      <c r="J88" s="181" t="str">
        <f t="shared" si="8"/>
        <v/>
      </c>
      <c r="K88" s="182"/>
      <c r="L88" s="183"/>
      <c r="M88" s="176"/>
      <c r="N88" s="177" t="str">
        <f t="shared" si="6"/>
        <v/>
      </c>
      <c r="O88" s="176"/>
      <c r="P88" s="178"/>
      <c r="Q88" s="178"/>
      <c r="R88" s="179"/>
      <c r="S88" s="180"/>
      <c r="T88" s="181" t="str">
        <f t="shared" si="7"/>
        <v/>
      </c>
      <c r="U88" s="182"/>
      <c r="V88" s="237">
        <f>ExpTable16[[#This Row],[IN Life Years]]*ExpTable16[[#This Row],[IN Average Age]]</f>
        <v>0</v>
      </c>
      <c r="W88" s="184">
        <f>ExpTable16[[#This Row],[NW Life Years]]*ExpTable16[[#This Row],[NW Average Age]]</f>
        <v>0</v>
      </c>
      <c r="X88" s="185">
        <f>IF(ExpTable16[[#This Row],[Time Frame]]="","",IF(AND(ExpTable16[[#This Row],[Time Frame]]&lt;&gt;"",ExpTable16[[#This Row],[Time Frame]]&lt;=Last_Full_Year),1/((1+Discount_Rate)^(ExpTable16[[#This Row],[Time Frame]]-PV_Year)),0)/((1+Discount_Rate)^0.5))</f>
        <v>1</v>
      </c>
      <c r="Y88" s="186">
        <f>IF(ExpTable16[[#This Row],[Time Frame]]="","",IF(AND(ExpTable16[[#This Row],[Time Frame]]&lt;&gt;"",ExpTable16[[#This Row],[Time Frame]]&gt;Last_Full_Year),1/((1+Discount_Rate)^(ExpTable16[[#This Row],[Time Frame]]-PV_Year)),0)/((1+Discount_Rate)^0.5))</f>
        <v>0</v>
      </c>
    </row>
    <row r="89" spans="1:25" x14ac:dyDescent="0.25">
      <c r="A89" s="175">
        <f t="shared" si="5"/>
        <v>1973</v>
      </c>
      <c r="B89" s="67"/>
      <c r="C89" s="68"/>
      <c r="D89" s="177" t="str">
        <f t="shared" si="9"/>
        <v/>
      </c>
      <c r="E89" s="176"/>
      <c r="F89" s="178"/>
      <c r="G89" s="178"/>
      <c r="H89" s="109"/>
      <c r="I89" s="180"/>
      <c r="J89" s="181" t="str">
        <f t="shared" si="8"/>
        <v/>
      </c>
      <c r="K89" s="182"/>
      <c r="L89" s="183"/>
      <c r="M89" s="176"/>
      <c r="N89" s="177" t="str">
        <f t="shared" si="6"/>
        <v/>
      </c>
      <c r="O89" s="176"/>
      <c r="P89" s="178"/>
      <c r="Q89" s="178"/>
      <c r="R89" s="179"/>
      <c r="S89" s="180"/>
      <c r="T89" s="181" t="str">
        <f t="shared" si="7"/>
        <v/>
      </c>
      <c r="U89" s="182"/>
      <c r="V89" s="237">
        <f>ExpTable16[[#This Row],[IN Life Years]]*ExpTable16[[#This Row],[IN Average Age]]</f>
        <v>0</v>
      </c>
      <c r="W89" s="184">
        <f>ExpTable16[[#This Row],[NW Life Years]]*ExpTable16[[#This Row],[NW Average Age]]</f>
        <v>0</v>
      </c>
      <c r="X89" s="185">
        <f>IF(ExpTable16[[#This Row],[Time Frame]]="","",IF(AND(ExpTable16[[#This Row],[Time Frame]]&lt;&gt;"",ExpTable16[[#This Row],[Time Frame]]&lt;=Last_Full_Year),1/((1+Discount_Rate)^(ExpTable16[[#This Row],[Time Frame]]-PV_Year)),0)/((1+Discount_Rate)^0.5))</f>
        <v>1</v>
      </c>
      <c r="Y89" s="186">
        <f>IF(ExpTable16[[#This Row],[Time Frame]]="","",IF(AND(ExpTable16[[#This Row],[Time Frame]]&lt;&gt;"",ExpTable16[[#This Row],[Time Frame]]&gt;Last_Full_Year),1/((1+Discount_Rate)^(ExpTable16[[#This Row],[Time Frame]]-PV_Year)),0)/((1+Discount_Rate)^0.5))</f>
        <v>0</v>
      </c>
    </row>
    <row r="90" spans="1:25" x14ac:dyDescent="0.25">
      <c r="A90" s="175">
        <f t="shared" si="5"/>
        <v>1974</v>
      </c>
      <c r="B90" s="67"/>
      <c r="C90" s="68"/>
      <c r="D90" s="177" t="str">
        <f t="shared" si="9"/>
        <v/>
      </c>
      <c r="E90" s="176"/>
      <c r="F90" s="178"/>
      <c r="G90" s="178"/>
      <c r="H90" s="109"/>
      <c r="I90" s="180"/>
      <c r="J90" s="181" t="str">
        <f t="shared" si="8"/>
        <v/>
      </c>
      <c r="K90" s="182"/>
      <c r="L90" s="183"/>
      <c r="M90" s="176"/>
      <c r="N90" s="177" t="str">
        <f t="shared" si="6"/>
        <v/>
      </c>
      <c r="O90" s="176"/>
      <c r="P90" s="178"/>
      <c r="Q90" s="178"/>
      <c r="R90" s="179"/>
      <c r="S90" s="180"/>
      <c r="T90" s="181" t="str">
        <f t="shared" si="7"/>
        <v/>
      </c>
      <c r="U90" s="182"/>
      <c r="V90" s="237">
        <f>ExpTable16[[#This Row],[IN Life Years]]*ExpTable16[[#This Row],[IN Average Age]]</f>
        <v>0</v>
      </c>
      <c r="W90" s="184">
        <f>ExpTable16[[#This Row],[NW Life Years]]*ExpTable16[[#This Row],[NW Average Age]]</f>
        <v>0</v>
      </c>
      <c r="X90" s="185">
        <f>IF(ExpTable16[[#This Row],[Time Frame]]="","",IF(AND(ExpTable16[[#This Row],[Time Frame]]&lt;&gt;"",ExpTable16[[#This Row],[Time Frame]]&lt;=Last_Full_Year),1/((1+Discount_Rate)^(ExpTable16[[#This Row],[Time Frame]]-PV_Year)),0)/((1+Discount_Rate)^0.5))</f>
        <v>1</v>
      </c>
      <c r="Y90" s="186">
        <f>IF(ExpTable16[[#This Row],[Time Frame]]="","",IF(AND(ExpTable16[[#This Row],[Time Frame]]&lt;&gt;"",ExpTable16[[#This Row],[Time Frame]]&gt;Last_Full_Year),1/((1+Discount_Rate)^(ExpTable16[[#This Row],[Time Frame]]-PV_Year)),0)/((1+Discount_Rate)^0.5))</f>
        <v>0</v>
      </c>
    </row>
    <row r="91" spans="1:25" x14ac:dyDescent="0.25">
      <c r="A91" s="175">
        <f t="shared" si="5"/>
        <v>1975</v>
      </c>
      <c r="B91" s="67"/>
      <c r="C91" s="68"/>
      <c r="D91" s="177" t="str">
        <f t="shared" si="9"/>
        <v/>
      </c>
      <c r="E91" s="176"/>
      <c r="F91" s="178"/>
      <c r="G91" s="178"/>
      <c r="H91" s="109"/>
      <c r="I91" s="180"/>
      <c r="J91" s="181" t="str">
        <f t="shared" si="8"/>
        <v/>
      </c>
      <c r="K91" s="182"/>
      <c r="L91" s="183"/>
      <c r="M91" s="176"/>
      <c r="N91" s="177" t="str">
        <f t="shared" si="6"/>
        <v/>
      </c>
      <c r="O91" s="176"/>
      <c r="P91" s="178"/>
      <c r="Q91" s="178"/>
      <c r="R91" s="179"/>
      <c r="S91" s="180"/>
      <c r="T91" s="181" t="str">
        <f t="shared" si="7"/>
        <v/>
      </c>
      <c r="U91" s="182"/>
      <c r="V91" s="237">
        <f>ExpTable16[[#This Row],[IN Life Years]]*ExpTable16[[#This Row],[IN Average Age]]</f>
        <v>0</v>
      </c>
      <c r="W91" s="184">
        <f>ExpTable16[[#This Row],[NW Life Years]]*ExpTable16[[#This Row],[NW Average Age]]</f>
        <v>0</v>
      </c>
      <c r="X91" s="185">
        <f>IF(ExpTable16[[#This Row],[Time Frame]]="","",IF(AND(ExpTable16[[#This Row],[Time Frame]]&lt;&gt;"",ExpTable16[[#This Row],[Time Frame]]&lt;=Last_Full_Year),1/((1+Discount_Rate)^(ExpTable16[[#This Row],[Time Frame]]-PV_Year)),0)/((1+Discount_Rate)^0.5))</f>
        <v>1</v>
      </c>
      <c r="Y91" s="186">
        <f>IF(ExpTable16[[#This Row],[Time Frame]]="","",IF(AND(ExpTable16[[#This Row],[Time Frame]]&lt;&gt;"",ExpTable16[[#This Row],[Time Frame]]&gt;Last_Full_Year),1/((1+Discount_Rate)^(ExpTable16[[#This Row],[Time Frame]]-PV_Year)),0)/((1+Discount_Rate)^0.5))</f>
        <v>0</v>
      </c>
    </row>
    <row r="92" spans="1:25" x14ac:dyDescent="0.25">
      <c r="A92" s="175">
        <f t="shared" si="5"/>
        <v>1976</v>
      </c>
      <c r="B92" s="67"/>
      <c r="C92" s="68"/>
      <c r="D92" s="177" t="str">
        <f t="shared" si="9"/>
        <v/>
      </c>
      <c r="E92" s="176"/>
      <c r="F92" s="178"/>
      <c r="G92" s="178"/>
      <c r="H92" s="109"/>
      <c r="I92" s="180"/>
      <c r="J92" s="181" t="str">
        <f t="shared" si="8"/>
        <v/>
      </c>
      <c r="K92" s="182"/>
      <c r="L92" s="183"/>
      <c r="M92" s="176"/>
      <c r="N92" s="177" t="str">
        <f t="shared" si="6"/>
        <v/>
      </c>
      <c r="O92" s="176"/>
      <c r="P92" s="178"/>
      <c r="Q92" s="178"/>
      <c r="R92" s="179"/>
      <c r="S92" s="180"/>
      <c r="T92" s="181" t="str">
        <f t="shared" si="7"/>
        <v/>
      </c>
      <c r="U92" s="182"/>
      <c r="V92" s="237">
        <f>ExpTable16[[#This Row],[IN Life Years]]*ExpTable16[[#This Row],[IN Average Age]]</f>
        <v>0</v>
      </c>
      <c r="W92" s="184">
        <f>ExpTable16[[#This Row],[NW Life Years]]*ExpTable16[[#This Row],[NW Average Age]]</f>
        <v>0</v>
      </c>
      <c r="X92" s="185">
        <f>IF(ExpTable16[[#This Row],[Time Frame]]="","",IF(AND(ExpTable16[[#This Row],[Time Frame]]&lt;&gt;"",ExpTable16[[#This Row],[Time Frame]]&lt;=Last_Full_Year),1/((1+Discount_Rate)^(ExpTable16[[#This Row],[Time Frame]]-PV_Year)),0)/((1+Discount_Rate)^0.5))</f>
        <v>1</v>
      </c>
      <c r="Y92" s="186">
        <f>IF(ExpTable16[[#This Row],[Time Frame]]="","",IF(AND(ExpTable16[[#This Row],[Time Frame]]&lt;&gt;"",ExpTable16[[#This Row],[Time Frame]]&gt;Last_Full_Year),1/((1+Discount_Rate)^(ExpTable16[[#This Row],[Time Frame]]-PV_Year)),0)/((1+Discount_Rate)^0.5))</f>
        <v>0</v>
      </c>
    </row>
    <row r="93" spans="1:25" x14ac:dyDescent="0.25">
      <c r="A93" s="175">
        <f t="shared" si="5"/>
        <v>1977</v>
      </c>
      <c r="B93" s="67"/>
      <c r="C93" s="68"/>
      <c r="D93" s="177" t="str">
        <f t="shared" si="9"/>
        <v/>
      </c>
      <c r="E93" s="176"/>
      <c r="F93" s="178"/>
      <c r="G93" s="178"/>
      <c r="H93" s="109"/>
      <c r="I93" s="180"/>
      <c r="J93" s="181" t="str">
        <f t="shared" si="8"/>
        <v/>
      </c>
      <c r="K93" s="182"/>
      <c r="L93" s="183"/>
      <c r="M93" s="176"/>
      <c r="N93" s="177" t="str">
        <f t="shared" si="6"/>
        <v/>
      </c>
      <c r="O93" s="176"/>
      <c r="P93" s="178"/>
      <c r="Q93" s="178"/>
      <c r="R93" s="179"/>
      <c r="S93" s="180"/>
      <c r="T93" s="181" t="str">
        <f t="shared" si="7"/>
        <v/>
      </c>
      <c r="U93" s="182"/>
      <c r="V93" s="237">
        <f>ExpTable16[[#This Row],[IN Life Years]]*ExpTable16[[#This Row],[IN Average Age]]</f>
        <v>0</v>
      </c>
      <c r="W93" s="184">
        <f>ExpTable16[[#This Row],[NW Life Years]]*ExpTable16[[#This Row],[NW Average Age]]</f>
        <v>0</v>
      </c>
      <c r="X93" s="185">
        <f>IF(ExpTable16[[#This Row],[Time Frame]]="","",IF(AND(ExpTable16[[#This Row],[Time Frame]]&lt;&gt;"",ExpTable16[[#This Row],[Time Frame]]&lt;=Last_Full_Year),1/((1+Discount_Rate)^(ExpTable16[[#This Row],[Time Frame]]-PV_Year)),0)/((1+Discount_Rate)^0.5))</f>
        <v>1</v>
      </c>
      <c r="Y93" s="186">
        <f>IF(ExpTable16[[#This Row],[Time Frame]]="","",IF(AND(ExpTable16[[#This Row],[Time Frame]]&lt;&gt;"",ExpTable16[[#This Row],[Time Frame]]&gt;Last_Full_Year),1/((1+Discount_Rate)^(ExpTable16[[#This Row],[Time Frame]]-PV_Year)),0)/((1+Discount_Rate)^0.5))</f>
        <v>0</v>
      </c>
    </row>
    <row r="94" spans="1:25" x14ac:dyDescent="0.25">
      <c r="A94" s="175">
        <f t="shared" si="5"/>
        <v>1978</v>
      </c>
      <c r="B94" s="67"/>
      <c r="C94" s="68"/>
      <c r="D94" s="177" t="str">
        <f t="shared" si="9"/>
        <v/>
      </c>
      <c r="E94" s="176"/>
      <c r="F94" s="178"/>
      <c r="G94" s="178"/>
      <c r="H94" s="109"/>
      <c r="I94" s="180"/>
      <c r="J94" s="181" t="str">
        <f t="shared" si="8"/>
        <v/>
      </c>
      <c r="K94" s="182"/>
      <c r="L94" s="183"/>
      <c r="M94" s="176"/>
      <c r="N94" s="177" t="str">
        <f t="shared" si="6"/>
        <v/>
      </c>
      <c r="O94" s="176"/>
      <c r="P94" s="178"/>
      <c r="Q94" s="178"/>
      <c r="R94" s="179"/>
      <c r="S94" s="180"/>
      <c r="T94" s="181" t="str">
        <f t="shared" si="7"/>
        <v/>
      </c>
      <c r="U94" s="182"/>
      <c r="V94" s="237">
        <f>ExpTable16[[#This Row],[IN Life Years]]*ExpTable16[[#This Row],[IN Average Age]]</f>
        <v>0</v>
      </c>
      <c r="W94" s="184">
        <f>ExpTable16[[#This Row],[NW Life Years]]*ExpTable16[[#This Row],[NW Average Age]]</f>
        <v>0</v>
      </c>
      <c r="X94" s="185">
        <f>IF(ExpTable16[[#This Row],[Time Frame]]="","",IF(AND(ExpTable16[[#This Row],[Time Frame]]&lt;&gt;"",ExpTable16[[#This Row],[Time Frame]]&lt;=Last_Full_Year),1/((1+Discount_Rate)^(ExpTable16[[#This Row],[Time Frame]]-PV_Year)),0)/((1+Discount_Rate)^0.5))</f>
        <v>1</v>
      </c>
      <c r="Y94" s="186">
        <f>IF(ExpTable16[[#This Row],[Time Frame]]="","",IF(AND(ExpTable16[[#This Row],[Time Frame]]&lt;&gt;"",ExpTable16[[#This Row],[Time Frame]]&gt;Last_Full_Year),1/((1+Discount_Rate)^(ExpTable16[[#This Row],[Time Frame]]-PV_Year)),0)/((1+Discount_Rate)^0.5))</f>
        <v>0</v>
      </c>
    </row>
    <row r="95" spans="1:25" x14ac:dyDescent="0.25">
      <c r="A95" s="175">
        <f t="shared" si="5"/>
        <v>1979</v>
      </c>
      <c r="B95" s="67"/>
      <c r="C95" s="68"/>
      <c r="D95" s="177" t="str">
        <f t="shared" si="9"/>
        <v/>
      </c>
      <c r="E95" s="176"/>
      <c r="F95" s="178"/>
      <c r="G95" s="178"/>
      <c r="H95" s="109"/>
      <c r="I95" s="180"/>
      <c r="J95" s="181" t="str">
        <f t="shared" si="8"/>
        <v/>
      </c>
      <c r="K95" s="182"/>
      <c r="L95" s="183"/>
      <c r="M95" s="176"/>
      <c r="N95" s="177" t="str">
        <f t="shared" si="6"/>
        <v/>
      </c>
      <c r="O95" s="176"/>
      <c r="P95" s="178"/>
      <c r="Q95" s="178"/>
      <c r="R95" s="179"/>
      <c r="S95" s="180"/>
      <c r="T95" s="181" t="str">
        <f t="shared" si="7"/>
        <v/>
      </c>
      <c r="U95" s="182"/>
      <c r="V95" s="237">
        <f>ExpTable16[[#This Row],[IN Life Years]]*ExpTable16[[#This Row],[IN Average Age]]</f>
        <v>0</v>
      </c>
      <c r="W95" s="184">
        <f>ExpTable16[[#This Row],[NW Life Years]]*ExpTable16[[#This Row],[NW Average Age]]</f>
        <v>0</v>
      </c>
      <c r="X95" s="185">
        <f>IF(ExpTable16[[#This Row],[Time Frame]]="","",IF(AND(ExpTable16[[#This Row],[Time Frame]]&lt;&gt;"",ExpTable16[[#This Row],[Time Frame]]&lt;=Last_Full_Year),1/((1+Discount_Rate)^(ExpTable16[[#This Row],[Time Frame]]-PV_Year)),0)/((1+Discount_Rate)^0.5))</f>
        <v>1</v>
      </c>
      <c r="Y95" s="186">
        <f>IF(ExpTable16[[#This Row],[Time Frame]]="","",IF(AND(ExpTable16[[#This Row],[Time Frame]]&lt;&gt;"",ExpTable16[[#This Row],[Time Frame]]&gt;Last_Full_Year),1/((1+Discount_Rate)^(ExpTable16[[#This Row],[Time Frame]]-PV_Year)),0)/((1+Discount_Rate)^0.5))</f>
        <v>0</v>
      </c>
    </row>
    <row r="96" spans="1:25" x14ac:dyDescent="0.25">
      <c r="A96" s="175">
        <f t="shared" si="5"/>
        <v>1980</v>
      </c>
      <c r="B96" s="67"/>
      <c r="C96" s="68"/>
      <c r="D96" s="177" t="str">
        <f t="shared" si="9"/>
        <v/>
      </c>
      <c r="E96" s="176"/>
      <c r="F96" s="178"/>
      <c r="G96" s="178"/>
      <c r="H96" s="109"/>
      <c r="I96" s="180"/>
      <c r="J96" s="181" t="str">
        <f t="shared" si="8"/>
        <v/>
      </c>
      <c r="K96" s="182"/>
      <c r="L96" s="183"/>
      <c r="M96" s="176"/>
      <c r="N96" s="177" t="str">
        <f t="shared" si="6"/>
        <v/>
      </c>
      <c r="O96" s="176"/>
      <c r="P96" s="178"/>
      <c r="Q96" s="178"/>
      <c r="R96" s="179"/>
      <c r="S96" s="180"/>
      <c r="T96" s="181" t="str">
        <f t="shared" si="7"/>
        <v/>
      </c>
      <c r="U96" s="182"/>
      <c r="V96" s="237">
        <f>ExpTable16[[#This Row],[IN Life Years]]*ExpTable16[[#This Row],[IN Average Age]]</f>
        <v>0</v>
      </c>
      <c r="W96" s="184">
        <f>ExpTable16[[#This Row],[NW Life Years]]*ExpTable16[[#This Row],[NW Average Age]]</f>
        <v>0</v>
      </c>
      <c r="X96" s="185">
        <f>IF(ExpTable16[[#This Row],[Time Frame]]="","",IF(AND(ExpTable16[[#This Row],[Time Frame]]&lt;&gt;"",ExpTable16[[#This Row],[Time Frame]]&lt;=Last_Full_Year),1/((1+Discount_Rate)^(ExpTable16[[#This Row],[Time Frame]]-PV_Year)),0)/((1+Discount_Rate)^0.5))</f>
        <v>1</v>
      </c>
      <c r="Y96" s="186">
        <f>IF(ExpTable16[[#This Row],[Time Frame]]="","",IF(AND(ExpTable16[[#This Row],[Time Frame]]&lt;&gt;"",ExpTable16[[#This Row],[Time Frame]]&gt;Last_Full_Year),1/((1+Discount_Rate)^(ExpTable16[[#This Row],[Time Frame]]-PV_Year)),0)/((1+Discount_Rate)^0.5))</f>
        <v>0</v>
      </c>
    </row>
    <row r="97" spans="1:25" x14ac:dyDescent="0.25">
      <c r="A97" s="175">
        <f t="shared" si="5"/>
        <v>1981</v>
      </c>
      <c r="B97" s="67"/>
      <c r="C97" s="68"/>
      <c r="D97" s="177" t="str">
        <f t="shared" si="9"/>
        <v/>
      </c>
      <c r="E97" s="176"/>
      <c r="F97" s="178"/>
      <c r="G97" s="178"/>
      <c r="H97" s="109"/>
      <c r="I97" s="180"/>
      <c r="J97" s="181" t="str">
        <f t="shared" si="8"/>
        <v/>
      </c>
      <c r="K97" s="182"/>
      <c r="L97" s="183"/>
      <c r="M97" s="176"/>
      <c r="N97" s="177" t="str">
        <f t="shared" si="6"/>
        <v/>
      </c>
      <c r="O97" s="176"/>
      <c r="P97" s="178"/>
      <c r="Q97" s="178"/>
      <c r="R97" s="179"/>
      <c r="S97" s="180"/>
      <c r="T97" s="181" t="str">
        <f t="shared" si="7"/>
        <v/>
      </c>
      <c r="U97" s="182"/>
      <c r="V97" s="237">
        <f>ExpTable16[[#This Row],[IN Life Years]]*ExpTable16[[#This Row],[IN Average Age]]</f>
        <v>0</v>
      </c>
      <c r="W97" s="184">
        <f>ExpTable16[[#This Row],[NW Life Years]]*ExpTable16[[#This Row],[NW Average Age]]</f>
        <v>0</v>
      </c>
      <c r="X97" s="185">
        <f>IF(ExpTable16[[#This Row],[Time Frame]]="","",IF(AND(ExpTable16[[#This Row],[Time Frame]]&lt;&gt;"",ExpTable16[[#This Row],[Time Frame]]&lt;=Last_Full_Year),1/((1+Discount_Rate)^(ExpTable16[[#This Row],[Time Frame]]-PV_Year)),0)/((1+Discount_Rate)^0.5))</f>
        <v>1</v>
      </c>
      <c r="Y97" s="186">
        <f>IF(ExpTable16[[#This Row],[Time Frame]]="","",IF(AND(ExpTable16[[#This Row],[Time Frame]]&lt;&gt;"",ExpTable16[[#This Row],[Time Frame]]&gt;Last_Full_Year),1/((1+Discount_Rate)^(ExpTable16[[#This Row],[Time Frame]]-PV_Year)),0)/((1+Discount_Rate)^0.5))</f>
        <v>0</v>
      </c>
    </row>
    <row r="98" spans="1:25" x14ac:dyDescent="0.25">
      <c r="A98" s="175">
        <f t="shared" si="5"/>
        <v>1982</v>
      </c>
      <c r="B98" s="67"/>
      <c r="C98" s="68"/>
      <c r="D98" s="177" t="str">
        <f t="shared" si="9"/>
        <v/>
      </c>
      <c r="E98" s="176"/>
      <c r="F98" s="178"/>
      <c r="G98" s="178"/>
      <c r="H98" s="109"/>
      <c r="I98" s="180"/>
      <c r="J98" s="181" t="str">
        <f t="shared" si="8"/>
        <v/>
      </c>
      <c r="K98" s="182"/>
      <c r="L98" s="183"/>
      <c r="M98" s="176"/>
      <c r="N98" s="177" t="str">
        <f t="shared" si="6"/>
        <v/>
      </c>
      <c r="O98" s="176"/>
      <c r="P98" s="178"/>
      <c r="Q98" s="178"/>
      <c r="R98" s="179"/>
      <c r="S98" s="180"/>
      <c r="T98" s="181" t="str">
        <f t="shared" si="7"/>
        <v/>
      </c>
      <c r="U98" s="182"/>
      <c r="V98" s="237">
        <f>ExpTable16[[#This Row],[IN Life Years]]*ExpTable16[[#This Row],[IN Average Age]]</f>
        <v>0</v>
      </c>
      <c r="W98" s="184">
        <f>ExpTable16[[#This Row],[NW Life Years]]*ExpTable16[[#This Row],[NW Average Age]]</f>
        <v>0</v>
      </c>
      <c r="X98" s="185">
        <f>IF(ExpTable16[[#This Row],[Time Frame]]="","",IF(AND(ExpTable16[[#This Row],[Time Frame]]&lt;&gt;"",ExpTable16[[#This Row],[Time Frame]]&lt;=Last_Full_Year),1/((1+Discount_Rate)^(ExpTable16[[#This Row],[Time Frame]]-PV_Year)),0)/((1+Discount_Rate)^0.5))</f>
        <v>1</v>
      </c>
      <c r="Y98" s="186">
        <f>IF(ExpTable16[[#This Row],[Time Frame]]="","",IF(AND(ExpTable16[[#This Row],[Time Frame]]&lt;&gt;"",ExpTable16[[#This Row],[Time Frame]]&gt;Last_Full_Year),1/((1+Discount_Rate)^(ExpTable16[[#This Row],[Time Frame]]-PV_Year)),0)/((1+Discount_Rate)^0.5))</f>
        <v>0</v>
      </c>
    </row>
    <row r="99" spans="1:25" x14ac:dyDescent="0.25">
      <c r="A99" s="175">
        <f t="shared" si="5"/>
        <v>1983</v>
      </c>
      <c r="B99" s="67"/>
      <c r="C99" s="68"/>
      <c r="D99" s="177" t="str">
        <f t="shared" si="9"/>
        <v/>
      </c>
      <c r="E99" s="176"/>
      <c r="F99" s="178"/>
      <c r="G99" s="178"/>
      <c r="H99" s="109"/>
      <c r="I99" s="180"/>
      <c r="J99" s="181" t="str">
        <f t="shared" si="8"/>
        <v/>
      </c>
      <c r="K99" s="182"/>
      <c r="L99" s="183"/>
      <c r="M99" s="176"/>
      <c r="N99" s="177" t="str">
        <f t="shared" si="6"/>
        <v/>
      </c>
      <c r="O99" s="176"/>
      <c r="P99" s="178"/>
      <c r="Q99" s="178"/>
      <c r="R99" s="179"/>
      <c r="S99" s="180"/>
      <c r="T99" s="181" t="str">
        <f t="shared" si="7"/>
        <v/>
      </c>
      <c r="U99" s="182"/>
      <c r="V99" s="237">
        <f>ExpTable16[[#This Row],[IN Life Years]]*ExpTable16[[#This Row],[IN Average Age]]</f>
        <v>0</v>
      </c>
      <c r="W99" s="184">
        <f>ExpTable16[[#This Row],[NW Life Years]]*ExpTable16[[#This Row],[NW Average Age]]</f>
        <v>0</v>
      </c>
      <c r="X99" s="185">
        <f>IF(ExpTable16[[#This Row],[Time Frame]]="","",IF(AND(ExpTable16[[#This Row],[Time Frame]]&lt;&gt;"",ExpTable16[[#This Row],[Time Frame]]&lt;=Last_Full_Year),1/((1+Discount_Rate)^(ExpTable16[[#This Row],[Time Frame]]-PV_Year)),0)/((1+Discount_Rate)^0.5))</f>
        <v>1</v>
      </c>
      <c r="Y99" s="186">
        <f>IF(ExpTable16[[#This Row],[Time Frame]]="","",IF(AND(ExpTable16[[#This Row],[Time Frame]]&lt;&gt;"",ExpTable16[[#This Row],[Time Frame]]&gt;Last_Full_Year),1/((1+Discount_Rate)^(ExpTable16[[#This Row],[Time Frame]]-PV_Year)),0)/((1+Discount_Rate)^0.5))</f>
        <v>0</v>
      </c>
    </row>
    <row r="100" spans="1:25" x14ac:dyDescent="0.25">
      <c r="A100" s="175">
        <f t="shared" si="5"/>
        <v>1984</v>
      </c>
      <c r="B100" s="67"/>
      <c r="C100" s="68"/>
      <c r="D100" s="177" t="str">
        <f t="shared" si="9"/>
        <v/>
      </c>
      <c r="E100" s="176"/>
      <c r="F100" s="178"/>
      <c r="G100" s="178"/>
      <c r="H100" s="109"/>
      <c r="I100" s="180"/>
      <c r="J100" s="181" t="str">
        <f t="shared" si="8"/>
        <v/>
      </c>
      <c r="K100" s="182"/>
      <c r="L100" s="183"/>
      <c r="M100" s="176"/>
      <c r="N100" s="177" t="str">
        <f t="shared" si="6"/>
        <v/>
      </c>
      <c r="O100" s="176"/>
      <c r="P100" s="178"/>
      <c r="Q100" s="178"/>
      <c r="R100" s="179"/>
      <c r="S100" s="180"/>
      <c r="T100" s="181" t="str">
        <f t="shared" si="7"/>
        <v/>
      </c>
      <c r="U100" s="182"/>
      <c r="V100" s="237">
        <f>ExpTable16[[#This Row],[IN Life Years]]*ExpTable16[[#This Row],[IN Average Age]]</f>
        <v>0</v>
      </c>
      <c r="W100" s="184">
        <f>ExpTable16[[#This Row],[NW Life Years]]*ExpTable16[[#This Row],[NW Average Age]]</f>
        <v>0</v>
      </c>
      <c r="X100" s="185">
        <f>IF(ExpTable16[[#This Row],[Time Frame]]="","",IF(AND(ExpTable16[[#This Row],[Time Frame]]&lt;&gt;"",ExpTable16[[#This Row],[Time Frame]]&lt;=Last_Full_Year),1/((1+Discount_Rate)^(ExpTable16[[#This Row],[Time Frame]]-PV_Year)),0)/((1+Discount_Rate)^0.5))</f>
        <v>1</v>
      </c>
      <c r="Y100" s="186">
        <f>IF(ExpTable16[[#This Row],[Time Frame]]="","",IF(AND(ExpTable16[[#This Row],[Time Frame]]&lt;&gt;"",ExpTable16[[#This Row],[Time Frame]]&gt;Last_Full_Year),1/((1+Discount_Rate)^(ExpTable16[[#This Row],[Time Frame]]-PV_Year)),0)/((1+Discount_Rate)^0.5))</f>
        <v>0</v>
      </c>
    </row>
    <row r="101" spans="1:25" x14ac:dyDescent="0.25">
      <c r="A101" s="175">
        <f t="shared" si="5"/>
        <v>1985</v>
      </c>
      <c r="B101" s="67"/>
      <c r="C101" s="68"/>
      <c r="D101" s="177" t="str">
        <f t="shared" si="9"/>
        <v/>
      </c>
      <c r="E101" s="176"/>
      <c r="F101" s="178"/>
      <c r="G101" s="178"/>
      <c r="H101" s="109"/>
      <c r="I101" s="180"/>
      <c r="J101" s="181" t="str">
        <f t="shared" si="8"/>
        <v/>
      </c>
      <c r="K101" s="182"/>
      <c r="L101" s="183"/>
      <c r="M101" s="176"/>
      <c r="N101" s="177" t="str">
        <f t="shared" si="6"/>
        <v/>
      </c>
      <c r="O101" s="176"/>
      <c r="P101" s="178"/>
      <c r="Q101" s="178"/>
      <c r="R101" s="179"/>
      <c r="S101" s="180"/>
      <c r="T101" s="181" t="str">
        <f t="shared" si="7"/>
        <v/>
      </c>
      <c r="U101" s="182"/>
      <c r="V101" s="237">
        <f>ExpTable16[[#This Row],[IN Life Years]]*ExpTable16[[#This Row],[IN Average Age]]</f>
        <v>0</v>
      </c>
      <c r="W101" s="184">
        <f>ExpTable16[[#This Row],[NW Life Years]]*ExpTable16[[#This Row],[NW Average Age]]</f>
        <v>0</v>
      </c>
      <c r="X101" s="185">
        <f>IF(ExpTable16[[#This Row],[Time Frame]]="","",IF(AND(ExpTable16[[#This Row],[Time Frame]]&lt;&gt;"",ExpTable16[[#This Row],[Time Frame]]&lt;=Last_Full_Year),1/((1+Discount_Rate)^(ExpTable16[[#This Row],[Time Frame]]-PV_Year)),0)/((1+Discount_Rate)^0.5))</f>
        <v>1</v>
      </c>
      <c r="Y101" s="186">
        <f>IF(ExpTable16[[#This Row],[Time Frame]]="","",IF(AND(ExpTable16[[#This Row],[Time Frame]]&lt;&gt;"",ExpTable16[[#This Row],[Time Frame]]&gt;Last_Full_Year),1/((1+Discount_Rate)^(ExpTable16[[#This Row],[Time Frame]]-PV_Year)),0)/((1+Discount_Rate)^0.5))</f>
        <v>0</v>
      </c>
    </row>
    <row r="102" spans="1:25" x14ac:dyDescent="0.25">
      <c r="A102" s="175">
        <f t="shared" si="5"/>
        <v>1986</v>
      </c>
      <c r="B102" s="67"/>
      <c r="C102" s="68"/>
      <c r="D102" s="177" t="str">
        <f t="shared" si="9"/>
        <v/>
      </c>
      <c r="E102" s="176"/>
      <c r="F102" s="178"/>
      <c r="G102" s="178"/>
      <c r="H102" s="109"/>
      <c r="I102" s="180"/>
      <c r="J102" s="181" t="str">
        <f t="shared" si="8"/>
        <v/>
      </c>
      <c r="K102" s="182"/>
      <c r="L102" s="183"/>
      <c r="M102" s="176"/>
      <c r="N102" s="177" t="str">
        <f t="shared" si="6"/>
        <v/>
      </c>
      <c r="O102" s="176"/>
      <c r="P102" s="178"/>
      <c r="Q102" s="178"/>
      <c r="R102" s="179"/>
      <c r="S102" s="180"/>
      <c r="T102" s="181" t="str">
        <f t="shared" si="7"/>
        <v/>
      </c>
      <c r="U102" s="182"/>
      <c r="V102" s="237">
        <f>ExpTable16[[#This Row],[IN Life Years]]*ExpTable16[[#This Row],[IN Average Age]]</f>
        <v>0</v>
      </c>
      <c r="W102" s="184">
        <f>ExpTable16[[#This Row],[NW Life Years]]*ExpTable16[[#This Row],[NW Average Age]]</f>
        <v>0</v>
      </c>
      <c r="X102" s="185">
        <f>IF(ExpTable16[[#This Row],[Time Frame]]="","",IF(AND(ExpTable16[[#This Row],[Time Frame]]&lt;&gt;"",ExpTable16[[#This Row],[Time Frame]]&lt;=Last_Full_Year),1/((1+Discount_Rate)^(ExpTable16[[#This Row],[Time Frame]]-PV_Year)),0)/((1+Discount_Rate)^0.5))</f>
        <v>1</v>
      </c>
      <c r="Y102" s="186">
        <f>IF(ExpTable16[[#This Row],[Time Frame]]="","",IF(AND(ExpTable16[[#This Row],[Time Frame]]&lt;&gt;"",ExpTable16[[#This Row],[Time Frame]]&gt;Last_Full_Year),1/((1+Discount_Rate)^(ExpTable16[[#This Row],[Time Frame]]-PV_Year)),0)/((1+Discount_Rate)^0.5))</f>
        <v>0</v>
      </c>
    </row>
    <row r="103" spans="1:25" x14ac:dyDescent="0.25">
      <c r="A103" s="175">
        <f t="shared" si="5"/>
        <v>1987</v>
      </c>
      <c r="B103" s="67"/>
      <c r="C103" s="68"/>
      <c r="D103" s="177" t="str">
        <f t="shared" si="9"/>
        <v/>
      </c>
      <c r="E103" s="176"/>
      <c r="F103" s="178"/>
      <c r="G103" s="178"/>
      <c r="H103" s="109"/>
      <c r="I103" s="180"/>
      <c r="J103" s="181" t="str">
        <f t="shared" si="8"/>
        <v/>
      </c>
      <c r="K103" s="182"/>
      <c r="L103" s="183"/>
      <c r="M103" s="176"/>
      <c r="N103" s="177" t="str">
        <f t="shared" si="6"/>
        <v/>
      </c>
      <c r="O103" s="176"/>
      <c r="P103" s="178"/>
      <c r="Q103" s="178"/>
      <c r="R103" s="179"/>
      <c r="S103" s="180"/>
      <c r="T103" s="181" t="str">
        <f t="shared" si="7"/>
        <v/>
      </c>
      <c r="U103" s="182"/>
      <c r="V103" s="237">
        <f>ExpTable16[[#This Row],[IN Life Years]]*ExpTable16[[#This Row],[IN Average Age]]</f>
        <v>0</v>
      </c>
      <c r="W103" s="184">
        <f>ExpTable16[[#This Row],[NW Life Years]]*ExpTable16[[#This Row],[NW Average Age]]</f>
        <v>0</v>
      </c>
      <c r="X103" s="185">
        <f>IF(ExpTable16[[#This Row],[Time Frame]]="","",IF(AND(ExpTable16[[#This Row],[Time Frame]]&lt;&gt;"",ExpTable16[[#This Row],[Time Frame]]&lt;=Last_Full_Year),1/((1+Discount_Rate)^(ExpTable16[[#This Row],[Time Frame]]-PV_Year)),0)/((1+Discount_Rate)^0.5))</f>
        <v>1</v>
      </c>
      <c r="Y103" s="186">
        <f>IF(ExpTable16[[#This Row],[Time Frame]]="","",IF(AND(ExpTable16[[#This Row],[Time Frame]]&lt;&gt;"",ExpTable16[[#This Row],[Time Frame]]&gt;Last_Full_Year),1/((1+Discount_Rate)^(ExpTable16[[#This Row],[Time Frame]]-PV_Year)),0)/((1+Discount_Rate)^0.5))</f>
        <v>0</v>
      </c>
    </row>
    <row r="104" spans="1:25" x14ac:dyDescent="0.25">
      <c r="A104" s="175">
        <f t="shared" si="5"/>
        <v>1988</v>
      </c>
      <c r="B104" s="67"/>
      <c r="C104" s="68"/>
      <c r="D104" s="177" t="str">
        <f t="shared" si="9"/>
        <v/>
      </c>
      <c r="E104" s="176"/>
      <c r="F104" s="178"/>
      <c r="G104" s="178"/>
      <c r="H104" s="109"/>
      <c r="I104" s="180"/>
      <c r="J104" s="181" t="str">
        <f t="shared" si="8"/>
        <v/>
      </c>
      <c r="K104" s="182"/>
      <c r="L104" s="183"/>
      <c r="M104" s="176"/>
      <c r="N104" s="177" t="str">
        <f t="shared" si="6"/>
        <v/>
      </c>
      <c r="O104" s="176"/>
      <c r="P104" s="178"/>
      <c r="Q104" s="178"/>
      <c r="R104" s="179"/>
      <c r="S104" s="180"/>
      <c r="T104" s="181" t="str">
        <f t="shared" si="7"/>
        <v/>
      </c>
      <c r="U104" s="182"/>
      <c r="V104" s="237">
        <f>ExpTable16[[#This Row],[IN Life Years]]*ExpTable16[[#This Row],[IN Average Age]]</f>
        <v>0</v>
      </c>
      <c r="W104" s="184">
        <f>ExpTable16[[#This Row],[NW Life Years]]*ExpTable16[[#This Row],[NW Average Age]]</f>
        <v>0</v>
      </c>
      <c r="X104" s="185">
        <f>IF(ExpTable16[[#This Row],[Time Frame]]="","",IF(AND(ExpTable16[[#This Row],[Time Frame]]&lt;&gt;"",ExpTable16[[#This Row],[Time Frame]]&lt;=Last_Full_Year),1/((1+Discount_Rate)^(ExpTable16[[#This Row],[Time Frame]]-PV_Year)),0)/((1+Discount_Rate)^0.5))</f>
        <v>1</v>
      </c>
      <c r="Y104" s="186">
        <f>IF(ExpTable16[[#This Row],[Time Frame]]="","",IF(AND(ExpTable16[[#This Row],[Time Frame]]&lt;&gt;"",ExpTable16[[#This Row],[Time Frame]]&gt;Last_Full_Year),1/((1+Discount_Rate)^(ExpTable16[[#This Row],[Time Frame]]-PV_Year)),0)/((1+Discount_Rate)^0.5))</f>
        <v>0</v>
      </c>
    </row>
    <row r="105" spans="1:25" x14ac:dyDescent="0.25">
      <c r="A105" s="175">
        <f t="shared" si="5"/>
        <v>1989</v>
      </c>
      <c r="B105" s="67"/>
      <c r="C105" s="68"/>
      <c r="D105" s="177" t="str">
        <f t="shared" si="9"/>
        <v/>
      </c>
      <c r="E105" s="176"/>
      <c r="F105" s="178"/>
      <c r="G105" s="178"/>
      <c r="H105" s="109"/>
      <c r="I105" s="180"/>
      <c r="J105" s="181" t="str">
        <f t="shared" si="8"/>
        <v/>
      </c>
      <c r="K105" s="182"/>
      <c r="L105" s="183"/>
      <c r="M105" s="176"/>
      <c r="N105" s="177" t="str">
        <f t="shared" si="6"/>
        <v/>
      </c>
      <c r="O105" s="176"/>
      <c r="P105" s="178"/>
      <c r="Q105" s="178"/>
      <c r="R105" s="179"/>
      <c r="S105" s="180"/>
      <c r="T105" s="181" t="str">
        <f t="shared" si="7"/>
        <v/>
      </c>
      <c r="U105" s="182"/>
      <c r="V105" s="237">
        <f>ExpTable16[[#This Row],[IN Life Years]]*ExpTable16[[#This Row],[IN Average Age]]</f>
        <v>0</v>
      </c>
      <c r="W105" s="184">
        <f>ExpTable16[[#This Row],[NW Life Years]]*ExpTable16[[#This Row],[NW Average Age]]</f>
        <v>0</v>
      </c>
      <c r="X105" s="185">
        <f>IF(ExpTable16[[#This Row],[Time Frame]]="","",IF(AND(ExpTable16[[#This Row],[Time Frame]]&lt;&gt;"",ExpTable16[[#This Row],[Time Frame]]&lt;=Last_Full_Year),1/((1+Discount_Rate)^(ExpTable16[[#This Row],[Time Frame]]-PV_Year)),0)/((1+Discount_Rate)^0.5))</f>
        <v>1</v>
      </c>
      <c r="Y105" s="186">
        <f>IF(ExpTable16[[#This Row],[Time Frame]]="","",IF(AND(ExpTable16[[#This Row],[Time Frame]]&lt;&gt;"",ExpTable16[[#This Row],[Time Frame]]&gt;Last_Full_Year),1/((1+Discount_Rate)^(ExpTable16[[#This Row],[Time Frame]]-PV_Year)),0)/((1+Discount_Rate)^0.5))</f>
        <v>0</v>
      </c>
    </row>
    <row r="106" spans="1:25" x14ac:dyDescent="0.25">
      <c r="A106" s="175">
        <f t="shared" si="5"/>
        <v>1990</v>
      </c>
      <c r="B106" s="67"/>
      <c r="C106" s="68"/>
      <c r="D106" s="177" t="str">
        <f t="shared" si="9"/>
        <v/>
      </c>
      <c r="E106" s="176"/>
      <c r="F106" s="178"/>
      <c r="G106" s="178"/>
      <c r="H106" s="109"/>
      <c r="I106" s="180"/>
      <c r="J106" s="181" t="str">
        <f t="shared" si="8"/>
        <v/>
      </c>
      <c r="K106" s="182"/>
      <c r="L106" s="183"/>
      <c r="M106" s="176"/>
      <c r="N106" s="177" t="str">
        <f t="shared" si="6"/>
        <v/>
      </c>
      <c r="O106" s="176"/>
      <c r="P106" s="178"/>
      <c r="Q106" s="178"/>
      <c r="R106" s="179"/>
      <c r="S106" s="180"/>
      <c r="T106" s="181" t="str">
        <f t="shared" si="7"/>
        <v/>
      </c>
      <c r="U106" s="182"/>
      <c r="V106" s="237">
        <f>ExpTable16[[#This Row],[IN Life Years]]*ExpTable16[[#This Row],[IN Average Age]]</f>
        <v>0</v>
      </c>
      <c r="W106" s="184">
        <f>ExpTable16[[#This Row],[NW Life Years]]*ExpTable16[[#This Row],[NW Average Age]]</f>
        <v>0</v>
      </c>
      <c r="X106" s="185">
        <f>IF(ExpTable16[[#This Row],[Time Frame]]="","",IF(AND(ExpTable16[[#This Row],[Time Frame]]&lt;&gt;"",ExpTable16[[#This Row],[Time Frame]]&lt;=Last_Full_Year),1/((1+Discount_Rate)^(ExpTable16[[#This Row],[Time Frame]]-PV_Year)),0)/((1+Discount_Rate)^0.5))</f>
        <v>1</v>
      </c>
      <c r="Y106" s="186">
        <f>IF(ExpTable16[[#This Row],[Time Frame]]="","",IF(AND(ExpTable16[[#This Row],[Time Frame]]&lt;&gt;"",ExpTable16[[#This Row],[Time Frame]]&gt;Last_Full_Year),1/((1+Discount_Rate)^(ExpTable16[[#This Row],[Time Frame]]-PV_Year)),0)/((1+Discount_Rate)^0.5))</f>
        <v>0</v>
      </c>
    </row>
    <row r="107" spans="1:25" x14ac:dyDescent="0.25">
      <c r="A107" s="175">
        <f t="shared" si="5"/>
        <v>1991</v>
      </c>
      <c r="B107" s="67"/>
      <c r="C107" s="68"/>
      <c r="D107" s="177" t="str">
        <f t="shared" si="9"/>
        <v/>
      </c>
      <c r="E107" s="176"/>
      <c r="F107" s="178"/>
      <c r="G107" s="178"/>
      <c r="H107" s="109"/>
      <c r="I107" s="180"/>
      <c r="J107" s="181" t="str">
        <f t="shared" si="8"/>
        <v/>
      </c>
      <c r="K107" s="182"/>
      <c r="L107" s="183"/>
      <c r="M107" s="176"/>
      <c r="N107" s="177" t="str">
        <f t="shared" si="6"/>
        <v/>
      </c>
      <c r="O107" s="176"/>
      <c r="P107" s="178"/>
      <c r="Q107" s="178"/>
      <c r="R107" s="179"/>
      <c r="S107" s="180"/>
      <c r="T107" s="181" t="str">
        <f t="shared" si="7"/>
        <v/>
      </c>
      <c r="U107" s="182"/>
      <c r="V107" s="237">
        <f>ExpTable16[[#This Row],[IN Life Years]]*ExpTable16[[#This Row],[IN Average Age]]</f>
        <v>0</v>
      </c>
      <c r="W107" s="184">
        <f>ExpTable16[[#This Row],[NW Life Years]]*ExpTable16[[#This Row],[NW Average Age]]</f>
        <v>0</v>
      </c>
      <c r="X107" s="185">
        <f>IF(ExpTable16[[#This Row],[Time Frame]]="","",IF(AND(ExpTable16[[#This Row],[Time Frame]]&lt;&gt;"",ExpTable16[[#This Row],[Time Frame]]&lt;=Last_Full_Year),1/((1+Discount_Rate)^(ExpTable16[[#This Row],[Time Frame]]-PV_Year)),0)/((1+Discount_Rate)^0.5))</f>
        <v>1</v>
      </c>
      <c r="Y107" s="186">
        <f>IF(ExpTable16[[#This Row],[Time Frame]]="","",IF(AND(ExpTable16[[#This Row],[Time Frame]]&lt;&gt;"",ExpTable16[[#This Row],[Time Frame]]&gt;Last_Full_Year),1/((1+Discount_Rate)^(ExpTable16[[#This Row],[Time Frame]]-PV_Year)),0)/((1+Discount_Rate)^0.5))</f>
        <v>0</v>
      </c>
    </row>
    <row r="108" spans="1:25" x14ac:dyDescent="0.25">
      <c r="A108" s="175">
        <f t="shared" si="5"/>
        <v>1992</v>
      </c>
      <c r="B108" s="67"/>
      <c r="C108" s="68"/>
      <c r="D108" s="177" t="str">
        <f t="shared" si="9"/>
        <v/>
      </c>
      <c r="E108" s="176"/>
      <c r="F108" s="178"/>
      <c r="G108" s="178"/>
      <c r="H108" s="109"/>
      <c r="I108" s="180"/>
      <c r="J108" s="181" t="str">
        <f t="shared" si="8"/>
        <v/>
      </c>
      <c r="K108" s="182"/>
      <c r="L108" s="183"/>
      <c r="M108" s="176"/>
      <c r="N108" s="177" t="str">
        <f t="shared" si="6"/>
        <v/>
      </c>
      <c r="O108" s="176"/>
      <c r="P108" s="178"/>
      <c r="Q108" s="178"/>
      <c r="R108" s="179"/>
      <c r="S108" s="180"/>
      <c r="T108" s="181" t="str">
        <f t="shared" si="7"/>
        <v/>
      </c>
      <c r="U108" s="182"/>
      <c r="V108" s="237">
        <f>ExpTable16[[#This Row],[IN Life Years]]*ExpTable16[[#This Row],[IN Average Age]]</f>
        <v>0</v>
      </c>
      <c r="W108" s="184">
        <f>ExpTable16[[#This Row],[NW Life Years]]*ExpTable16[[#This Row],[NW Average Age]]</f>
        <v>0</v>
      </c>
      <c r="X108" s="185">
        <f>IF(ExpTable16[[#This Row],[Time Frame]]="","",IF(AND(ExpTable16[[#This Row],[Time Frame]]&lt;&gt;"",ExpTable16[[#This Row],[Time Frame]]&lt;=Last_Full_Year),1/((1+Discount_Rate)^(ExpTable16[[#This Row],[Time Frame]]-PV_Year)),0)/((1+Discount_Rate)^0.5))</f>
        <v>1</v>
      </c>
      <c r="Y108" s="186">
        <f>IF(ExpTable16[[#This Row],[Time Frame]]="","",IF(AND(ExpTable16[[#This Row],[Time Frame]]&lt;&gt;"",ExpTable16[[#This Row],[Time Frame]]&gt;Last_Full_Year),1/((1+Discount_Rate)^(ExpTable16[[#This Row],[Time Frame]]-PV_Year)),0)/((1+Discount_Rate)^0.5))</f>
        <v>0</v>
      </c>
    </row>
    <row r="109" spans="1:25" x14ac:dyDescent="0.25">
      <c r="A109" s="175">
        <f t="shared" si="5"/>
        <v>1993</v>
      </c>
      <c r="B109" s="67"/>
      <c r="C109" s="68"/>
      <c r="D109" s="177" t="str">
        <f t="shared" si="9"/>
        <v/>
      </c>
      <c r="E109" s="176"/>
      <c r="F109" s="178"/>
      <c r="G109" s="178"/>
      <c r="H109" s="109"/>
      <c r="I109" s="180"/>
      <c r="J109" s="181" t="str">
        <f t="shared" si="8"/>
        <v/>
      </c>
      <c r="K109" s="182"/>
      <c r="L109" s="183"/>
      <c r="M109" s="176"/>
      <c r="N109" s="177" t="str">
        <f t="shared" si="6"/>
        <v/>
      </c>
      <c r="O109" s="176"/>
      <c r="P109" s="178"/>
      <c r="Q109" s="178"/>
      <c r="R109" s="179"/>
      <c r="S109" s="180"/>
      <c r="T109" s="181" t="str">
        <f t="shared" si="7"/>
        <v/>
      </c>
      <c r="U109" s="182"/>
      <c r="V109" s="237">
        <f>ExpTable16[[#This Row],[IN Life Years]]*ExpTable16[[#This Row],[IN Average Age]]</f>
        <v>0</v>
      </c>
      <c r="W109" s="184">
        <f>ExpTable16[[#This Row],[NW Life Years]]*ExpTable16[[#This Row],[NW Average Age]]</f>
        <v>0</v>
      </c>
      <c r="X109" s="185">
        <f>IF(ExpTable16[[#This Row],[Time Frame]]="","",IF(AND(ExpTable16[[#This Row],[Time Frame]]&lt;&gt;"",ExpTable16[[#This Row],[Time Frame]]&lt;=Last_Full_Year),1/((1+Discount_Rate)^(ExpTable16[[#This Row],[Time Frame]]-PV_Year)),0)/((1+Discount_Rate)^0.5))</f>
        <v>1</v>
      </c>
      <c r="Y109" s="186">
        <f>IF(ExpTable16[[#This Row],[Time Frame]]="","",IF(AND(ExpTable16[[#This Row],[Time Frame]]&lt;&gt;"",ExpTable16[[#This Row],[Time Frame]]&gt;Last_Full_Year),1/((1+Discount_Rate)^(ExpTable16[[#This Row],[Time Frame]]-PV_Year)),0)/((1+Discount_Rate)^0.5))</f>
        <v>0</v>
      </c>
    </row>
    <row r="110" spans="1:25" x14ac:dyDescent="0.25">
      <c r="A110" s="175">
        <f t="shared" si="5"/>
        <v>1994</v>
      </c>
      <c r="B110" s="67"/>
      <c r="C110" s="68"/>
      <c r="D110" s="177" t="str">
        <f t="shared" si="9"/>
        <v/>
      </c>
      <c r="E110" s="176"/>
      <c r="F110" s="178"/>
      <c r="G110" s="178"/>
      <c r="H110" s="109"/>
      <c r="I110" s="180"/>
      <c r="J110" s="181" t="str">
        <f t="shared" si="8"/>
        <v/>
      </c>
      <c r="K110" s="182"/>
      <c r="L110" s="183"/>
      <c r="M110" s="176"/>
      <c r="N110" s="177" t="str">
        <f t="shared" si="6"/>
        <v/>
      </c>
      <c r="O110" s="176"/>
      <c r="P110" s="178"/>
      <c r="Q110" s="178"/>
      <c r="R110" s="179"/>
      <c r="S110" s="180"/>
      <c r="T110" s="181" t="str">
        <f t="shared" si="7"/>
        <v/>
      </c>
      <c r="U110" s="182"/>
      <c r="V110" s="237">
        <f>ExpTable16[[#This Row],[IN Life Years]]*ExpTable16[[#This Row],[IN Average Age]]</f>
        <v>0</v>
      </c>
      <c r="W110" s="184">
        <f>ExpTable16[[#This Row],[NW Life Years]]*ExpTable16[[#This Row],[NW Average Age]]</f>
        <v>0</v>
      </c>
      <c r="X110" s="185">
        <f>IF(ExpTable16[[#This Row],[Time Frame]]="","",IF(AND(ExpTable16[[#This Row],[Time Frame]]&lt;&gt;"",ExpTable16[[#This Row],[Time Frame]]&lt;=Last_Full_Year),1/((1+Discount_Rate)^(ExpTable16[[#This Row],[Time Frame]]-PV_Year)),0)/((1+Discount_Rate)^0.5))</f>
        <v>1</v>
      </c>
      <c r="Y110" s="186">
        <f>IF(ExpTable16[[#This Row],[Time Frame]]="","",IF(AND(ExpTable16[[#This Row],[Time Frame]]&lt;&gt;"",ExpTable16[[#This Row],[Time Frame]]&gt;Last_Full_Year),1/((1+Discount_Rate)^(ExpTable16[[#This Row],[Time Frame]]-PV_Year)),0)/((1+Discount_Rate)^0.5))</f>
        <v>0</v>
      </c>
    </row>
    <row r="111" spans="1:25" x14ac:dyDescent="0.25">
      <c r="A111" s="175">
        <f t="shared" si="5"/>
        <v>1995</v>
      </c>
      <c r="B111" s="67"/>
      <c r="C111" s="68"/>
      <c r="D111" s="177" t="str">
        <f t="shared" si="9"/>
        <v/>
      </c>
      <c r="E111" s="176"/>
      <c r="F111" s="178"/>
      <c r="G111" s="178"/>
      <c r="H111" s="109"/>
      <c r="I111" s="180"/>
      <c r="J111" s="181" t="str">
        <f t="shared" si="8"/>
        <v/>
      </c>
      <c r="K111" s="182"/>
      <c r="L111" s="183"/>
      <c r="M111" s="176"/>
      <c r="N111" s="177" t="str">
        <f t="shared" si="6"/>
        <v/>
      </c>
      <c r="O111" s="176"/>
      <c r="P111" s="178"/>
      <c r="Q111" s="178"/>
      <c r="R111" s="179"/>
      <c r="S111" s="180"/>
      <c r="T111" s="181" t="str">
        <f t="shared" si="7"/>
        <v/>
      </c>
      <c r="U111" s="182"/>
      <c r="V111" s="237">
        <f>ExpTable16[[#This Row],[IN Life Years]]*ExpTable16[[#This Row],[IN Average Age]]</f>
        <v>0</v>
      </c>
      <c r="W111" s="184">
        <f>ExpTable16[[#This Row],[NW Life Years]]*ExpTable16[[#This Row],[NW Average Age]]</f>
        <v>0</v>
      </c>
      <c r="X111" s="185">
        <f>IF(ExpTable16[[#This Row],[Time Frame]]="","",IF(AND(ExpTable16[[#This Row],[Time Frame]]&lt;&gt;"",ExpTable16[[#This Row],[Time Frame]]&lt;=Last_Full_Year),1/((1+Discount_Rate)^(ExpTable16[[#This Row],[Time Frame]]-PV_Year)),0)/((1+Discount_Rate)^0.5))</f>
        <v>1</v>
      </c>
      <c r="Y111" s="186">
        <f>IF(ExpTable16[[#This Row],[Time Frame]]="","",IF(AND(ExpTable16[[#This Row],[Time Frame]]&lt;&gt;"",ExpTable16[[#This Row],[Time Frame]]&gt;Last_Full_Year),1/((1+Discount_Rate)^(ExpTable16[[#This Row],[Time Frame]]-PV_Year)),0)/((1+Discount_Rate)^0.5))</f>
        <v>0</v>
      </c>
    </row>
    <row r="112" spans="1:25" x14ac:dyDescent="0.25">
      <c r="A112" s="175">
        <f t="shared" si="5"/>
        <v>1996</v>
      </c>
      <c r="B112" s="67"/>
      <c r="C112" s="68"/>
      <c r="D112" s="177" t="str">
        <f t="shared" si="9"/>
        <v/>
      </c>
      <c r="E112" s="176"/>
      <c r="F112" s="178"/>
      <c r="G112" s="178"/>
      <c r="H112" s="109"/>
      <c r="I112" s="180"/>
      <c r="J112" s="181" t="str">
        <f t="shared" si="8"/>
        <v/>
      </c>
      <c r="K112" s="182"/>
      <c r="L112" s="183"/>
      <c r="M112" s="176"/>
      <c r="N112" s="177" t="str">
        <f t="shared" si="6"/>
        <v/>
      </c>
      <c r="O112" s="176"/>
      <c r="P112" s="178"/>
      <c r="Q112" s="178"/>
      <c r="R112" s="179"/>
      <c r="S112" s="180"/>
      <c r="T112" s="181" t="str">
        <f t="shared" si="7"/>
        <v/>
      </c>
      <c r="U112" s="182"/>
      <c r="V112" s="237">
        <f>ExpTable16[[#This Row],[IN Life Years]]*ExpTable16[[#This Row],[IN Average Age]]</f>
        <v>0</v>
      </c>
      <c r="W112" s="184">
        <f>ExpTable16[[#This Row],[NW Life Years]]*ExpTable16[[#This Row],[NW Average Age]]</f>
        <v>0</v>
      </c>
      <c r="X112" s="185">
        <f>IF(ExpTable16[[#This Row],[Time Frame]]="","",IF(AND(ExpTable16[[#This Row],[Time Frame]]&lt;&gt;"",ExpTable16[[#This Row],[Time Frame]]&lt;=Last_Full_Year),1/((1+Discount_Rate)^(ExpTable16[[#This Row],[Time Frame]]-PV_Year)),0)/((1+Discount_Rate)^0.5))</f>
        <v>1</v>
      </c>
      <c r="Y112" s="186">
        <f>IF(ExpTable16[[#This Row],[Time Frame]]="","",IF(AND(ExpTable16[[#This Row],[Time Frame]]&lt;&gt;"",ExpTable16[[#This Row],[Time Frame]]&gt;Last_Full_Year),1/((1+Discount_Rate)^(ExpTable16[[#This Row],[Time Frame]]-PV_Year)),0)/((1+Discount_Rate)^0.5))</f>
        <v>0</v>
      </c>
    </row>
    <row r="113" spans="1:25" x14ac:dyDescent="0.25">
      <c r="A113" s="175">
        <f t="shared" si="5"/>
        <v>1997</v>
      </c>
      <c r="B113" s="67"/>
      <c r="C113" s="68"/>
      <c r="D113" s="177" t="str">
        <f t="shared" si="9"/>
        <v/>
      </c>
      <c r="E113" s="176"/>
      <c r="F113" s="178"/>
      <c r="G113" s="178"/>
      <c r="H113" s="109"/>
      <c r="I113" s="180"/>
      <c r="J113" s="181" t="str">
        <f t="shared" si="8"/>
        <v/>
      </c>
      <c r="K113" s="182"/>
      <c r="L113" s="183"/>
      <c r="M113" s="176"/>
      <c r="N113" s="177" t="str">
        <f t="shared" si="6"/>
        <v/>
      </c>
      <c r="O113" s="176"/>
      <c r="P113" s="178"/>
      <c r="Q113" s="178"/>
      <c r="R113" s="179"/>
      <c r="S113" s="180"/>
      <c r="T113" s="181" t="str">
        <f t="shared" si="7"/>
        <v/>
      </c>
      <c r="U113" s="182"/>
      <c r="V113" s="237">
        <f>ExpTable16[[#This Row],[IN Life Years]]*ExpTable16[[#This Row],[IN Average Age]]</f>
        <v>0</v>
      </c>
      <c r="W113" s="184">
        <f>ExpTable16[[#This Row],[NW Life Years]]*ExpTable16[[#This Row],[NW Average Age]]</f>
        <v>0</v>
      </c>
      <c r="X113" s="185">
        <f>IF(ExpTable16[[#This Row],[Time Frame]]="","",IF(AND(ExpTable16[[#This Row],[Time Frame]]&lt;&gt;"",ExpTable16[[#This Row],[Time Frame]]&lt;=Last_Full_Year),1/((1+Discount_Rate)^(ExpTable16[[#This Row],[Time Frame]]-PV_Year)),0)/((1+Discount_Rate)^0.5))</f>
        <v>1</v>
      </c>
      <c r="Y113" s="186">
        <f>IF(ExpTable16[[#This Row],[Time Frame]]="","",IF(AND(ExpTable16[[#This Row],[Time Frame]]&lt;&gt;"",ExpTable16[[#This Row],[Time Frame]]&gt;Last_Full_Year),1/((1+Discount_Rate)^(ExpTable16[[#This Row],[Time Frame]]-PV_Year)),0)/((1+Discount_Rate)^0.5))</f>
        <v>0</v>
      </c>
    </row>
    <row r="114" spans="1:25" x14ac:dyDescent="0.25">
      <c r="A114" s="175">
        <f t="shared" si="5"/>
        <v>1998</v>
      </c>
      <c r="B114" s="67"/>
      <c r="C114" s="68"/>
      <c r="D114" s="177" t="str">
        <f t="shared" si="9"/>
        <v/>
      </c>
      <c r="E114" s="176"/>
      <c r="F114" s="178"/>
      <c r="G114" s="178"/>
      <c r="H114" s="109"/>
      <c r="I114" s="180"/>
      <c r="J114" s="181" t="str">
        <f t="shared" si="8"/>
        <v/>
      </c>
      <c r="K114" s="182"/>
      <c r="L114" s="183"/>
      <c r="M114" s="176"/>
      <c r="N114" s="177" t="str">
        <f t="shared" si="6"/>
        <v/>
      </c>
      <c r="O114" s="176"/>
      <c r="P114" s="178"/>
      <c r="Q114" s="178"/>
      <c r="R114" s="179"/>
      <c r="S114" s="180"/>
      <c r="T114" s="181" t="str">
        <f t="shared" si="7"/>
        <v/>
      </c>
      <c r="U114" s="182"/>
      <c r="V114" s="237">
        <f>ExpTable16[[#This Row],[IN Life Years]]*ExpTable16[[#This Row],[IN Average Age]]</f>
        <v>0</v>
      </c>
      <c r="W114" s="184">
        <f>ExpTable16[[#This Row],[NW Life Years]]*ExpTable16[[#This Row],[NW Average Age]]</f>
        <v>0</v>
      </c>
      <c r="X114" s="185">
        <f>IF(ExpTable16[[#This Row],[Time Frame]]="","",IF(AND(ExpTable16[[#This Row],[Time Frame]]&lt;&gt;"",ExpTable16[[#This Row],[Time Frame]]&lt;=Last_Full_Year),1/((1+Discount_Rate)^(ExpTable16[[#This Row],[Time Frame]]-PV_Year)),0)/((1+Discount_Rate)^0.5))</f>
        <v>1</v>
      </c>
      <c r="Y114" s="186">
        <f>IF(ExpTable16[[#This Row],[Time Frame]]="","",IF(AND(ExpTable16[[#This Row],[Time Frame]]&lt;&gt;"",ExpTable16[[#This Row],[Time Frame]]&gt;Last_Full_Year),1/((1+Discount_Rate)^(ExpTable16[[#This Row],[Time Frame]]-PV_Year)),0)/((1+Discount_Rate)^0.5))</f>
        <v>0</v>
      </c>
    </row>
    <row r="115" spans="1:25" x14ac:dyDescent="0.25">
      <c r="A115" s="175">
        <f t="shared" si="5"/>
        <v>1999</v>
      </c>
      <c r="B115" s="67"/>
      <c r="C115" s="68"/>
      <c r="D115" s="177" t="str">
        <f t="shared" si="9"/>
        <v/>
      </c>
      <c r="E115" s="176"/>
      <c r="F115" s="178"/>
      <c r="G115" s="178"/>
      <c r="H115" s="109"/>
      <c r="I115" s="180"/>
      <c r="J115" s="181" t="str">
        <f t="shared" si="8"/>
        <v/>
      </c>
      <c r="K115" s="182"/>
      <c r="L115" s="183"/>
      <c r="M115" s="176"/>
      <c r="N115" s="177" t="str">
        <f t="shared" si="6"/>
        <v/>
      </c>
      <c r="O115" s="176"/>
      <c r="P115" s="178"/>
      <c r="Q115" s="178"/>
      <c r="R115" s="179"/>
      <c r="S115" s="180"/>
      <c r="T115" s="181" t="str">
        <f t="shared" si="7"/>
        <v/>
      </c>
      <c r="U115" s="182"/>
      <c r="V115" s="237">
        <f>ExpTable16[[#This Row],[IN Life Years]]*ExpTable16[[#This Row],[IN Average Age]]</f>
        <v>0</v>
      </c>
      <c r="W115" s="184">
        <f>ExpTable16[[#This Row],[NW Life Years]]*ExpTable16[[#This Row],[NW Average Age]]</f>
        <v>0</v>
      </c>
      <c r="X115" s="185">
        <f>IF(ExpTable16[[#This Row],[Time Frame]]="","",IF(AND(ExpTable16[[#This Row],[Time Frame]]&lt;&gt;"",ExpTable16[[#This Row],[Time Frame]]&lt;=Last_Full_Year),1/((1+Discount_Rate)^(ExpTable16[[#This Row],[Time Frame]]-PV_Year)),0)/((1+Discount_Rate)^0.5))</f>
        <v>1</v>
      </c>
      <c r="Y115" s="186">
        <f>IF(ExpTable16[[#This Row],[Time Frame]]="","",IF(AND(ExpTable16[[#This Row],[Time Frame]]&lt;&gt;"",ExpTable16[[#This Row],[Time Frame]]&gt;Last_Full_Year),1/((1+Discount_Rate)^(ExpTable16[[#This Row],[Time Frame]]-PV_Year)),0)/((1+Discount_Rate)^0.5))</f>
        <v>0</v>
      </c>
    </row>
    <row r="116" spans="1:25" x14ac:dyDescent="0.25">
      <c r="A116" s="175">
        <f t="shared" si="5"/>
        <v>2000</v>
      </c>
      <c r="B116" s="67"/>
      <c r="C116" s="68"/>
      <c r="D116" s="177" t="str">
        <f t="shared" si="9"/>
        <v/>
      </c>
      <c r="E116" s="176"/>
      <c r="F116" s="178"/>
      <c r="G116" s="178"/>
      <c r="H116" s="109"/>
      <c r="I116" s="180"/>
      <c r="J116" s="181" t="str">
        <f t="shared" si="8"/>
        <v/>
      </c>
      <c r="K116" s="182"/>
      <c r="L116" s="183"/>
      <c r="M116" s="176"/>
      <c r="N116" s="177" t="str">
        <f t="shared" si="6"/>
        <v/>
      </c>
      <c r="O116" s="176"/>
      <c r="P116" s="178"/>
      <c r="Q116" s="178"/>
      <c r="R116" s="179"/>
      <c r="S116" s="180"/>
      <c r="T116" s="181" t="str">
        <f t="shared" si="7"/>
        <v/>
      </c>
      <c r="U116" s="182"/>
      <c r="V116" s="237">
        <f>ExpTable16[[#This Row],[IN Life Years]]*ExpTable16[[#This Row],[IN Average Age]]</f>
        <v>0</v>
      </c>
      <c r="W116" s="184">
        <f>ExpTable16[[#This Row],[NW Life Years]]*ExpTable16[[#This Row],[NW Average Age]]</f>
        <v>0</v>
      </c>
      <c r="X116" s="185">
        <f>IF(ExpTable16[[#This Row],[Time Frame]]="","",IF(AND(ExpTable16[[#This Row],[Time Frame]]&lt;&gt;"",ExpTable16[[#This Row],[Time Frame]]&lt;=Last_Full_Year),1/((1+Discount_Rate)^(ExpTable16[[#This Row],[Time Frame]]-PV_Year)),0)/((1+Discount_Rate)^0.5))</f>
        <v>1</v>
      </c>
      <c r="Y116" s="186">
        <f>IF(ExpTable16[[#This Row],[Time Frame]]="","",IF(AND(ExpTable16[[#This Row],[Time Frame]]&lt;&gt;"",ExpTable16[[#This Row],[Time Frame]]&gt;Last_Full_Year),1/((1+Discount_Rate)^(ExpTable16[[#This Row],[Time Frame]]-PV_Year)),0)/((1+Discount_Rate)^0.5))</f>
        <v>0</v>
      </c>
    </row>
    <row r="117" spans="1:25" x14ac:dyDescent="0.25">
      <c r="A117" s="175">
        <f t="shared" si="5"/>
        <v>2001</v>
      </c>
      <c r="B117" s="67"/>
      <c r="C117" s="68"/>
      <c r="D117" s="177" t="str">
        <f t="shared" si="9"/>
        <v/>
      </c>
      <c r="E117" s="176"/>
      <c r="F117" s="178"/>
      <c r="G117" s="178"/>
      <c r="H117" s="109"/>
      <c r="I117" s="180"/>
      <c r="J117" s="181" t="str">
        <f t="shared" si="8"/>
        <v/>
      </c>
      <c r="K117" s="182"/>
      <c r="L117" s="183"/>
      <c r="M117" s="176"/>
      <c r="N117" s="177" t="str">
        <f t="shared" si="6"/>
        <v/>
      </c>
      <c r="O117" s="176"/>
      <c r="P117" s="178"/>
      <c r="Q117" s="178"/>
      <c r="R117" s="179"/>
      <c r="S117" s="180"/>
      <c r="T117" s="181" t="str">
        <f t="shared" si="7"/>
        <v/>
      </c>
      <c r="U117" s="182"/>
      <c r="V117" s="237">
        <f>ExpTable16[[#This Row],[IN Life Years]]*ExpTable16[[#This Row],[IN Average Age]]</f>
        <v>0</v>
      </c>
      <c r="W117" s="184">
        <f>ExpTable16[[#This Row],[NW Life Years]]*ExpTable16[[#This Row],[NW Average Age]]</f>
        <v>0</v>
      </c>
      <c r="X117" s="185">
        <f>IF(ExpTable16[[#This Row],[Time Frame]]="","",IF(AND(ExpTable16[[#This Row],[Time Frame]]&lt;&gt;"",ExpTable16[[#This Row],[Time Frame]]&lt;=Last_Full_Year),1/((1+Discount_Rate)^(ExpTable16[[#This Row],[Time Frame]]-PV_Year)),0)/((1+Discount_Rate)^0.5))</f>
        <v>1</v>
      </c>
      <c r="Y117" s="186">
        <f>IF(ExpTable16[[#This Row],[Time Frame]]="","",IF(AND(ExpTable16[[#This Row],[Time Frame]]&lt;&gt;"",ExpTable16[[#This Row],[Time Frame]]&gt;Last_Full_Year),1/((1+Discount_Rate)^(ExpTable16[[#This Row],[Time Frame]]-PV_Year)),0)/((1+Discount_Rate)^0.5))</f>
        <v>0</v>
      </c>
    </row>
    <row r="118" spans="1:25" x14ac:dyDescent="0.25">
      <c r="A118" s="175">
        <f t="shared" si="5"/>
        <v>2002</v>
      </c>
      <c r="B118" s="67"/>
      <c r="C118" s="68"/>
      <c r="D118" s="177" t="str">
        <f t="shared" si="9"/>
        <v/>
      </c>
      <c r="E118" s="176"/>
      <c r="F118" s="178"/>
      <c r="G118" s="178"/>
      <c r="H118" s="109"/>
      <c r="I118" s="180"/>
      <c r="J118" s="181" t="str">
        <f t="shared" si="8"/>
        <v/>
      </c>
      <c r="K118" s="182"/>
      <c r="L118" s="183"/>
      <c r="M118" s="176"/>
      <c r="N118" s="177" t="str">
        <f t="shared" si="6"/>
        <v/>
      </c>
      <c r="O118" s="176"/>
      <c r="P118" s="178"/>
      <c r="Q118" s="178"/>
      <c r="R118" s="179"/>
      <c r="S118" s="180"/>
      <c r="T118" s="181" t="str">
        <f t="shared" si="7"/>
        <v/>
      </c>
      <c r="U118" s="182"/>
      <c r="V118" s="237">
        <f>ExpTable16[[#This Row],[IN Life Years]]*ExpTable16[[#This Row],[IN Average Age]]</f>
        <v>0</v>
      </c>
      <c r="W118" s="184">
        <f>ExpTable16[[#This Row],[NW Life Years]]*ExpTable16[[#This Row],[NW Average Age]]</f>
        <v>0</v>
      </c>
      <c r="X118" s="185">
        <f>IF(ExpTable16[[#This Row],[Time Frame]]="","",IF(AND(ExpTable16[[#This Row],[Time Frame]]&lt;&gt;"",ExpTable16[[#This Row],[Time Frame]]&lt;=Last_Full_Year),1/((1+Discount_Rate)^(ExpTable16[[#This Row],[Time Frame]]-PV_Year)),0)/((1+Discount_Rate)^0.5))</f>
        <v>1</v>
      </c>
      <c r="Y118" s="186">
        <f>IF(ExpTable16[[#This Row],[Time Frame]]="","",IF(AND(ExpTable16[[#This Row],[Time Frame]]&lt;&gt;"",ExpTable16[[#This Row],[Time Frame]]&gt;Last_Full_Year),1/((1+Discount_Rate)^(ExpTable16[[#This Row],[Time Frame]]-PV_Year)),0)/((1+Discount_Rate)^0.5))</f>
        <v>0</v>
      </c>
    </row>
    <row r="119" spans="1:25" x14ac:dyDescent="0.25">
      <c r="A119" s="175">
        <f t="shared" si="5"/>
        <v>2003</v>
      </c>
      <c r="B119" s="67"/>
      <c r="C119" s="68"/>
      <c r="D119" s="177" t="str">
        <f t="shared" si="9"/>
        <v/>
      </c>
      <c r="E119" s="176"/>
      <c r="F119" s="178"/>
      <c r="G119" s="178"/>
      <c r="H119" s="109"/>
      <c r="I119" s="180"/>
      <c r="J119" s="181" t="str">
        <f t="shared" si="8"/>
        <v/>
      </c>
      <c r="K119" s="182"/>
      <c r="L119" s="183"/>
      <c r="M119" s="176"/>
      <c r="N119" s="177" t="str">
        <f t="shared" si="6"/>
        <v/>
      </c>
      <c r="O119" s="176"/>
      <c r="P119" s="178"/>
      <c r="Q119" s="178"/>
      <c r="R119" s="179"/>
      <c r="S119" s="180"/>
      <c r="T119" s="181" t="str">
        <f t="shared" si="7"/>
        <v/>
      </c>
      <c r="U119" s="182"/>
      <c r="V119" s="237">
        <f>ExpTable16[[#This Row],[IN Life Years]]*ExpTable16[[#This Row],[IN Average Age]]</f>
        <v>0</v>
      </c>
      <c r="W119" s="184">
        <f>ExpTable16[[#This Row],[NW Life Years]]*ExpTable16[[#This Row],[NW Average Age]]</f>
        <v>0</v>
      </c>
      <c r="X119" s="185">
        <f>IF(ExpTable16[[#This Row],[Time Frame]]="","",IF(AND(ExpTable16[[#This Row],[Time Frame]]&lt;&gt;"",ExpTable16[[#This Row],[Time Frame]]&lt;=Last_Full_Year),1/((1+Discount_Rate)^(ExpTable16[[#This Row],[Time Frame]]-PV_Year)),0)/((1+Discount_Rate)^0.5))</f>
        <v>1</v>
      </c>
      <c r="Y119" s="186">
        <f>IF(ExpTable16[[#This Row],[Time Frame]]="","",IF(AND(ExpTable16[[#This Row],[Time Frame]]&lt;&gt;"",ExpTable16[[#This Row],[Time Frame]]&gt;Last_Full_Year),1/((1+Discount_Rate)^(ExpTable16[[#This Row],[Time Frame]]-PV_Year)),0)/((1+Discount_Rate)^0.5))</f>
        <v>0</v>
      </c>
    </row>
    <row r="120" spans="1:25" x14ac:dyDescent="0.25">
      <c r="A120" s="175">
        <f t="shared" si="5"/>
        <v>2004</v>
      </c>
      <c r="B120" s="67"/>
      <c r="C120" s="68"/>
      <c r="D120" s="177" t="str">
        <f t="shared" si="9"/>
        <v/>
      </c>
      <c r="E120" s="176"/>
      <c r="F120" s="178"/>
      <c r="G120" s="178"/>
      <c r="H120" s="109"/>
      <c r="I120" s="180"/>
      <c r="J120" s="181" t="str">
        <f t="shared" si="8"/>
        <v/>
      </c>
      <c r="K120" s="182"/>
      <c r="L120" s="183"/>
      <c r="M120" s="176"/>
      <c r="N120" s="177" t="str">
        <f t="shared" si="6"/>
        <v/>
      </c>
      <c r="O120" s="176"/>
      <c r="P120" s="178"/>
      <c r="Q120" s="178"/>
      <c r="R120" s="179"/>
      <c r="S120" s="180"/>
      <c r="T120" s="181" t="str">
        <f t="shared" si="7"/>
        <v/>
      </c>
      <c r="U120" s="182"/>
      <c r="V120" s="237">
        <f>ExpTable16[[#This Row],[IN Life Years]]*ExpTable16[[#This Row],[IN Average Age]]</f>
        <v>0</v>
      </c>
      <c r="W120" s="184">
        <f>ExpTable16[[#This Row],[NW Life Years]]*ExpTable16[[#This Row],[NW Average Age]]</f>
        <v>0</v>
      </c>
      <c r="X120" s="185">
        <f>IF(ExpTable16[[#This Row],[Time Frame]]="","",IF(AND(ExpTable16[[#This Row],[Time Frame]]&lt;&gt;"",ExpTable16[[#This Row],[Time Frame]]&lt;=Last_Full_Year),1/((1+Discount_Rate)^(ExpTable16[[#This Row],[Time Frame]]-PV_Year)),0)/((1+Discount_Rate)^0.5))</f>
        <v>1</v>
      </c>
      <c r="Y120" s="186">
        <f>IF(ExpTable16[[#This Row],[Time Frame]]="","",IF(AND(ExpTable16[[#This Row],[Time Frame]]&lt;&gt;"",ExpTable16[[#This Row],[Time Frame]]&gt;Last_Full_Year),1/((1+Discount_Rate)^(ExpTable16[[#This Row],[Time Frame]]-PV_Year)),0)/((1+Discount_Rate)^0.5))</f>
        <v>0</v>
      </c>
    </row>
    <row r="121" spans="1:25" x14ac:dyDescent="0.25">
      <c r="A121" s="175">
        <f t="shared" si="5"/>
        <v>2005</v>
      </c>
      <c r="B121" s="67"/>
      <c r="C121" s="68"/>
      <c r="D121" s="177" t="str">
        <f t="shared" si="9"/>
        <v/>
      </c>
      <c r="E121" s="176"/>
      <c r="F121" s="178"/>
      <c r="G121" s="178"/>
      <c r="H121" s="109"/>
      <c r="I121" s="180"/>
      <c r="J121" s="181" t="str">
        <f t="shared" si="8"/>
        <v/>
      </c>
      <c r="K121" s="182"/>
      <c r="L121" s="183"/>
      <c r="M121" s="176"/>
      <c r="N121" s="177" t="str">
        <f t="shared" si="6"/>
        <v/>
      </c>
      <c r="O121" s="176"/>
      <c r="P121" s="178"/>
      <c r="Q121" s="178"/>
      <c r="R121" s="179"/>
      <c r="S121" s="180"/>
      <c r="T121" s="181" t="str">
        <f t="shared" si="7"/>
        <v/>
      </c>
      <c r="U121" s="182"/>
      <c r="V121" s="237">
        <f>ExpTable16[[#This Row],[IN Life Years]]*ExpTable16[[#This Row],[IN Average Age]]</f>
        <v>0</v>
      </c>
      <c r="W121" s="184">
        <f>ExpTable16[[#This Row],[NW Life Years]]*ExpTable16[[#This Row],[NW Average Age]]</f>
        <v>0</v>
      </c>
      <c r="X121" s="185">
        <f>IF(ExpTable16[[#This Row],[Time Frame]]="","",IF(AND(ExpTable16[[#This Row],[Time Frame]]&lt;&gt;"",ExpTable16[[#This Row],[Time Frame]]&lt;=Last_Full_Year),1/((1+Discount_Rate)^(ExpTable16[[#This Row],[Time Frame]]-PV_Year)),0)/((1+Discount_Rate)^0.5))</f>
        <v>1</v>
      </c>
      <c r="Y121" s="186">
        <f>IF(ExpTable16[[#This Row],[Time Frame]]="","",IF(AND(ExpTable16[[#This Row],[Time Frame]]&lt;&gt;"",ExpTable16[[#This Row],[Time Frame]]&gt;Last_Full_Year),1/((1+Discount_Rate)^(ExpTable16[[#This Row],[Time Frame]]-PV_Year)),0)/((1+Discount_Rate)^0.5))</f>
        <v>0</v>
      </c>
    </row>
    <row r="122" spans="1:25" x14ac:dyDescent="0.25">
      <c r="A122" s="175">
        <f t="shared" si="5"/>
        <v>2006</v>
      </c>
      <c r="B122" s="67"/>
      <c r="C122" s="68"/>
      <c r="D122" s="177" t="str">
        <f t="shared" si="9"/>
        <v/>
      </c>
      <c r="E122" s="176"/>
      <c r="F122" s="178"/>
      <c r="G122" s="178"/>
      <c r="H122" s="109"/>
      <c r="I122" s="180"/>
      <c r="J122" s="181" t="str">
        <f t="shared" si="8"/>
        <v/>
      </c>
      <c r="K122" s="182"/>
      <c r="L122" s="183"/>
      <c r="M122" s="176"/>
      <c r="N122" s="177" t="str">
        <f t="shared" si="6"/>
        <v/>
      </c>
      <c r="O122" s="176"/>
      <c r="P122" s="178"/>
      <c r="Q122" s="178"/>
      <c r="R122" s="179"/>
      <c r="S122" s="180"/>
      <c r="T122" s="181" t="str">
        <f t="shared" si="7"/>
        <v/>
      </c>
      <c r="U122" s="182"/>
      <c r="V122" s="237">
        <f>ExpTable16[[#This Row],[IN Life Years]]*ExpTable16[[#This Row],[IN Average Age]]</f>
        <v>0</v>
      </c>
      <c r="W122" s="184">
        <f>ExpTable16[[#This Row],[NW Life Years]]*ExpTable16[[#This Row],[NW Average Age]]</f>
        <v>0</v>
      </c>
      <c r="X122" s="185">
        <f>IF(ExpTable16[[#This Row],[Time Frame]]="","",IF(AND(ExpTable16[[#This Row],[Time Frame]]&lt;&gt;"",ExpTable16[[#This Row],[Time Frame]]&lt;=Last_Full_Year),1/((1+Discount_Rate)^(ExpTable16[[#This Row],[Time Frame]]-PV_Year)),0)/((1+Discount_Rate)^0.5))</f>
        <v>1</v>
      </c>
      <c r="Y122" s="186">
        <f>IF(ExpTable16[[#This Row],[Time Frame]]="","",IF(AND(ExpTable16[[#This Row],[Time Frame]]&lt;&gt;"",ExpTable16[[#This Row],[Time Frame]]&gt;Last_Full_Year),1/((1+Discount_Rate)^(ExpTable16[[#This Row],[Time Frame]]-PV_Year)),0)/((1+Discount_Rate)^0.5))</f>
        <v>0</v>
      </c>
    </row>
    <row r="123" spans="1:25" x14ac:dyDescent="0.25">
      <c r="A123" s="175">
        <f t="shared" si="5"/>
        <v>2007</v>
      </c>
      <c r="B123" s="67"/>
      <c r="C123" s="68"/>
      <c r="D123" s="177" t="str">
        <f t="shared" si="9"/>
        <v/>
      </c>
      <c r="E123" s="176"/>
      <c r="F123" s="178"/>
      <c r="G123" s="178"/>
      <c r="H123" s="109"/>
      <c r="I123" s="180"/>
      <c r="J123" s="181" t="str">
        <f t="shared" si="8"/>
        <v/>
      </c>
      <c r="K123" s="182"/>
      <c r="L123" s="183"/>
      <c r="M123" s="176"/>
      <c r="N123" s="177" t="str">
        <f t="shared" si="6"/>
        <v/>
      </c>
      <c r="O123" s="176"/>
      <c r="P123" s="178"/>
      <c r="Q123" s="178"/>
      <c r="R123" s="179"/>
      <c r="S123" s="180"/>
      <c r="T123" s="181" t="str">
        <f t="shared" si="7"/>
        <v/>
      </c>
      <c r="U123" s="182"/>
      <c r="V123" s="237">
        <f>ExpTable16[[#This Row],[IN Life Years]]*ExpTable16[[#This Row],[IN Average Age]]</f>
        <v>0</v>
      </c>
      <c r="W123" s="184">
        <f>ExpTable16[[#This Row],[NW Life Years]]*ExpTable16[[#This Row],[NW Average Age]]</f>
        <v>0</v>
      </c>
      <c r="X123" s="185">
        <f>IF(ExpTable16[[#This Row],[Time Frame]]="","",IF(AND(ExpTable16[[#This Row],[Time Frame]]&lt;&gt;"",ExpTable16[[#This Row],[Time Frame]]&lt;=Last_Full_Year),1/((1+Discount_Rate)^(ExpTable16[[#This Row],[Time Frame]]-PV_Year)),0)/((1+Discount_Rate)^0.5))</f>
        <v>1</v>
      </c>
      <c r="Y123" s="186">
        <f>IF(ExpTable16[[#This Row],[Time Frame]]="","",IF(AND(ExpTable16[[#This Row],[Time Frame]]&lt;&gt;"",ExpTable16[[#This Row],[Time Frame]]&gt;Last_Full_Year),1/((1+Discount_Rate)^(ExpTable16[[#This Row],[Time Frame]]-PV_Year)),0)/((1+Discount_Rate)^0.5))</f>
        <v>0</v>
      </c>
    </row>
    <row r="124" spans="1:25" x14ac:dyDescent="0.25">
      <c r="A124" s="175">
        <f t="shared" si="5"/>
        <v>2008</v>
      </c>
      <c r="B124" s="67"/>
      <c r="C124" s="68"/>
      <c r="D124" s="177" t="str">
        <f t="shared" si="9"/>
        <v/>
      </c>
      <c r="E124" s="176"/>
      <c r="F124" s="178"/>
      <c r="G124" s="178"/>
      <c r="H124" s="109"/>
      <c r="I124" s="180"/>
      <c r="J124" s="181" t="str">
        <f t="shared" si="8"/>
        <v/>
      </c>
      <c r="K124" s="182"/>
      <c r="L124" s="183"/>
      <c r="M124" s="176"/>
      <c r="N124" s="177" t="str">
        <f t="shared" si="6"/>
        <v/>
      </c>
      <c r="O124" s="176"/>
      <c r="P124" s="178"/>
      <c r="Q124" s="178"/>
      <c r="R124" s="179"/>
      <c r="S124" s="180"/>
      <c r="T124" s="181" t="str">
        <f t="shared" si="7"/>
        <v/>
      </c>
      <c r="U124" s="182"/>
      <c r="V124" s="237">
        <f>ExpTable16[[#This Row],[IN Life Years]]*ExpTable16[[#This Row],[IN Average Age]]</f>
        <v>0</v>
      </c>
      <c r="W124" s="184">
        <f>ExpTable16[[#This Row],[NW Life Years]]*ExpTable16[[#This Row],[NW Average Age]]</f>
        <v>0</v>
      </c>
      <c r="X124" s="185">
        <f>IF(ExpTable16[[#This Row],[Time Frame]]="","",IF(AND(ExpTable16[[#This Row],[Time Frame]]&lt;&gt;"",ExpTable16[[#This Row],[Time Frame]]&lt;=Last_Full_Year),1/((1+Discount_Rate)^(ExpTable16[[#This Row],[Time Frame]]-PV_Year)),0)/((1+Discount_Rate)^0.5))</f>
        <v>1</v>
      </c>
      <c r="Y124" s="186">
        <f>IF(ExpTable16[[#This Row],[Time Frame]]="","",IF(AND(ExpTable16[[#This Row],[Time Frame]]&lt;&gt;"",ExpTable16[[#This Row],[Time Frame]]&gt;Last_Full_Year),1/((1+Discount_Rate)^(ExpTable16[[#This Row],[Time Frame]]-PV_Year)),0)/((1+Discount_Rate)^0.5))</f>
        <v>0</v>
      </c>
    </row>
    <row r="125" spans="1:25" x14ac:dyDescent="0.25">
      <c r="A125" s="175">
        <f t="shared" si="5"/>
        <v>2009</v>
      </c>
      <c r="B125" s="67"/>
      <c r="C125" s="68"/>
      <c r="D125" s="177" t="str">
        <f t="shared" si="9"/>
        <v/>
      </c>
      <c r="E125" s="176"/>
      <c r="F125" s="178"/>
      <c r="G125" s="178"/>
      <c r="H125" s="109"/>
      <c r="I125" s="180"/>
      <c r="J125" s="181" t="str">
        <f t="shared" si="8"/>
        <v/>
      </c>
      <c r="K125" s="182"/>
      <c r="L125" s="183"/>
      <c r="M125" s="176"/>
      <c r="N125" s="177" t="str">
        <f t="shared" si="6"/>
        <v/>
      </c>
      <c r="O125" s="176"/>
      <c r="P125" s="178"/>
      <c r="Q125" s="178"/>
      <c r="R125" s="179"/>
      <c r="S125" s="180"/>
      <c r="T125" s="181" t="str">
        <f t="shared" si="7"/>
        <v/>
      </c>
      <c r="U125" s="182"/>
      <c r="V125" s="237">
        <f>ExpTable16[[#This Row],[IN Life Years]]*ExpTable16[[#This Row],[IN Average Age]]</f>
        <v>0</v>
      </c>
      <c r="W125" s="184">
        <f>ExpTable16[[#This Row],[NW Life Years]]*ExpTable16[[#This Row],[NW Average Age]]</f>
        <v>0</v>
      </c>
      <c r="X125" s="185">
        <f>IF(ExpTable16[[#This Row],[Time Frame]]="","",IF(AND(ExpTable16[[#This Row],[Time Frame]]&lt;&gt;"",ExpTable16[[#This Row],[Time Frame]]&lt;=Last_Full_Year),1/((1+Discount_Rate)^(ExpTable16[[#This Row],[Time Frame]]-PV_Year)),0)/((1+Discount_Rate)^0.5))</f>
        <v>1</v>
      </c>
      <c r="Y125" s="186">
        <f>IF(ExpTable16[[#This Row],[Time Frame]]="","",IF(AND(ExpTable16[[#This Row],[Time Frame]]&lt;&gt;"",ExpTable16[[#This Row],[Time Frame]]&gt;Last_Full_Year),1/((1+Discount_Rate)^(ExpTable16[[#This Row],[Time Frame]]-PV_Year)),0)/((1+Discount_Rate)^0.5))</f>
        <v>0</v>
      </c>
    </row>
    <row r="126" spans="1:25" x14ac:dyDescent="0.25">
      <c r="A126" s="175">
        <f t="shared" si="5"/>
        <v>2010</v>
      </c>
      <c r="B126" s="67"/>
      <c r="C126" s="68"/>
      <c r="D126" s="177" t="str">
        <f t="shared" si="9"/>
        <v/>
      </c>
      <c r="E126" s="176"/>
      <c r="F126" s="178"/>
      <c r="G126" s="178"/>
      <c r="H126" s="109"/>
      <c r="I126" s="180"/>
      <c r="J126" s="181" t="str">
        <f t="shared" si="8"/>
        <v/>
      </c>
      <c r="K126" s="182"/>
      <c r="L126" s="183"/>
      <c r="M126" s="176"/>
      <c r="N126" s="177" t="str">
        <f t="shared" si="6"/>
        <v/>
      </c>
      <c r="O126" s="176"/>
      <c r="P126" s="178"/>
      <c r="Q126" s="178"/>
      <c r="R126" s="179"/>
      <c r="S126" s="180"/>
      <c r="T126" s="181" t="str">
        <f t="shared" si="7"/>
        <v/>
      </c>
      <c r="U126" s="182"/>
      <c r="V126" s="237">
        <f>ExpTable16[[#This Row],[IN Life Years]]*ExpTable16[[#This Row],[IN Average Age]]</f>
        <v>0</v>
      </c>
      <c r="W126" s="184">
        <f>ExpTable16[[#This Row],[NW Life Years]]*ExpTable16[[#This Row],[NW Average Age]]</f>
        <v>0</v>
      </c>
      <c r="X126" s="185">
        <f>IF(ExpTable16[[#This Row],[Time Frame]]="","",IF(AND(ExpTable16[[#This Row],[Time Frame]]&lt;&gt;"",ExpTable16[[#This Row],[Time Frame]]&lt;=Last_Full_Year),1/((1+Discount_Rate)^(ExpTable16[[#This Row],[Time Frame]]-PV_Year)),0)/((1+Discount_Rate)^0.5))</f>
        <v>1</v>
      </c>
      <c r="Y126" s="186">
        <f>IF(ExpTable16[[#This Row],[Time Frame]]="","",IF(AND(ExpTable16[[#This Row],[Time Frame]]&lt;&gt;"",ExpTable16[[#This Row],[Time Frame]]&gt;Last_Full_Year),1/((1+Discount_Rate)^(ExpTable16[[#This Row],[Time Frame]]-PV_Year)),0)/((1+Discount_Rate)^0.5))</f>
        <v>0</v>
      </c>
    </row>
    <row r="127" spans="1:25" x14ac:dyDescent="0.25">
      <c r="A127" s="175">
        <f t="shared" si="5"/>
        <v>2011</v>
      </c>
      <c r="B127" s="67"/>
      <c r="C127" s="68"/>
      <c r="D127" s="177" t="str">
        <f t="shared" si="9"/>
        <v/>
      </c>
      <c r="E127" s="176"/>
      <c r="F127" s="178"/>
      <c r="G127" s="178"/>
      <c r="H127" s="109"/>
      <c r="I127" s="180"/>
      <c r="J127" s="181" t="str">
        <f t="shared" si="8"/>
        <v/>
      </c>
      <c r="K127" s="182"/>
      <c r="L127" s="183"/>
      <c r="M127" s="176"/>
      <c r="N127" s="177" t="str">
        <f t="shared" si="6"/>
        <v/>
      </c>
      <c r="O127" s="176"/>
      <c r="P127" s="178"/>
      <c r="Q127" s="178"/>
      <c r="R127" s="179"/>
      <c r="S127" s="180"/>
      <c r="T127" s="181" t="str">
        <f t="shared" si="7"/>
        <v/>
      </c>
      <c r="U127" s="182"/>
      <c r="V127" s="237">
        <f>ExpTable16[[#This Row],[IN Life Years]]*ExpTable16[[#This Row],[IN Average Age]]</f>
        <v>0</v>
      </c>
      <c r="W127" s="184">
        <f>ExpTable16[[#This Row],[NW Life Years]]*ExpTable16[[#This Row],[NW Average Age]]</f>
        <v>0</v>
      </c>
      <c r="X127" s="185">
        <f>IF(ExpTable16[[#This Row],[Time Frame]]="","",IF(AND(ExpTable16[[#This Row],[Time Frame]]&lt;&gt;"",ExpTable16[[#This Row],[Time Frame]]&lt;=Last_Full_Year),1/((1+Discount_Rate)^(ExpTable16[[#This Row],[Time Frame]]-PV_Year)),0)/((1+Discount_Rate)^0.5))</f>
        <v>1</v>
      </c>
      <c r="Y127" s="186">
        <f>IF(ExpTable16[[#This Row],[Time Frame]]="","",IF(AND(ExpTable16[[#This Row],[Time Frame]]&lt;&gt;"",ExpTable16[[#This Row],[Time Frame]]&gt;Last_Full_Year),1/((1+Discount_Rate)^(ExpTable16[[#This Row],[Time Frame]]-PV_Year)),0)/((1+Discount_Rate)^0.5))</f>
        <v>0</v>
      </c>
    </row>
    <row r="128" spans="1:25" x14ac:dyDescent="0.25">
      <c r="A128" s="175">
        <f t="shared" si="5"/>
        <v>2012</v>
      </c>
      <c r="B128" s="67"/>
      <c r="C128" s="68"/>
      <c r="D128" s="177" t="str">
        <f t="shared" si="9"/>
        <v/>
      </c>
      <c r="E128" s="176"/>
      <c r="F128" s="178"/>
      <c r="G128" s="178"/>
      <c r="H128" s="109"/>
      <c r="I128" s="180"/>
      <c r="J128" s="181" t="str">
        <f t="shared" si="8"/>
        <v/>
      </c>
      <c r="K128" s="182"/>
      <c r="L128" s="183"/>
      <c r="M128" s="176"/>
      <c r="N128" s="177" t="str">
        <f t="shared" si="6"/>
        <v/>
      </c>
      <c r="O128" s="176"/>
      <c r="P128" s="178"/>
      <c r="Q128" s="178"/>
      <c r="R128" s="179"/>
      <c r="S128" s="180"/>
      <c r="T128" s="181" t="str">
        <f t="shared" si="7"/>
        <v/>
      </c>
      <c r="U128" s="182"/>
      <c r="V128" s="237">
        <f>ExpTable16[[#This Row],[IN Life Years]]*ExpTable16[[#This Row],[IN Average Age]]</f>
        <v>0</v>
      </c>
      <c r="W128" s="184">
        <f>ExpTable16[[#This Row],[NW Life Years]]*ExpTable16[[#This Row],[NW Average Age]]</f>
        <v>0</v>
      </c>
      <c r="X128" s="185">
        <f>IF(ExpTable16[[#This Row],[Time Frame]]="","",IF(AND(ExpTable16[[#This Row],[Time Frame]]&lt;&gt;"",ExpTable16[[#This Row],[Time Frame]]&lt;=Last_Full_Year),1/((1+Discount_Rate)^(ExpTable16[[#This Row],[Time Frame]]-PV_Year)),0)/((1+Discount_Rate)^0.5))</f>
        <v>1</v>
      </c>
      <c r="Y128" s="186">
        <f>IF(ExpTable16[[#This Row],[Time Frame]]="","",IF(AND(ExpTable16[[#This Row],[Time Frame]]&lt;&gt;"",ExpTable16[[#This Row],[Time Frame]]&gt;Last_Full_Year),1/((1+Discount_Rate)^(ExpTable16[[#This Row],[Time Frame]]-PV_Year)),0)/((1+Discount_Rate)^0.5))</f>
        <v>0</v>
      </c>
    </row>
    <row r="129" spans="1:25" x14ac:dyDescent="0.25">
      <c r="A129" s="175">
        <f t="shared" si="5"/>
        <v>2013</v>
      </c>
      <c r="B129" s="67"/>
      <c r="C129" s="68"/>
      <c r="D129" s="177" t="str">
        <f t="shared" si="9"/>
        <v/>
      </c>
      <c r="E129" s="176"/>
      <c r="F129" s="178"/>
      <c r="G129" s="178"/>
      <c r="H129" s="109"/>
      <c r="I129" s="180"/>
      <c r="J129" s="181" t="str">
        <f t="shared" si="8"/>
        <v/>
      </c>
      <c r="K129" s="182"/>
      <c r="L129" s="183"/>
      <c r="M129" s="176"/>
      <c r="N129" s="177" t="str">
        <f t="shared" si="6"/>
        <v/>
      </c>
      <c r="O129" s="176"/>
      <c r="P129" s="178"/>
      <c r="Q129" s="178"/>
      <c r="R129" s="179"/>
      <c r="S129" s="180"/>
      <c r="T129" s="181" t="str">
        <f t="shared" si="7"/>
        <v/>
      </c>
      <c r="U129" s="182"/>
      <c r="V129" s="237">
        <f>ExpTable16[[#This Row],[IN Life Years]]*ExpTable16[[#This Row],[IN Average Age]]</f>
        <v>0</v>
      </c>
      <c r="W129" s="184">
        <f>ExpTable16[[#This Row],[NW Life Years]]*ExpTable16[[#This Row],[NW Average Age]]</f>
        <v>0</v>
      </c>
      <c r="X129" s="185">
        <f>IF(ExpTable16[[#This Row],[Time Frame]]="","",IF(AND(ExpTable16[[#This Row],[Time Frame]]&lt;&gt;"",ExpTable16[[#This Row],[Time Frame]]&lt;=Last_Full_Year),1/((1+Discount_Rate)^(ExpTable16[[#This Row],[Time Frame]]-PV_Year)),0)/((1+Discount_Rate)^0.5))</f>
        <v>1</v>
      </c>
      <c r="Y129" s="186">
        <f>IF(ExpTable16[[#This Row],[Time Frame]]="","",IF(AND(ExpTable16[[#This Row],[Time Frame]]&lt;&gt;"",ExpTable16[[#This Row],[Time Frame]]&gt;Last_Full_Year),1/((1+Discount_Rate)^(ExpTable16[[#This Row],[Time Frame]]-PV_Year)),0)/((1+Discount_Rate)^0.5))</f>
        <v>0</v>
      </c>
    </row>
    <row r="130" spans="1:25" x14ac:dyDescent="0.25">
      <c r="A130" s="175">
        <f t="shared" si="5"/>
        <v>2014</v>
      </c>
      <c r="B130" s="67"/>
      <c r="C130" s="68"/>
      <c r="D130" s="177" t="str">
        <f t="shared" si="9"/>
        <v/>
      </c>
      <c r="E130" s="176"/>
      <c r="F130" s="178"/>
      <c r="G130" s="178"/>
      <c r="H130" s="109"/>
      <c r="I130" s="180"/>
      <c r="J130" s="181" t="str">
        <f t="shared" si="8"/>
        <v/>
      </c>
      <c r="K130" s="182"/>
      <c r="L130" s="183"/>
      <c r="M130" s="176"/>
      <c r="N130" s="177" t="str">
        <f t="shared" si="6"/>
        <v/>
      </c>
      <c r="O130" s="176"/>
      <c r="P130" s="178"/>
      <c r="Q130" s="178"/>
      <c r="R130" s="179"/>
      <c r="S130" s="180"/>
      <c r="T130" s="181" t="str">
        <f t="shared" si="7"/>
        <v/>
      </c>
      <c r="U130" s="182"/>
      <c r="V130" s="237">
        <f>ExpTable16[[#This Row],[IN Life Years]]*ExpTable16[[#This Row],[IN Average Age]]</f>
        <v>0</v>
      </c>
      <c r="W130" s="184">
        <f>ExpTable16[[#This Row],[NW Life Years]]*ExpTable16[[#This Row],[NW Average Age]]</f>
        <v>0</v>
      </c>
      <c r="X130" s="185">
        <f>IF(ExpTable16[[#This Row],[Time Frame]]="","",IF(AND(ExpTable16[[#This Row],[Time Frame]]&lt;&gt;"",ExpTable16[[#This Row],[Time Frame]]&lt;=Last_Full_Year),1/((1+Discount_Rate)^(ExpTable16[[#This Row],[Time Frame]]-PV_Year)),0)/((1+Discount_Rate)^0.5))</f>
        <v>1</v>
      </c>
      <c r="Y130" s="186">
        <f>IF(ExpTable16[[#This Row],[Time Frame]]="","",IF(AND(ExpTable16[[#This Row],[Time Frame]]&lt;&gt;"",ExpTable16[[#This Row],[Time Frame]]&gt;Last_Full_Year),1/((1+Discount_Rate)^(ExpTable16[[#This Row],[Time Frame]]-PV_Year)),0)/((1+Discount_Rate)^0.5))</f>
        <v>0</v>
      </c>
    </row>
    <row r="131" spans="1:25" x14ac:dyDescent="0.25">
      <c r="A131" s="175">
        <f t="shared" si="5"/>
        <v>2015</v>
      </c>
      <c r="B131" s="67"/>
      <c r="C131" s="68"/>
      <c r="D131" s="177" t="str">
        <f t="shared" si="9"/>
        <v/>
      </c>
      <c r="E131" s="176"/>
      <c r="F131" s="178"/>
      <c r="G131" s="178"/>
      <c r="H131" s="109"/>
      <c r="I131" s="180"/>
      <c r="J131" s="181" t="str">
        <f t="shared" si="8"/>
        <v/>
      </c>
      <c r="K131" s="182"/>
      <c r="L131" s="183"/>
      <c r="M131" s="176"/>
      <c r="N131" s="177" t="str">
        <f t="shared" si="6"/>
        <v/>
      </c>
      <c r="O131" s="176"/>
      <c r="P131" s="178"/>
      <c r="Q131" s="178"/>
      <c r="R131" s="179"/>
      <c r="S131" s="180"/>
      <c r="T131" s="181" t="str">
        <f t="shared" si="7"/>
        <v/>
      </c>
      <c r="U131" s="182"/>
      <c r="V131" s="237">
        <f>ExpTable16[[#This Row],[IN Life Years]]*ExpTable16[[#This Row],[IN Average Age]]</f>
        <v>0</v>
      </c>
      <c r="W131" s="184">
        <f>ExpTable16[[#This Row],[NW Life Years]]*ExpTable16[[#This Row],[NW Average Age]]</f>
        <v>0</v>
      </c>
      <c r="X131" s="185">
        <f>IF(ExpTable16[[#This Row],[Time Frame]]="","",IF(AND(ExpTable16[[#This Row],[Time Frame]]&lt;&gt;"",ExpTable16[[#This Row],[Time Frame]]&lt;=Last_Full_Year),1/((1+Discount_Rate)^(ExpTable16[[#This Row],[Time Frame]]-PV_Year)),0)/((1+Discount_Rate)^0.5))</f>
        <v>1</v>
      </c>
      <c r="Y131" s="186">
        <f>IF(ExpTable16[[#This Row],[Time Frame]]="","",IF(AND(ExpTable16[[#This Row],[Time Frame]]&lt;&gt;"",ExpTable16[[#This Row],[Time Frame]]&gt;Last_Full_Year),1/((1+Discount_Rate)^(ExpTable16[[#This Row],[Time Frame]]-PV_Year)),0)/((1+Discount_Rate)^0.5))</f>
        <v>0</v>
      </c>
    </row>
    <row r="132" spans="1:25" x14ac:dyDescent="0.25">
      <c r="A132" s="175">
        <f t="shared" si="5"/>
        <v>2016</v>
      </c>
      <c r="B132" s="67"/>
      <c r="C132" s="68"/>
      <c r="D132" s="177" t="str">
        <f t="shared" si="9"/>
        <v/>
      </c>
      <c r="E132" s="176"/>
      <c r="F132" s="178"/>
      <c r="G132" s="178"/>
      <c r="H132" s="109"/>
      <c r="I132" s="180"/>
      <c r="J132" s="181" t="str">
        <f t="shared" si="8"/>
        <v/>
      </c>
      <c r="K132" s="182"/>
      <c r="L132" s="183"/>
      <c r="M132" s="176"/>
      <c r="N132" s="177" t="str">
        <f t="shared" si="6"/>
        <v/>
      </c>
      <c r="O132" s="176"/>
      <c r="P132" s="178"/>
      <c r="Q132" s="178"/>
      <c r="R132" s="179"/>
      <c r="S132" s="180"/>
      <c r="T132" s="181" t="str">
        <f t="shared" si="7"/>
        <v/>
      </c>
      <c r="U132" s="182"/>
      <c r="V132" s="237">
        <f>ExpTable16[[#This Row],[IN Life Years]]*ExpTable16[[#This Row],[IN Average Age]]</f>
        <v>0</v>
      </c>
      <c r="W132" s="184">
        <f>ExpTable16[[#This Row],[NW Life Years]]*ExpTable16[[#This Row],[NW Average Age]]</f>
        <v>0</v>
      </c>
      <c r="X132" s="185">
        <f>IF(ExpTable16[[#This Row],[Time Frame]]="","",IF(AND(ExpTable16[[#This Row],[Time Frame]]&lt;&gt;"",ExpTable16[[#This Row],[Time Frame]]&lt;=Last_Full_Year),1/((1+Discount_Rate)^(ExpTable16[[#This Row],[Time Frame]]-PV_Year)),0)/((1+Discount_Rate)^0.5))</f>
        <v>1</v>
      </c>
      <c r="Y132" s="186">
        <f>IF(ExpTable16[[#This Row],[Time Frame]]="","",IF(AND(ExpTable16[[#This Row],[Time Frame]]&lt;&gt;"",ExpTable16[[#This Row],[Time Frame]]&gt;Last_Full_Year),1/((1+Discount_Rate)^(ExpTable16[[#This Row],[Time Frame]]-PV_Year)),0)/((1+Discount_Rate)^0.5))</f>
        <v>0</v>
      </c>
    </row>
    <row r="133" spans="1:25" x14ac:dyDescent="0.25">
      <c r="A133" s="175">
        <f t="shared" si="5"/>
        <v>2017</v>
      </c>
      <c r="B133" s="67"/>
      <c r="C133" s="68"/>
      <c r="D133" s="177" t="str">
        <f t="shared" si="9"/>
        <v/>
      </c>
      <c r="E133" s="176"/>
      <c r="F133" s="178"/>
      <c r="G133" s="178"/>
      <c r="H133" s="109"/>
      <c r="I133" s="180"/>
      <c r="J133" s="181" t="str">
        <f t="shared" si="8"/>
        <v/>
      </c>
      <c r="K133" s="182"/>
      <c r="L133" s="183"/>
      <c r="M133" s="176"/>
      <c r="N133" s="177" t="str">
        <f t="shared" si="6"/>
        <v/>
      </c>
      <c r="O133" s="176"/>
      <c r="P133" s="178"/>
      <c r="Q133" s="178"/>
      <c r="R133" s="179"/>
      <c r="S133" s="180"/>
      <c r="T133" s="181" t="str">
        <f t="shared" si="7"/>
        <v/>
      </c>
      <c r="U133" s="182"/>
      <c r="V133" s="237">
        <f>ExpTable16[[#This Row],[IN Life Years]]*ExpTable16[[#This Row],[IN Average Age]]</f>
        <v>0</v>
      </c>
      <c r="W133" s="184">
        <f>ExpTable16[[#This Row],[NW Life Years]]*ExpTable16[[#This Row],[NW Average Age]]</f>
        <v>0</v>
      </c>
      <c r="X133" s="185">
        <f>IF(ExpTable16[[#This Row],[Time Frame]]="","",IF(AND(ExpTable16[[#This Row],[Time Frame]]&lt;&gt;"",ExpTable16[[#This Row],[Time Frame]]&lt;=Last_Full_Year),1/((1+Discount_Rate)^(ExpTable16[[#This Row],[Time Frame]]-PV_Year)),0)/((1+Discount_Rate)^0.5))</f>
        <v>1</v>
      </c>
      <c r="Y133" s="186">
        <f>IF(ExpTable16[[#This Row],[Time Frame]]="","",IF(AND(ExpTable16[[#This Row],[Time Frame]]&lt;&gt;"",ExpTable16[[#This Row],[Time Frame]]&gt;Last_Full_Year),1/((1+Discount_Rate)^(ExpTable16[[#This Row],[Time Frame]]-PV_Year)),0)/((1+Discount_Rate)^0.5))</f>
        <v>0</v>
      </c>
    </row>
    <row r="134" spans="1:25" x14ac:dyDescent="0.25">
      <c r="A134" s="175">
        <f t="shared" si="5"/>
        <v>2018</v>
      </c>
      <c r="B134" s="67"/>
      <c r="C134" s="68"/>
      <c r="D134" s="177" t="str">
        <f t="shared" si="9"/>
        <v/>
      </c>
      <c r="E134" s="176"/>
      <c r="F134" s="178"/>
      <c r="G134" s="178"/>
      <c r="H134" s="109"/>
      <c r="I134" s="180"/>
      <c r="J134" s="181" t="str">
        <f t="shared" si="8"/>
        <v/>
      </c>
      <c r="K134" s="182"/>
      <c r="L134" s="183"/>
      <c r="M134" s="176"/>
      <c r="N134" s="177" t="str">
        <f t="shared" si="6"/>
        <v/>
      </c>
      <c r="O134" s="176"/>
      <c r="P134" s="178"/>
      <c r="Q134" s="178"/>
      <c r="R134" s="179"/>
      <c r="S134" s="180"/>
      <c r="T134" s="181" t="str">
        <f t="shared" si="7"/>
        <v/>
      </c>
      <c r="U134" s="182"/>
      <c r="V134" s="237">
        <f>ExpTable16[[#This Row],[IN Life Years]]*ExpTable16[[#This Row],[IN Average Age]]</f>
        <v>0</v>
      </c>
      <c r="W134" s="184">
        <f>ExpTable16[[#This Row],[NW Life Years]]*ExpTable16[[#This Row],[NW Average Age]]</f>
        <v>0</v>
      </c>
      <c r="X134" s="185">
        <f>IF(ExpTable16[[#This Row],[Time Frame]]="","",IF(AND(ExpTable16[[#This Row],[Time Frame]]&lt;&gt;"",ExpTable16[[#This Row],[Time Frame]]&lt;=Last_Full_Year),1/((1+Discount_Rate)^(ExpTable16[[#This Row],[Time Frame]]-PV_Year)),0)/((1+Discount_Rate)^0.5))</f>
        <v>0</v>
      </c>
      <c r="Y134" s="186">
        <f>IF(ExpTable16[[#This Row],[Time Frame]]="","",IF(AND(ExpTable16[[#This Row],[Time Frame]]&lt;&gt;"",ExpTable16[[#This Row],[Time Frame]]&gt;Last_Full_Year),1/((1+Discount_Rate)^(ExpTable16[[#This Row],[Time Frame]]-PV_Year)),0)/((1+Discount_Rate)^0.5))</f>
        <v>1</v>
      </c>
    </row>
    <row r="135" spans="1:25" x14ac:dyDescent="0.25">
      <c r="A135" s="175">
        <f t="shared" si="5"/>
        <v>2019</v>
      </c>
      <c r="B135" s="67"/>
      <c r="C135" s="68"/>
      <c r="D135" s="177" t="str">
        <f t="shared" si="9"/>
        <v/>
      </c>
      <c r="E135" s="176"/>
      <c r="F135" s="178"/>
      <c r="G135" s="178"/>
      <c r="H135" s="109"/>
      <c r="I135" s="180"/>
      <c r="J135" s="181" t="str">
        <f t="shared" si="8"/>
        <v/>
      </c>
      <c r="K135" s="182"/>
      <c r="L135" s="183"/>
      <c r="M135" s="176"/>
      <c r="N135" s="177" t="str">
        <f t="shared" si="6"/>
        <v/>
      </c>
      <c r="O135" s="176"/>
      <c r="P135" s="178"/>
      <c r="Q135" s="178"/>
      <c r="R135" s="179"/>
      <c r="S135" s="180"/>
      <c r="T135" s="181" t="str">
        <f t="shared" si="7"/>
        <v/>
      </c>
      <c r="U135" s="182"/>
      <c r="V135" s="237">
        <f>ExpTable16[[#This Row],[IN Life Years]]*ExpTable16[[#This Row],[IN Average Age]]</f>
        <v>0</v>
      </c>
      <c r="W135" s="184">
        <f>ExpTable16[[#This Row],[NW Life Years]]*ExpTable16[[#This Row],[NW Average Age]]</f>
        <v>0</v>
      </c>
      <c r="X135" s="185">
        <f>IF(ExpTable16[[#This Row],[Time Frame]]="","",IF(AND(ExpTable16[[#This Row],[Time Frame]]&lt;&gt;"",ExpTable16[[#This Row],[Time Frame]]&lt;=Last_Full_Year),1/((1+Discount_Rate)^(ExpTable16[[#This Row],[Time Frame]]-PV_Year)),0)/((1+Discount_Rate)^0.5))</f>
        <v>0</v>
      </c>
      <c r="Y135" s="186">
        <f>IF(ExpTable16[[#This Row],[Time Frame]]="","",IF(AND(ExpTable16[[#This Row],[Time Frame]]&lt;&gt;"",ExpTable16[[#This Row],[Time Frame]]&gt;Last_Full_Year),1/((1+Discount_Rate)^(ExpTable16[[#This Row],[Time Frame]]-PV_Year)),0)/((1+Discount_Rate)^0.5))</f>
        <v>1</v>
      </c>
    </row>
    <row r="136" spans="1:25" x14ac:dyDescent="0.25">
      <c r="A136" s="175">
        <f t="shared" si="5"/>
        <v>2020</v>
      </c>
      <c r="B136" s="67"/>
      <c r="C136" s="68"/>
      <c r="D136" s="177" t="str">
        <f t="shared" si="9"/>
        <v/>
      </c>
      <c r="E136" s="176"/>
      <c r="F136" s="178"/>
      <c r="G136" s="178"/>
      <c r="H136" s="109"/>
      <c r="I136" s="180"/>
      <c r="J136" s="181" t="str">
        <f t="shared" si="8"/>
        <v/>
      </c>
      <c r="K136" s="182"/>
      <c r="L136" s="183"/>
      <c r="M136" s="176"/>
      <c r="N136" s="177" t="str">
        <f t="shared" si="6"/>
        <v/>
      </c>
      <c r="O136" s="176"/>
      <c r="P136" s="178"/>
      <c r="Q136" s="178"/>
      <c r="R136" s="179"/>
      <c r="S136" s="180"/>
      <c r="T136" s="181" t="str">
        <f t="shared" si="7"/>
        <v/>
      </c>
      <c r="U136" s="182"/>
      <c r="V136" s="237">
        <f>ExpTable16[[#This Row],[IN Life Years]]*ExpTable16[[#This Row],[IN Average Age]]</f>
        <v>0</v>
      </c>
      <c r="W136" s="184">
        <f>ExpTable16[[#This Row],[NW Life Years]]*ExpTable16[[#This Row],[NW Average Age]]</f>
        <v>0</v>
      </c>
      <c r="X136" s="185">
        <f>IF(ExpTable16[[#This Row],[Time Frame]]="","",IF(AND(ExpTable16[[#This Row],[Time Frame]]&lt;&gt;"",ExpTable16[[#This Row],[Time Frame]]&lt;=Last_Full_Year),1/((1+Discount_Rate)^(ExpTable16[[#This Row],[Time Frame]]-PV_Year)),0)/((1+Discount_Rate)^0.5))</f>
        <v>0</v>
      </c>
      <c r="Y136" s="186">
        <f>IF(ExpTable16[[#This Row],[Time Frame]]="","",IF(AND(ExpTable16[[#This Row],[Time Frame]]&lt;&gt;"",ExpTable16[[#This Row],[Time Frame]]&gt;Last_Full_Year),1/((1+Discount_Rate)^(ExpTable16[[#This Row],[Time Frame]]-PV_Year)),0)/((1+Discount_Rate)^0.5))</f>
        <v>1</v>
      </c>
    </row>
    <row r="137" spans="1:25" x14ac:dyDescent="0.25">
      <c r="A137" s="175">
        <f t="shared" si="5"/>
        <v>2021</v>
      </c>
      <c r="B137" s="67"/>
      <c r="C137" s="68"/>
      <c r="D137" s="177" t="str">
        <f t="shared" si="9"/>
        <v/>
      </c>
      <c r="E137" s="176"/>
      <c r="F137" s="178"/>
      <c r="G137" s="178"/>
      <c r="H137" s="109"/>
      <c r="I137" s="180"/>
      <c r="J137" s="181" t="str">
        <f t="shared" si="8"/>
        <v/>
      </c>
      <c r="K137" s="182"/>
      <c r="L137" s="183"/>
      <c r="M137" s="176"/>
      <c r="N137" s="177" t="str">
        <f t="shared" si="6"/>
        <v/>
      </c>
      <c r="O137" s="176"/>
      <c r="P137" s="178"/>
      <c r="Q137" s="178"/>
      <c r="R137" s="179"/>
      <c r="S137" s="180"/>
      <c r="T137" s="181" t="str">
        <f t="shared" si="7"/>
        <v/>
      </c>
      <c r="U137" s="182"/>
      <c r="V137" s="237">
        <f>ExpTable16[[#This Row],[IN Life Years]]*ExpTable16[[#This Row],[IN Average Age]]</f>
        <v>0</v>
      </c>
      <c r="W137" s="184">
        <f>ExpTable16[[#This Row],[NW Life Years]]*ExpTable16[[#This Row],[NW Average Age]]</f>
        <v>0</v>
      </c>
      <c r="X137" s="185">
        <f>IF(ExpTable16[[#This Row],[Time Frame]]="","",IF(AND(ExpTable16[[#This Row],[Time Frame]]&lt;&gt;"",ExpTable16[[#This Row],[Time Frame]]&lt;=Last_Full_Year),1/((1+Discount_Rate)^(ExpTable16[[#This Row],[Time Frame]]-PV_Year)),0)/((1+Discount_Rate)^0.5))</f>
        <v>0</v>
      </c>
      <c r="Y137" s="186">
        <f>IF(ExpTable16[[#This Row],[Time Frame]]="","",IF(AND(ExpTable16[[#This Row],[Time Frame]]&lt;&gt;"",ExpTable16[[#This Row],[Time Frame]]&gt;Last_Full_Year),1/((1+Discount_Rate)^(ExpTable16[[#This Row],[Time Frame]]-PV_Year)),0)/((1+Discount_Rate)^0.5))</f>
        <v>1</v>
      </c>
    </row>
    <row r="138" spans="1:25" x14ac:dyDescent="0.25">
      <c r="A138" s="175">
        <f t="shared" si="5"/>
        <v>2022</v>
      </c>
      <c r="B138" s="67"/>
      <c r="C138" s="68"/>
      <c r="D138" s="177" t="str">
        <f t="shared" si="9"/>
        <v/>
      </c>
      <c r="E138" s="176"/>
      <c r="F138" s="178"/>
      <c r="G138" s="178"/>
      <c r="H138" s="109"/>
      <c r="I138" s="180"/>
      <c r="J138" s="181" t="str">
        <f t="shared" si="8"/>
        <v/>
      </c>
      <c r="K138" s="182"/>
      <c r="L138" s="183"/>
      <c r="M138" s="176"/>
      <c r="N138" s="177" t="str">
        <f t="shared" si="6"/>
        <v/>
      </c>
      <c r="O138" s="176"/>
      <c r="P138" s="178"/>
      <c r="Q138" s="178"/>
      <c r="R138" s="179"/>
      <c r="S138" s="180"/>
      <c r="T138" s="181" t="str">
        <f t="shared" si="7"/>
        <v/>
      </c>
      <c r="U138" s="182"/>
      <c r="V138" s="237">
        <f>ExpTable16[[#This Row],[IN Life Years]]*ExpTable16[[#This Row],[IN Average Age]]</f>
        <v>0</v>
      </c>
      <c r="W138" s="184">
        <f>ExpTable16[[#This Row],[NW Life Years]]*ExpTable16[[#This Row],[NW Average Age]]</f>
        <v>0</v>
      </c>
      <c r="X138" s="185">
        <f>IF(ExpTable16[[#This Row],[Time Frame]]="","",IF(AND(ExpTable16[[#This Row],[Time Frame]]&lt;&gt;"",ExpTable16[[#This Row],[Time Frame]]&lt;=Last_Full_Year),1/((1+Discount_Rate)^(ExpTable16[[#This Row],[Time Frame]]-PV_Year)),0)/((1+Discount_Rate)^0.5))</f>
        <v>0</v>
      </c>
      <c r="Y138" s="186">
        <f>IF(ExpTable16[[#This Row],[Time Frame]]="","",IF(AND(ExpTable16[[#This Row],[Time Frame]]&lt;&gt;"",ExpTable16[[#This Row],[Time Frame]]&gt;Last_Full_Year),1/((1+Discount_Rate)^(ExpTable16[[#This Row],[Time Frame]]-PV_Year)),0)/((1+Discount_Rate)^0.5))</f>
        <v>1</v>
      </c>
    </row>
    <row r="139" spans="1:25" x14ac:dyDescent="0.25">
      <c r="A139" s="175">
        <f t="shared" si="5"/>
        <v>2023</v>
      </c>
      <c r="B139" s="67"/>
      <c r="C139" s="68"/>
      <c r="D139" s="177" t="str">
        <f t="shared" si="9"/>
        <v/>
      </c>
      <c r="E139" s="176"/>
      <c r="F139" s="178"/>
      <c r="G139" s="178"/>
      <c r="H139" s="109"/>
      <c r="I139" s="180"/>
      <c r="J139" s="181" t="str">
        <f t="shared" si="8"/>
        <v/>
      </c>
      <c r="K139" s="182"/>
      <c r="L139" s="183"/>
      <c r="M139" s="176"/>
      <c r="N139" s="177" t="str">
        <f t="shared" si="6"/>
        <v/>
      </c>
      <c r="O139" s="176"/>
      <c r="P139" s="178"/>
      <c r="Q139" s="178"/>
      <c r="R139" s="179"/>
      <c r="S139" s="180"/>
      <c r="T139" s="181" t="str">
        <f t="shared" si="7"/>
        <v/>
      </c>
      <c r="U139" s="182"/>
      <c r="V139" s="237">
        <f>ExpTable16[[#This Row],[IN Life Years]]*ExpTable16[[#This Row],[IN Average Age]]</f>
        <v>0</v>
      </c>
      <c r="W139" s="184">
        <f>ExpTable16[[#This Row],[NW Life Years]]*ExpTable16[[#This Row],[NW Average Age]]</f>
        <v>0</v>
      </c>
      <c r="X139" s="185">
        <f>IF(ExpTable16[[#This Row],[Time Frame]]="","",IF(AND(ExpTable16[[#This Row],[Time Frame]]&lt;&gt;"",ExpTable16[[#This Row],[Time Frame]]&lt;=Last_Full_Year),1/((1+Discount_Rate)^(ExpTable16[[#This Row],[Time Frame]]-PV_Year)),0)/((1+Discount_Rate)^0.5))</f>
        <v>0</v>
      </c>
      <c r="Y139" s="186">
        <f>IF(ExpTable16[[#This Row],[Time Frame]]="","",IF(AND(ExpTable16[[#This Row],[Time Frame]]&lt;&gt;"",ExpTable16[[#This Row],[Time Frame]]&gt;Last_Full_Year),1/((1+Discount_Rate)^(ExpTable16[[#This Row],[Time Frame]]-PV_Year)),0)/((1+Discount_Rate)^0.5))</f>
        <v>1</v>
      </c>
    </row>
    <row r="140" spans="1:25" x14ac:dyDescent="0.25">
      <c r="A140" s="175">
        <f t="shared" si="5"/>
        <v>2024</v>
      </c>
      <c r="B140" s="67"/>
      <c r="C140" s="68"/>
      <c r="D140" s="177" t="str">
        <f t="shared" si="9"/>
        <v/>
      </c>
      <c r="E140" s="176"/>
      <c r="F140" s="178"/>
      <c r="G140" s="178"/>
      <c r="H140" s="109"/>
      <c r="I140" s="180"/>
      <c r="J140" s="181" t="str">
        <f t="shared" si="8"/>
        <v/>
      </c>
      <c r="K140" s="182"/>
      <c r="L140" s="183"/>
      <c r="M140" s="176"/>
      <c r="N140" s="177" t="str">
        <f t="shared" si="6"/>
        <v/>
      </c>
      <c r="O140" s="176"/>
      <c r="P140" s="178"/>
      <c r="Q140" s="178"/>
      <c r="R140" s="179"/>
      <c r="S140" s="180"/>
      <c r="T140" s="181" t="str">
        <f t="shared" si="7"/>
        <v/>
      </c>
      <c r="U140" s="182"/>
      <c r="V140" s="237">
        <f>ExpTable16[[#This Row],[IN Life Years]]*ExpTable16[[#This Row],[IN Average Age]]</f>
        <v>0</v>
      </c>
      <c r="W140" s="184">
        <f>ExpTable16[[#This Row],[NW Life Years]]*ExpTable16[[#This Row],[NW Average Age]]</f>
        <v>0</v>
      </c>
      <c r="X140" s="185">
        <f>IF(ExpTable16[[#This Row],[Time Frame]]="","",IF(AND(ExpTable16[[#This Row],[Time Frame]]&lt;&gt;"",ExpTable16[[#This Row],[Time Frame]]&lt;=Last_Full_Year),1/((1+Discount_Rate)^(ExpTable16[[#This Row],[Time Frame]]-PV_Year)),0)/((1+Discount_Rate)^0.5))</f>
        <v>0</v>
      </c>
      <c r="Y140" s="186">
        <f>IF(ExpTable16[[#This Row],[Time Frame]]="","",IF(AND(ExpTable16[[#This Row],[Time Frame]]&lt;&gt;"",ExpTable16[[#This Row],[Time Frame]]&gt;Last_Full_Year),1/((1+Discount_Rate)^(ExpTable16[[#This Row],[Time Frame]]-PV_Year)),0)/((1+Discount_Rate)^0.5))</f>
        <v>1</v>
      </c>
    </row>
    <row r="141" spans="1:25" x14ac:dyDescent="0.25">
      <c r="A141" s="175">
        <f t="shared" si="5"/>
        <v>2025</v>
      </c>
      <c r="B141" s="67"/>
      <c r="C141" s="68"/>
      <c r="D141" s="177" t="str">
        <f t="shared" si="9"/>
        <v/>
      </c>
      <c r="E141" s="176"/>
      <c r="F141" s="178"/>
      <c r="G141" s="178"/>
      <c r="H141" s="109"/>
      <c r="I141" s="180"/>
      <c r="J141" s="181" t="str">
        <f t="shared" si="8"/>
        <v/>
      </c>
      <c r="K141" s="182"/>
      <c r="L141" s="183"/>
      <c r="M141" s="176"/>
      <c r="N141" s="177" t="str">
        <f t="shared" si="6"/>
        <v/>
      </c>
      <c r="O141" s="176"/>
      <c r="P141" s="178"/>
      <c r="Q141" s="178"/>
      <c r="R141" s="179"/>
      <c r="S141" s="180"/>
      <c r="T141" s="181" t="str">
        <f t="shared" si="7"/>
        <v/>
      </c>
      <c r="U141" s="182"/>
      <c r="V141" s="237">
        <f>ExpTable16[[#This Row],[IN Life Years]]*ExpTable16[[#This Row],[IN Average Age]]</f>
        <v>0</v>
      </c>
      <c r="W141" s="184">
        <f>ExpTable16[[#This Row],[NW Life Years]]*ExpTable16[[#This Row],[NW Average Age]]</f>
        <v>0</v>
      </c>
      <c r="X141" s="185">
        <f>IF(ExpTable16[[#This Row],[Time Frame]]="","",IF(AND(ExpTable16[[#This Row],[Time Frame]]&lt;&gt;"",ExpTable16[[#This Row],[Time Frame]]&lt;=Last_Full_Year),1/((1+Discount_Rate)^(ExpTable16[[#This Row],[Time Frame]]-PV_Year)),0)/((1+Discount_Rate)^0.5))</f>
        <v>0</v>
      </c>
      <c r="Y141" s="186">
        <f>IF(ExpTable16[[#This Row],[Time Frame]]="","",IF(AND(ExpTable16[[#This Row],[Time Frame]]&lt;&gt;"",ExpTable16[[#This Row],[Time Frame]]&gt;Last_Full_Year),1/((1+Discount_Rate)^(ExpTable16[[#This Row],[Time Frame]]-PV_Year)),0)/((1+Discount_Rate)^0.5))</f>
        <v>1</v>
      </c>
    </row>
    <row r="142" spans="1:25" x14ac:dyDescent="0.25">
      <c r="A142" s="175">
        <f t="shared" si="5"/>
        <v>2026</v>
      </c>
      <c r="B142" s="67"/>
      <c r="C142" s="68"/>
      <c r="D142" s="177" t="str">
        <f t="shared" si="9"/>
        <v/>
      </c>
      <c r="E142" s="176"/>
      <c r="F142" s="178"/>
      <c r="G142" s="178"/>
      <c r="H142" s="109"/>
      <c r="I142" s="180"/>
      <c r="J142" s="181" t="str">
        <f t="shared" si="8"/>
        <v/>
      </c>
      <c r="K142" s="182"/>
      <c r="L142" s="183"/>
      <c r="M142" s="176"/>
      <c r="N142" s="177" t="str">
        <f t="shared" si="6"/>
        <v/>
      </c>
      <c r="O142" s="176"/>
      <c r="P142" s="178"/>
      <c r="Q142" s="178"/>
      <c r="R142" s="179"/>
      <c r="S142" s="180"/>
      <c r="T142" s="181" t="str">
        <f t="shared" si="7"/>
        <v/>
      </c>
      <c r="U142" s="182"/>
      <c r="V142" s="237">
        <f>ExpTable16[[#This Row],[IN Life Years]]*ExpTable16[[#This Row],[IN Average Age]]</f>
        <v>0</v>
      </c>
      <c r="W142" s="184">
        <f>ExpTable16[[#This Row],[NW Life Years]]*ExpTable16[[#This Row],[NW Average Age]]</f>
        <v>0</v>
      </c>
      <c r="X142" s="185">
        <f>IF(ExpTable16[[#This Row],[Time Frame]]="","",IF(AND(ExpTable16[[#This Row],[Time Frame]]&lt;&gt;"",ExpTable16[[#This Row],[Time Frame]]&lt;=Last_Full_Year),1/((1+Discount_Rate)^(ExpTable16[[#This Row],[Time Frame]]-PV_Year)),0)/((1+Discount_Rate)^0.5))</f>
        <v>0</v>
      </c>
      <c r="Y142" s="186">
        <f>IF(ExpTable16[[#This Row],[Time Frame]]="","",IF(AND(ExpTable16[[#This Row],[Time Frame]]&lt;&gt;"",ExpTable16[[#This Row],[Time Frame]]&gt;Last_Full_Year),1/((1+Discount_Rate)^(ExpTable16[[#This Row],[Time Frame]]-PV_Year)),0)/((1+Discount_Rate)^0.5))</f>
        <v>1</v>
      </c>
    </row>
    <row r="143" spans="1:25" x14ac:dyDescent="0.25">
      <c r="A143" s="175">
        <f t="shared" si="5"/>
        <v>2027</v>
      </c>
      <c r="B143" s="67"/>
      <c r="C143" s="68"/>
      <c r="D143" s="177" t="str">
        <f t="shared" si="9"/>
        <v/>
      </c>
      <c r="E143" s="176"/>
      <c r="F143" s="178"/>
      <c r="G143" s="178"/>
      <c r="H143" s="109"/>
      <c r="I143" s="180"/>
      <c r="J143" s="181" t="str">
        <f t="shared" si="8"/>
        <v/>
      </c>
      <c r="K143" s="182"/>
      <c r="L143" s="183"/>
      <c r="M143" s="176"/>
      <c r="N143" s="177" t="str">
        <f t="shared" si="6"/>
        <v/>
      </c>
      <c r="O143" s="176"/>
      <c r="P143" s="178"/>
      <c r="Q143" s="178"/>
      <c r="R143" s="179"/>
      <c r="S143" s="180"/>
      <c r="T143" s="181" t="str">
        <f t="shared" si="7"/>
        <v/>
      </c>
      <c r="U143" s="182"/>
      <c r="V143" s="237">
        <f>ExpTable16[[#This Row],[IN Life Years]]*ExpTable16[[#This Row],[IN Average Age]]</f>
        <v>0</v>
      </c>
      <c r="W143" s="184">
        <f>ExpTable16[[#This Row],[NW Life Years]]*ExpTable16[[#This Row],[NW Average Age]]</f>
        <v>0</v>
      </c>
      <c r="X143" s="185">
        <f>IF(ExpTable16[[#This Row],[Time Frame]]="","",IF(AND(ExpTable16[[#This Row],[Time Frame]]&lt;&gt;"",ExpTable16[[#This Row],[Time Frame]]&lt;=Last_Full_Year),1/((1+Discount_Rate)^(ExpTable16[[#This Row],[Time Frame]]-PV_Year)),0)/((1+Discount_Rate)^0.5))</f>
        <v>0</v>
      </c>
      <c r="Y143" s="186">
        <f>IF(ExpTable16[[#This Row],[Time Frame]]="","",IF(AND(ExpTable16[[#This Row],[Time Frame]]&lt;&gt;"",ExpTable16[[#This Row],[Time Frame]]&gt;Last_Full_Year),1/((1+Discount_Rate)^(ExpTable16[[#This Row],[Time Frame]]-PV_Year)),0)/((1+Discount_Rate)^0.5))</f>
        <v>1</v>
      </c>
    </row>
    <row r="144" spans="1:25" x14ac:dyDescent="0.25">
      <c r="A144" s="175" t="str">
        <f t="shared" si="5"/>
        <v/>
      </c>
      <c r="B144" s="67"/>
      <c r="C144" s="68"/>
      <c r="D144" s="177" t="str">
        <f t="shared" si="9"/>
        <v/>
      </c>
      <c r="E144" s="176"/>
      <c r="F144" s="178"/>
      <c r="G144" s="178"/>
      <c r="H144" s="109"/>
      <c r="I144" s="180"/>
      <c r="J144" s="181" t="str">
        <f t="shared" si="8"/>
        <v/>
      </c>
      <c r="K144" s="182"/>
      <c r="L144" s="183"/>
      <c r="M144" s="176"/>
      <c r="N144" s="177" t="str">
        <f t="shared" si="6"/>
        <v/>
      </c>
      <c r="O144" s="176"/>
      <c r="P144" s="178"/>
      <c r="Q144" s="178"/>
      <c r="R144" s="179"/>
      <c r="S144" s="180"/>
      <c r="T144" s="181" t="str">
        <f t="shared" si="7"/>
        <v/>
      </c>
      <c r="U144" s="182"/>
      <c r="V144" s="237">
        <f>ExpTable16[[#This Row],[IN Life Years]]*ExpTable16[[#This Row],[IN Average Age]]</f>
        <v>0</v>
      </c>
      <c r="W144" s="184">
        <f>ExpTable16[[#This Row],[NW Life Years]]*ExpTable16[[#This Row],[NW Average Age]]</f>
        <v>0</v>
      </c>
      <c r="X144" s="185" t="str">
        <f>IF(ExpTable16[[#This Row],[Time Frame]]="","",IF(AND(ExpTable16[[#This Row],[Time Frame]]&lt;&gt;"",ExpTable16[[#This Row],[Time Frame]]&lt;=Last_Full_Year),1/((1+Discount_Rate)^(ExpTable16[[#This Row],[Time Frame]]-PV_Year)),0)/((1+Discount_Rate)^0.5))</f>
        <v/>
      </c>
      <c r="Y144" s="186" t="str">
        <f>IF(ExpTable16[[#This Row],[Time Frame]]="","",IF(AND(ExpTable16[[#This Row],[Time Frame]]&lt;&gt;"",ExpTable16[[#This Row],[Time Frame]]&gt;Last_Full_Year),1/((1+Discount_Rate)^(ExpTable16[[#This Row],[Time Frame]]-PV_Year)),0)/((1+Discount_Rate)^0.5))</f>
        <v/>
      </c>
    </row>
    <row r="145" spans="1:25" x14ac:dyDescent="0.25">
      <c r="A145" s="175" t="str">
        <f t="shared" ref="A145:A165" si="10">IFERROR(IF(A144+1&lt;=Last_Proj_Year,A144+1,""),"")</f>
        <v/>
      </c>
      <c r="B145" s="67"/>
      <c r="C145" s="68"/>
      <c r="D145" s="177" t="str">
        <f t="shared" si="9"/>
        <v/>
      </c>
      <c r="E145" s="176"/>
      <c r="F145" s="178"/>
      <c r="G145" s="178"/>
      <c r="H145" s="109"/>
      <c r="I145" s="180"/>
      <c r="J145" s="181" t="str">
        <f t="shared" si="8"/>
        <v/>
      </c>
      <c r="K145" s="182"/>
      <c r="L145" s="183"/>
      <c r="M145" s="176"/>
      <c r="N145" s="177" t="str">
        <f t="shared" ref="N145:N165" si="11">IFERROR(IF(M145&lt;&gt;"",M145/L145,""),"")</f>
        <v/>
      </c>
      <c r="O145" s="176"/>
      <c r="P145" s="178"/>
      <c r="Q145" s="178"/>
      <c r="R145" s="179"/>
      <c r="S145" s="180"/>
      <c r="T145" s="181" t="str">
        <f t="shared" ref="T145:T165" si="12">IFERROR(IF(L145="","",L145/P145),"")</f>
        <v/>
      </c>
      <c r="U145" s="182"/>
      <c r="V145" s="237">
        <f>ExpTable16[[#This Row],[IN Life Years]]*ExpTable16[[#This Row],[IN Average Age]]</f>
        <v>0</v>
      </c>
      <c r="W145" s="184">
        <f>ExpTable16[[#This Row],[NW Life Years]]*ExpTable16[[#This Row],[NW Average Age]]</f>
        <v>0</v>
      </c>
      <c r="X145" s="185" t="str">
        <f>IF(ExpTable16[[#This Row],[Time Frame]]="","",IF(AND(ExpTable16[[#This Row],[Time Frame]]&lt;&gt;"",ExpTable16[[#This Row],[Time Frame]]&lt;=Last_Full_Year),1/((1+Discount_Rate)^(ExpTable16[[#This Row],[Time Frame]]-PV_Year)),0)/((1+Discount_Rate)^0.5))</f>
        <v/>
      </c>
      <c r="Y145" s="186" t="str">
        <f>IF(ExpTable16[[#This Row],[Time Frame]]="","",IF(AND(ExpTable16[[#This Row],[Time Frame]]&lt;&gt;"",ExpTable16[[#This Row],[Time Frame]]&gt;Last_Full_Year),1/((1+Discount_Rate)^(ExpTable16[[#This Row],[Time Frame]]-PV_Year)),0)/((1+Discount_Rate)^0.5))</f>
        <v/>
      </c>
    </row>
    <row r="146" spans="1:25" x14ac:dyDescent="0.25">
      <c r="A146" s="175" t="str">
        <f t="shared" si="10"/>
        <v/>
      </c>
      <c r="B146" s="67"/>
      <c r="C146" s="68"/>
      <c r="D146" s="177" t="str">
        <f t="shared" si="9"/>
        <v/>
      </c>
      <c r="E146" s="176"/>
      <c r="F146" s="178"/>
      <c r="G146" s="178"/>
      <c r="H146" s="109"/>
      <c r="I146" s="180"/>
      <c r="J146" s="181" t="str">
        <f t="shared" si="8"/>
        <v/>
      </c>
      <c r="K146" s="182"/>
      <c r="L146" s="183"/>
      <c r="M146" s="176"/>
      <c r="N146" s="177" t="str">
        <f t="shared" si="11"/>
        <v/>
      </c>
      <c r="O146" s="176"/>
      <c r="P146" s="178"/>
      <c r="Q146" s="178"/>
      <c r="R146" s="179"/>
      <c r="S146" s="180"/>
      <c r="T146" s="181" t="str">
        <f t="shared" si="12"/>
        <v/>
      </c>
      <c r="U146" s="182"/>
      <c r="V146" s="237">
        <f>ExpTable16[[#This Row],[IN Life Years]]*ExpTable16[[#This Row],[IN Average Age]]</f>
        <v>0</v>
      </c>
      <c r="W146" s="184">
        <f>ExpTable16[[#This Row],[NW Life Years]]*ExpTable16[[#This Row],[NW Average Age]]</f>
        <v>0</v>
      </c>
      <c r="X146" s="185" t="str">
        <f>IF(ExpTable16[[#This Row],[Time Frame]]="","",IF(AND(ExpTable16[[#This Row],[Time Frame]]&lt;&gt;"",ExpTable16[[#This Row],[Time Frame]]&lt;=Last_Full_Year),1/((1+Discount_Rate)^(ExpTable16[[#This Row],[Time Frame]]-PV_Year)),0)/((1+Discount_Rate)^0.5))</f>
        <v/>
      </c>
      <c r="Y146" s="186" t="str">
        <f>IF(ExpTable16[[#This Row],[Time Frame]]="","",IF(AND(ExpTable16[[#This Row],[Time Frame]]&lt;&gt;"",ExpTable16[[#This Row],[Time Frame]]&gt;Last_Full_Year),1/((1+Discount_Rate)^(ExpTable16[[#This Row],[Time Frame]]-PV_Year)),0)/((1+Discount_Rate)^0.5))</f>
        <v/>
      </c>
    </row>
    <row r="147" spans="1:25" x14ac:dyDescent="0.25">
      <c r="A147" s="175" t="str">
        <f t="shared" si="10"/>
        <v/>
      </c>
      <c r="B147" s="67"/>
      <c r="C147" s="68"/>
      <c r="D147" s="177" t="str">
        <f t="shared" si="9"/>
        <v/>
      </c>
      <c r="E147" s="176"/>
      <c r="F147" s="178"/>
      <c r="G147" s="178"/>
      <c r="H147" s="109"/>
      <c r="I147" s="180"/>
      <c r="J147" s="181" t="str">
        <f t="shared" ref="J147:J165" si="13">IFERROR(IF(B147="","",B147/F147),"")</f>
        <v/>
      </c>
      <c r="K147" s="182"/>
      <c r="L147" s="183"/>
      <c r="M147" s="176"/>
      <c r="N147" s="177" t="str">
        <f t="shared" si="11"/>
        <v/>
      </c>
      <c r="O147" s="176"/>
      <c r="P147" s="178"/>
      <c r="Q147" s="178"/>
      <c r="R147" s="179"/>
      <c r="S147" s="180"/>
      <c r="T147" s="181" t="str">
        <f t="shared" si="12"/>
        <v/>
      </c>
      <c r="U147" s="182"/>
      <c r="V147" s="237">
        <f>ExpTable16[[#This Row],[IN Life Years]]*ExpTable16[[#This Row],[IN Average Age]]</f>
        <v>0</v>
      </c>
      <c r="W147" s="184">
        <f>ExpTable16[[#This Row],[NW Life Years]]*ExpTable16[[#This Row],[NW Average Age]]</f>
        <v>0</v>
      </c>
      <c r="X147" s="185" t="str">
        <f>IF(ExpTable16[[#This Row],[Time Frame]]="","",IF(AND(ExpTable16[[#This Row],[Time Frame]]&lt;&gt;"",ExpTable16[[#This Row],[Time Frame]]&lt;=Last_Full_Year),1/((1+Discount_Rate)^(ExpTable16[[#This Row],[Time Frame]]-PV_Year)),0)/((1+Discount_Rate)^0.5))</f>
        <v/>
      </c>
      <c r="Y147" s="186" t="str">
        <f>IF(ExpTable16[[#This Row],[Time Frame]]="","",IF(AND(ExpTable16[[#This Row],[Time Frame]]&lt;&gt;"",ExpTable16[[#This Row],[Time Frame]]&gt;Last_Full_Year),1/((1+Discount_Rate)^(ExpTable16[[#This Row],[Time Frame]]-PV_Year)),0)/((1+Discount_Rate)^0.5))</f>
        <v/>
      </c>
    </row>
    <row r="148" spans="1:25" x14ac:dyDescent="0.25">
      <c r="A148" s="175" t="str">
        <f t="shared" si="10"/>
        <v/>
      </c>
      <c r="B148" s="67"/>
      <c r="C148" s="68"/>
      <c r="D148" s="177" t="str">
        <f t="shared" si="9"/>
        <v/>
      </c>
      <c r="E148" s="176"/>
      <c r="F148" s="178"/>
      <c r="G148" s="178"/>
      <c r="H148" s="109"/>
      <c r="I148" s="180"/>
      <c r="J148" s="181" t="str">
        <f t="shared" si="13"/>
        <v/>
      </c>
      <c r="K148" s="182"/>
      <c r="L148" s="183"/>
      <c r="M148" s="176"/>
      <c r="N148" s="177" t="str">
        <f t="shared" si="11"/>
        <v/>
      </c>
      <c r="O148" s="176"/>
      <c r="P148" s="178"/>
      <c r="Q148" s="178"/>
      <c r="R148" s="179"/>
      <c r="S148" s="180"/>
      <c r="T148" s="181" t="str">
        <f t="shared" si="12"/>
        <v/>
      </c>
      <c r="U148" s="182"/>
      <c r="V148" s="237">
        <f>ExpTable16[[#This Row],[IN Life Years]]*ExpTable16[[#This Row],[IN Average Age]]</f>
        <v>0</v>
      </c>
      <c r="W148" s="184">
        <f>ExpTable16[[#This Row],[NW Life Years]]*ExpTable16[[#This Row],[NW Average Age]]</f>
        <v>0</v>
      </c>
      <c r="X148" s="185" t="str">
        <f>IF(ExpTable16[[#This Row],[Time Frame]]="","",IF(AND(ExpTable16[[#This Row],[Time Frame]]&lt;&gt;"",ExpTable16[[#This Row],[Time Frame]]&lt;=Last_Full_Year),1/((1+Discount_Rate)^(ExpTable16[[#This Row],[Time Frame]]-PV_Year)),0)/((1+Discount_Rate)^0.5))</f>
        <v/>
      </c>
      <c r="Y148" s="186" t="str">
        <f>IF(ExpTable16[[#This Row],[Time Frame]]="","",IF(AND(ExpTable16[[#This Row],[Time Frame]]&lt;&gt;"",ExpTable16[[#This Row],[Time Frame]]&gt;Last_Full_Year),1/((1+Discount_Rate)^(ExpTable16[[#This Row],[Time Frame]]-PV_Year)),0)/((1+Discount_Rate)^0.5))</f>
        <v/>
      </c>
    </row>
    <row r="149" spans="1:25" x14ac:dyDescent="0.25">
      <c r="A149" s="175" t="str">
        <f t="shared" si="10"/>
        <v/>
      </c>
      <c r="B149" s="67"/>
      <c r="C149" s="68"/>
      <c r="D149" s="177" t="str">
        <f t="shared" ref="D149:D165" si="14">IFERROR(IF(C149&lt;&gt;"",C149/B149,""),"")</f>
        <v/>
      </c>
      <c r="E149" s="176"/>
      <c r="F149" s="178"/>
      <c r="G149" s="178"/>
      <c r="H149" s="109"/>
      <c r="I149" s="180"/>
      <c r="J149" s="181" t="str">
        <f t="shared" si="13"/>
        <v/>
      </c>
      <c r="K149" s="182"/>
      <c r="L149" s="183"/>
      <c r="M149" s="176"/>
      <c r="N149" s="177" t="str">
        <f t="shared" si="11"/>
        <v/>
      </c>
      <c r="O149" s="176"/>
      <c r="P149" s="178"/>
      <c r="Q149" s="178"/>
      <c r="R149" s="179"/>
      <c r="S149" s="180"/>
      <c r="T149" s="181" t="str">
        <f t="shared" si="12"/>
        <v/>
      </c>
      <c r="U149" s="182"/>
      <c r="V149" s="237">
        <f>ExpTable16[[#This Row],[IN Life Years]]*ExpTable16[[#This Row],[IN Average Age]]</f>
        <v>0</v>
      </c>
      <c r="W149" s="184">
        <f>ExpTable16[[#This Row],[NW Life Years]]*ExpTable16[[#This Row],[NW Average Age]]</f>
        <v>0</v>
      </c>
      <c r="X149" s="185" t="str">
        <f>IF(ExpTable16[[#This Row],[Time Frame]]="","",IF(AND(ExpTable16[[#This Row],[Time Frame]]&lt;&gt;"",ExpTable16[[#This Row],[Time Frame]]&lt;=Last_Full_Year),1/((1+Discount_Rate)^(ExpTable16[[#This Row],[Time Frame]]-PV_Year)),0)/((1+Discount_Rate)^0.5))</f>
        <v/>
      </c>
      <c r="Y149" s="186" t="str">
        <f>IF(ExpTable16[[#This Row],[Time Frame]]="","",IF(AND(ExpTable16[[#This Row],[Time Frame]]&lt;&gt;"",ExpTable16[[#This Row],[Time Frame]]&gt;Last_Full_Year),1/((1+Discount_Rate)^(ExpTable16[[#This Row],[Time Frame]]-PV_Year)),0)/((1+Discount_Rate)^0.5))</f>
        <v/>
      </c>
    </row>
    <row r="150" spans="1:25" x14ac:dyDescent="0.25">
      <c r="A150" s="175" t="str">
        <f t="shared" si="10"/>
        <v/>
      </c>
      <c r="B150" s="67"/>
      <c r="C150" s="68"/>
      <c r="D150" s="177" t="str">
        <f t="shared" si="14"/>
        <v/>
      </c>
      <c r="E150" s="176"/>
      <c r="F150" s="178"/>
      <c r="G150" s="178"/>
      <c r="H150" s="109"/>
      <c r="I150" s="180"/>
      <c r="J150" s="181" t="str">
        <f t="shared" si="13"/>
        <v/>
      </c>
      <c r="K150" s="182"/>
      <c r="L150" s="183"/>
      <c r="M150" s="176"/>
      <c r="N150" s="177" t="str">
        <f t="shared" si="11"/>
        <v/>
      </c>
      <c r="O150" s="176"/>
      <c r="P150" s="178"/>
      <c r="Q150" s="178"/>
      <c r="R150" s="179"/>
      <c r="S150" s="180"/>
      <c r="T150" s="181" t="str">
        <f t="shared" si="12"/>
        <v/>
      </c>
      <c r="U150" s="182"/>
      <c r="V150" s="237">
        <f>ExpTable16[[#This Row],[IN Life Years]]*ExpTable16[[#This Row],[IN Average Age]]</f>
        <v>0</v>
      </c>
      <c r="W150" s="184">
        <f>ExpTable16[[#This Row],[NW Life Years]]*ExpTable16[[#This Row],[NW Average Age]]</f>
        <v>0</v>
      </c>
      <c r="X150" s="185" t="str">
        <f>IF(ExpTable16[[#This Row],[Time Frame]]="","",IF(AND(ExpTable16[[#This Row],[Time Frame]]&lt;&gt;"",ExpTable16[[#This Row],[Time Frame]]&lt;=Last_Full_Year),1/((1+Discount_Rate)^(ExpTable16[[#This Row],[Time Frame]]-PV_Year)),0)/((1+Discount_Rate)^0.5))</f>
        <v/>
      </c>
      <c r="Y150" s="186" t="str">
        <f>IF(ExpTable16[[#This Row],[Time Frame]]="","",IF(AND(ExpTable16[[#This Row],[Time Frame]]&lt;&gt;"",ExpTable16[[#This Row],[Time Frame]]&gt;Last_Full_Year),1/((1+Discount_Rate)^(ExpTable16[[#This Row],[Time Frame]]-PV_Year)),0)/((1+Discount_Rate)^0.5))</f>
        <v/>
      </c>
    </row>
    <row r="151" spans="1:25" x14ac:dyDescent="0.25">
      <c r="A151" s="175" t="str">
        <f t="shared" si="10"/>
        <v/>
      </c>
      <c r="B151" s="67"/>
      <c r="C151" s="68"/>
      <c r="D151" s="177" t="str">
        <f t="shared" si="14"/>
        <v/>
      </c>
      <c r="E151" s="176"/>
      <c r="F151" s="178"/>
      <c r="G151" s="178"/>
      <c r="H151" s="109"/>
      <c r="I151" s="180"/>
      <c r="J151" s="181" t="str">
        <f t="shared" si="13"/>
        <v/>
      </c>
      <c r="K151" s="182"/>
      <c r="L151" s="183"/>
      <c r="M151" s="176"/>
      <c r="N151" s="177" t="str">
        <f t="shared" si="11"/>
        <v/>
      </c>
      <c r="O151" s="176"/>
      <c r="P151" s="178"/>
      <c r="Q151" s="178"/>
      <c r="R151" s="179"/>
      <c r="S151" s="180"/>
      <c r="T151" s="181" t="str">
        <f t="shared" si="12"/>
        <v/>
      </c>
      <c r="U151" s="182"/>
      <c r="V151" s="237">
        <f>ExpTable16[[#This Row],[IN Life Years]]*ExpTable16[[#This Row],[IN Average Age]]</f>
        <v>0</v>
      </c>
      <c r="W151" s="184">
        <f>ExpTable16[[#This Row],[NW Life Years]]*ExpTable16[[#This Row],[NW Average Age]]</f>
        <v>0</v>
      </c>
      <c r="X151" s="185" t="str">
        <f>IF(ExpTable16[[#This Row],[Time Frame]]="","",IF(AND(ExpTable16[[#This Row],[Time Frame]]&lt;&gt;"",ExpTable16[[#This Row],[Time Frame]]&lt;=Last_Full_Year),1/((1+Discount_Rate)^(ExpTable16[[#This Row],[Time Frame]]-PV_Year)),0)/((1+Discount_Rate)^0.5))</f>
        <v/>
      </c>
      <c r="Y151" s="186" t="str">
        <f>IF(ExpTable16[[#This Row],[Time Frame]]="","",IF(AND(ExpTable16[[#This Row],[Time Frame]]&lt;&gt;"",ExpTable16[[#This Row],[Time Frame]]&gt;Last_Full_Year),1/((1+Discount_Rate)^(ExpTable16[[#This Row],[Time Frame]]-PV_Year)),0)/((1+Discount_Rate)^0.5))</f>
        <v/>
      </c>
    </row>
    <row r="152" spans="1:25" x14ac:dyDescent="0.25">
      <c r="A152" s="175" t="str">
        <f t="shared" si="10"/>
        <v/>
      </c>
      <c r="B152" s="67"/>
      <c r="C152" s="68"/>
      <c r="D152" s="177" t="str">
        <f t="shared" si="14"/>
        <v/>
      </c>
      <c r="E152" s="176"/>
      <c r="F152" s="178"/>
      <c r="G152" s="178"/>
      <c r="H152" s="109"/>
      <c r="I152" s="180"/>
      <c r="J152" s="181" t="str">
        <f t="shared" si="13"/>
        <v/>
      </c>
      <c r="K152" s="182"/>
      <c r="L152" s="183"/>
      <c r="M152" s="176"/>
      <c r="N152" s="177" t="str">
        <f t="shared" si="11"/>
        <v/>
      </c>
      <c r="O152" s="176"/>
      <c r="P152" s="178"/>
      <c r="Q152" s="178"/>
      <c r="R152" s="179"/>
      <c r="S152" s="180"/>
      <c r="T152" s="181" t="str">
        <f t="shared" si="12"/>
        <v/>
      </c>
      <c r="U152" s="182"/>
      <c r="V152" s="237">
        <f>ExpTable16[[#This Row],[IN Life Years]]*ExpTable16[[#This Row],[IN Average Age]]</f>
        <v>0</v>
      </c>
      <c r="W152" s="184">
        <f>ExpTable16[[#This Row],[NW Life Years]]*ExpTable16[[#This Row],[NW Average Age]]</f>
        <v>0</v>
      </c>
      <c r="X152" s="185" t="str">
        <f>IF(ExpTable16[[#This Row],[Time Frame]]="","",IF(AND(ExpTable16[[#This Row],[Time Frame]]&lt;&gt;"",ExpTable16[[#This Row],[Time Frame]]&lt;=Last_Full_Year),1/((1+Discount_Rate)^(ExpTable16[[#This Row],[Time Frame]]-PV_Year)),0)/((1+Discount_Rate)^0.5))</f>
        <v/>
      </c>
      <c r="Y152" s="186" t="str">
        <f>IF(ExpTable16[[#This Row],[Time Frame]]="","",IF(AND(ExpTable16[[#This Row],[Time Frame]]&lt;&gt;"",ExpTable16[[#This Row],[Time Frame]]&gt;Last_Full_Year),1/((1+Discount_Rate)^(ExpTable16[[#This Row],[Time Frame]]-PV_Year)),0)/((1+Discount_Rate)^0.5))</f>
        <v/>
      </c>
    </row>
    <row r="153" spans="1:25" x14ac:dyDescent="0.25">
      <c r="A153" s="175" t="str">
        <f t="shared" si="10"/>
        <v/>
      </c>
      <c r="B153" s="67"/>
      <c r="C153" s="68"/>
      <c r="D153" s="177" t="str">
        <f t="shared" si="14"/>
        <v/>
      </c>
      <c r="E153" s="176"/>
      <c r="F153" s="178"/>
      <c r="G153" s="178"/>
      <c r="H153" s="109"/>
      <c r="I153" s="180"/>
      <c r="J153" s="181" t="str">
        <f t="shared" si="13"/>
        <v/>
      </c>
      <c r="K153" s="182"/>
      <c r="L153" s="183"/>
      <c r="M153" s="176"/>
      <c r="N153" s="177" t="str">
        <f t="shared" si="11"/>
        <v/>
      </c>
      <c r="O153" s="176"/>
      <c r="P153" s="178"/>
      <c r="Q153" s="178"/>
      <c r="R153" s="179"/>
      <c r="S153" s="180"/>
      <c r="T153" s="181" t="str">
        <f t="shared" si="12"/>
        <v/>
      </c>
      <c r="U153" s="182"/>
      <c r="V153" s="237">
        <f>ExpTable16[[#This Row],[IN Life Years]]*ExpTable16[[#This Row],[IN Average Age]]</f>
        <v>0</v>
      </c>
      <c r="W153" s="184">
        <f>ExpTable16[[#This Row],[NW Life Years]]*ExpTable16[[#This Row],[NW Average Age]]</f>
        <v>0</v>
      </c>
      <c r="X153" s="185" t="str">
        <f>IF(ExpTable16[[#This Row],[Time Frame]]="","",IF(AND(ExpTable16[[#This Row],[Time Frame]]&lt;&gt;"",ExpTable16[[#This Row],[Time Frame]]&lt;=Last_Full_Year),1/((1+Discount_Rate)^(ExpTable16[[#This Row],[Time Frame]]-PV_Year)),0)/((1+Discount_Rate)^0.5))</f>
        <v/>
      </c>
      <c r="Y153" s="186" t="str">
        <f>IF(ExpTable16[[#This Row],[Time Frame]]="","",IF(AND(ExpTable16[[#This Row],[Time Frame]]&lt;&gt;"",ExpTable16[[#This Row],[Time Frame]]&gt;Last_Full_Year),1/((1+Discount_Rate)^(ExpTable16[[#This Row],[Time Frame]]-PV_Year)),0)/((1+Discount_Rate)^0.5))</f>
        <v/>
      </c>
    </row>
    <row r="154" spans="1:25" x14ac:dyDescent="0.25">
      <c r="A154" s="175" t="str">
        <f t="shared" si="10"/>
        <v/>
      </c>
      <c r="B154" s="67"/>
      <c r="C154" s="68"/>
      <c r="D154" s="177" t="str">
        <f t="shared" si="14"/>
        <v/>
      </c>
      <c r="E154" s="176"/>
      <c r="F154" s="178"/>
      <c r="G154" s="178"/>
      <c r="H154" s="109"/>
      <c r="I154" s="180"/>
      <c r="J154" s="181" t="str">
        <f t="shared" si="13"/>
        <v/>
      </c>
      <c r="K154" s="182"/>
      <c r="L154" s="183"/>
      <c r="M154" s="176"/>
      <c r="N154" s="177" t="str">
        <f t="shared" si="11"/>
        <v/>
      </c>
      <c r="O154" s="176"/>
      <c r="P154" s="178"/>
      <c r="Q154" s="178"/>
      <c r="R154" s="179"/>
      <c r="S154" s="180"/>
      <c r="T154" s="181" t="str">
        <f t="shared" si="12"/>
        <v/>
      </c>
      <c r="U154" s="182"/>
      <c r="V154" s="237">
        <f>ExpTable16[[#This Row],[IN Life Years]]*ExpTable16[[#This Row],[IN Average Age]]</f>
        <v>0</v>
      </c>
      <c r="W154" s="184">
        <f>ExpTable16[[#This Row],[NW Life Years]]*ExpTable16[[#This Row],[NW Average Age]]</f>
        <v>0</v>
      </c>
      <c r="X154" s="185" t="str">
        <f>IF(ExpTable16[[#This Row],[Time Frame]]="","",IF(AND(ExpTable16[[#This Row],[Time Frame]]&lt;&gt;"",ExpTable16[[#This Row],[Time Frame]]&lt;=Last_Full_Year),1/((1+Discount_Rate)^(ExpTable16[[#This Row],[Time Frame]]-PV_Year)),0)/((1+Discount_Rate)^0.5))</f>
        <v/>
      </c>
      <c r="Y154" s="186" t="str">
        <f>IF(ExpTable16[[#This Row],[Time Frame]]="","",IF(AND(ExpTable16[[#This Row],[Time Frame]]&lt;&gt;"",ExpTable16[[#This Row],[Time Frame]]&gt;Last_Full_Year),1/((1+Discount_Rate)^(ExpTable16[[#This Row],[Time Frame]]-PV_Year)),0)/((1+Discount_Rate)^0.5))</f>
        <v/>
      </c>
    </row>
    <row r="155" spans="1:25" x14ac:dyDescent="0.25">
      <c r="A155" s="175" t="str">
        <f t="shared" si="10"/>
        <v/>
      </c>
      <c r="B155" s="67"/>
      <c r="C155" s="68"/>
      <c r="D155" s="177" t="str">
        <f t="shared" si="14"/>
        <v/>
      </c>
      <c r="E155" s="176"/>
      <c r="F155" s="178"/>
      <c r="G155" s="178"/>
      <c r="H155" s="109"/>
      <c r="I155" s="180"/>
      <c r="J155" s="181" t="str">
        <f t="shared" si="13"/>
        <v/>
      </c>
      <c r="K155" s="182"/>
      <c r="L155" s="183"/>
      <c r="M155" s="176"/>
      <c r="N155" s="177" t="str">
        <f t="shared" si="11"/>
        <v/>
      </c>
      <c r="O155" s="176"/>
      <c r="P155" s="178"/>
      <c r="Q155" s="178"/>
      <c r="R155" s="179"/>
      <c r="S155" s="180"/>
      <c r="T155" s="181" t="str">
        <f t="shared" si="12"/>
        <v/>
      </c>
      <c r="U155" s="182"/>
      <c r="V155" s="237">
        <f>ExpTable16[[#This Row],[IN Life Years]]*ExpTable16[[#This Row],[IN Average Age]]</f>
        <v>0</v>
      </c>
      <c r="W155" s="184">
        <f>ExpTable16[[#This Row],[NW Life Years]]*ExpTable16[[#This Row],[NW Average Age]]</f>
        <v>0</v>
      </c>
      <c r="X155" s="185" t="str">
        <f>IF(ExpTable16[[#This Row],[Time Frame]]="","",IF(AND(ExpTable16[[#This Row],[Time Frame]]&lt;&gt;"",ExpTable16[[#This Row],[Time Frame]]&lt;=Last_Full_Year),1/((1+Discount_Rate)^(ExpTable16[[#This Row],[Time Frame]]-PV_Year)),0)/((1+Discount_Rate)^0.5))</f>
        <v/>
      </c>
      <c r="Y155" s="186" t="str">
        <f>IF(ExpTable16[[#This Row],[Time Frame]]="","",IF(AND(ExpTable16[[#This Row],[Time Frame]]&lt;&gt;"",ExpTable16[[#This Row],[Time Frame]]&gt;Last_Full_Year),1/((1+Discount_Rate)^(ExpTable16[[#This Row],[Time Frame]]-PV_Year)),0)/((1+Discount_Rate)^0.5))</f>
        <v/>
      </c>
    </row>
    <row r="156" spans="1:25" x14ac:dyDescent="0.25">
      <c r="A156" s="175" t="str">
        <f t="shared" si="10"/>
        <v/>
      </c>
      <c r="B156" s="67"/>
      <c r="C156" s="68"/>
      <c r="D156" s="177" t="str">
        <f t="shared" si="14"/>
        <v/>
      </c>
      <c r="E156" s="176"/>
      <c r="F156" s="178"/>
      <c r="G156" s="178"/>
      <c r="H156" s="109"/>
      <c r="I156" s="180"/>
      <c r="J156" s="181" t="str">
        <f t="shared" si="13"/>
        <v/>
      </c>
      <c r="K156" s="182"/>
      <c r="L156" s="183"/>
      <c r="M156" s="176"/>
      <c r="N156" s="177" t="str">
        <f t="shared" si="11"/>
        <v/>
      </c>
      <c r="O156" s="176"/>
      <c r="P156" s="178"/>
      <c r="Q156" s="178"/>
      <c r="R156" s="179"/>
      <c r="S156" s="180"/>
      <c r="T156" s="181" t="str">
        <f t="shared" si="12"/>
        <v/>
      </c>
      <c r="U156" s="182"/>
      <c r="V156" s="237">
        <f>ExpTable16[[#This Row],[IN Life Years]]*ExpTable16[[#This Row],[IN Average Age]]</f>
        <v>0</v>
      </c>
      <c r="W156" s="184">
        <f>ExpTable16[[#This Row],[NW Life Years]]*ExpTable16[[#This Row],[NW Average Age]]</f>
        <v>0</v>
      </c>
      <c r="X156" s="185" t="str">
        <f>IF(ExpTable16[[#This Row],[Time Frame]]="","",IF(AND(ExpTable16[[#This Row],[Time Frame]]&lt;&gt;"",ExpTable16[[#This Row],[Time Frame]]&lt;=Last_Full_Year),1/((1+Discount_Rate)^(ExpTable16[[#This Row],[Time Frame]]-PV_Year)),0)/((1+Discount_Rate)^0.5))</f>
        <v/>
      </c>
      <c r="Y156" s="186" t="str">
        <f>IF(ExpTable16[[#This Row],[Time Frame]]="","",IF(AND(ExpTable16[[#This Row],[Time Frame]]&lt;&gt;"",ExpTable16[[#This Row],[Time Frame]]&gt;Last_Full_Year),1/((1+Discount_Rate)^(ExpTable16[[#This Row],[Time Frame]]-PV_Year)),0)/((1+Discount_Rate)^0.5))</f>
        <v/>
      </c>
    </row>
    <row r="157" spans="1:25" x14ac:dyDescent="0.25">
      <c r="A157" s="175" t="str">
        <f t="shared" si="10"/>
        <v/>
      </c>
      <c r="B157" s="67"/>
      <c r="C157" s="68"/>
      <c r="D157" s="177" t="str">
        <f t="shared" si="14"/>
        <v/>
      </c>
      <c r="E157" s="176"/>
      <c r="F157" s="178"/>
      <c r="G157" s="178"/>
      <c r="H157" s="109"/>
      <c r="I157" s="180"/>
      <c r="J157" s="181" t="str">
        <f t="shared" si="13"/>
        <v/>
      </c>
      <c r="K157" s="182"/>
      <c r="L157" s="183"/>
      <c r="M157" s="176"/>
      <c r="N157" s="177" t="str">
        <f t="shared" si="11"/>
        <v/>
      </c>
      <c r="O157" s="176"/>
      <c r="P157" s="178"/>
      <c r="Q157" s="178"/>
      <c r="R157" s="179"/>
      <c r="S157" s="180"/>
      <c r="T157" s="181" t="str">
        <f t="shared" si="12"/>
        <v/>
      </c>
      <c r="U157" s="182"/>
      <c r="V157" s="237">
        <f>ExpTable16[[#This Row],[IN Life Years]]*ExpTable16[[#This Row],[IN Average Age]]</f>
        <v>0</v>
      </c>
      <c r="W157" s="184">
        <f>ExpTable16[[#This Row],[NW Life Years]]*ExpTable16[[#This Row],[NW Average Age]]</f>
        <v>0</v>
      </c>
      <c r="X157" s="185" t="str">
        <f>IF(ExpTable16[[#This Row],[Time Frame]]="","",IF(AND(ExpTable16[[#This Row],[Time Frame]]&lt;&gt;"",ExpTable16[[#This Row],[Time Frame]]&lt;=Last_Full_Year),1/((1+Discount_Rate)^(ExpTable16[[#This Row],[Time Frame]]-PV_Year)),0)/((1+Discount_Rate)^0.5))</f>
        <v/>
      </c>
      <c r="Y157" s="186" t="str">
        <f>IF(ExpTable16[[#This Row],[Time Frame]]="","",IF(AND(ExpTable16[[#This Row],[Time Frame]]&lt;&gt;"",ExpTable16[[#This Row],[Time Frame]]&gt;Last_Full_Year),1/((1+Discount_Rate)^(ExpTable16[[#This Row],[Time Frame]]-PV_Year)),0)/((1+Discount_Rate)^0.5))</f>
        <v/>
      </c>
    </row>
    <row r="158" spans="1:25" x14ac:dyDescent="0.25">
      <c r="A158" s="175" t="str">
        <f t="shared" si="10"/>
        <v/>
      </c>
      <c r="B158" s="67"/>
      <c r="C158" s="68"/>
      <c r="D158" s="177" t="str">
        <f t="shared" si="14"/>
        <v/>
      </c>
      <c r="E158" s="176"/>
      <c r="F158" s="178"/>
      <c r="G158" s="178"/>
      <c r="H158" s="109"/>
      <c r="I158" s="180"/>
      <c r="J158" s="181" t="str">
        <f t="shared" si="13"/>
        <v/>
      </c>
      <c r="K158" s="182"/>
      <c r="L158" s="183"/>
      <c r="M158" s="176"/>
      <c r="N158" s="177" t="str">
        <f t="shared" si="11"/>
        <v/>
      </c>
      <c r="O158" s="176"/>
      <c r="P158" s="178"/>
      <c r="Q158" s="178"/>
      <c r="R158" s="179"/>
      <c r="S158" s="180"/>
      <c r="T158" s="181" t="str">
        <f t="shared" si="12"/>
        <v/>
      </c>
      <c r="U158" s="182"/>
      <c r="V158" s="237">
        <f>ExpTable16[[#This Row],[IN Life Years]]*ExpTable16[[#This Row],[IN Average Age]]</f>
        <v>0</v>
      </c>
      <c r="W158" s="184">
        <f>ExpTable16[[#This Row],[NW Life Years]]*ExpTable16[[#This Row],[NW Average Age]]</f>
        <v>0</v>
      </c>
      <c r="X158" s="185" t="str">
        <f>IF(ExpTable16[[#This Row],[Time Frame]]="","",IF(AND(ExpTable16[[#This Row],[Time Frame]]&lt;&gt;"",ExpTable16[[#This Row],[Time Frame]]&lt;=Last_Full_Year),1/((1+Discount_Rate)^(ExpTable16[[#This Row],[Time Frame]]-PV_Year)),0)/((1+Discount_Rate)^0.5))</f>
        <v/>
      </c>
      <c r="Y158" s="186" t="str">
        <f>IF(ExpTable16[[#This Row],[Time Frame]]="","",IF(AND(ExpTable16[[#This Row],[Time Frame]]&lt;&gt;"",ExpTable16[[#This Row],[Time Frame]]&gt;Last_Full_Year),1/((1+Discount_Rate)^(ExpTable16[[#This Row],[Time Frame]]-PV_Year)),0)/((1+Discount_Rate)^0.5))</f>
        <v/>
      </c>
    </row>
    <row r="159" spans="1:25" x14ac:dyDescent="0.25">
      <c r="A159" s="175" t="str">
        <f t="shared" si="10"/>
        <v/>
      </c>
      <c r="B159" s="67"/>
      <c r="C159" s="68"/>
      <c r="D159" s="177" t="str">
        <f t="shared" si="14"/>
        <v/>
      </c>
      <c r="E159" s="176"/>
      <c r="F159" s="178"/>
      <c r="G159" s="178"/>
      <c r="H159" s="109"/>
      <c r="I159" s="180"/>
      <c r="J159" s="181" t="str">
        <f t="shared" si="13"/>
        <v/>
      </c>
      <c r="K159" s="182"/>
      <c r="L159" s="183"/>
      <c r="M159" s="176"/>
      <c r="N159" s="177" t="str">
        <f t="shared" si="11"/>
        <v/>
      </c>
      <c r="O159" s="176"/>
      <c r="P159" s="178"/>
      <c r="Q159" s="178"/>
      <c r="R159" s="179"/>
      <c r="S159" s="180"/>
      <c r="T159" s="181" t="str">
        <f t="shared" si="12"/>
        <v/>
      </c>
      <c r="U159" s="182"/>
      <c r="V159" s="237">
        <f>ExpTable16[[#This Row],[IN Life Years]]*ExpTable16[[#This Row],[IN Average Age]]</f>
        <v>0</v>
      </c>
      <c r="W159" s="184">
        <f>ExpTable16[[#This Row],[NW Life Years]]*ExpTable16[[#This Row],[NW Average Age]]</f>
        <v>0</v>
      </c>
      <c r="X159" s="185" t="str">
        <f>IF(ExpTable16[[#This Row],[Time Frame]]="","",IF(AND(ExpTable16[[#This Row],[Time Frame]]&lt;&gt;"",ExpTable16[[#This Row],[Time Frame]]&lt;=Last_Full_Year),1/((1+Discount_Rate)^(ExpTable16[[#This Row],[Time Frame]]-PV_Year)),0)/((1+Discount_Rate)^0.5))</f>
        <v/>
      </c>
      <c r="Y159" s="186" t="str">
        <f>IF(ExpTable16[[#This Row],[Time Frame]]="","",IF(AND(ExpTable16[[#This Row],[Time Frame]]&lt;&gt;"",ExpTable16[[#This Row],[Time Frame]]&gt;Last_Full_Year),1/((1+Discount_Rate)^(ExpTable16[[#This Row],[Time Frame]]-PV_Year)),0)/((1+Discount_Rate)^0.5))</f>
        <v/>
      </c>
    </row>
    <row r="160" spans="1:25" x14ac:dyDescent="0.25">
      <c r="A160" s="175" t="str">
        <f t="shared" si="10"/>
        <v/>
      </c>
      <c r="B160" s="67"/>
      <c r="C160" s="68"/>
      <c r="D160" s="177" t="str">
        <f t="shared" si="14"/>
        <v/>
      </c>
      <c r="E160" s="176"/>
      <c r="F160" s="178"/>
      <c r="G160" s="178"/>
      <c r="H160" s="109"/>
      <c r="I160" s="180"/>
      <c r="J160" s="181" t="str">
        <f t="shared" si="13"/>
        <v/>
      </c>
      <c r="K160" s="182"/>
      <c r="L160" s="183"/>
      <c r="M160" s="176"/>
      <c r="N160" s="177" t="str">
        <f t="shared" si="11"/>
        <v/>
      </c>
      <c r="O160" s="176"/>
      <c r="P160" s="178"/>
      <c r="Q160" s="178"/>
      <c r="R160" s="179"/>
      <c r="S160" s="180"/>
      <c r="T160" s="181" t="str">
        <f t="shared" si="12"/>
        <v/>
      </c>
      <c r="U160" s="182"/>
      <c r="V160" s="237">
        <f>ExpTable16[[#This Row],[IN Life Years]]*ExpTable16[[#This Row],[IN Average Age]]</f>
        <v>0</v>
      </c>
      <c r="W160" s="184">
        <f>ExpTable16[[#This Row],[NW Life Years]]*ExpTable16[[#This Row],[NW Average Age]]</f>
        <v>0</v>
      </c>
      <c r="X160" s="185" t="str">
        <f>IF(ExpTable16[[#This Row],[Time Frame]]="","",IF(AND(ExpTable16[[#This Row],[Time Frame]]&lt;&gt;"",ExpTable16[[#This Row],[Time Frame]]&lt;=Last_Full_Year),1/((1+Discount_Rate)^(ExpTable16[[#This Row],[Time Frame]]-PV_Year)),0)/((1+Discount_Rate)^0.5))</f>
        <v/>
      </c>
      <c r="Y160" s="186" t="str">
        <f>IF(ExpTable16[[#This Row],[Time Frame]]="","",IF(AND(ExpTable16[[#This Row],[Time Frame]]&lt;&gt;"",ExpTable16[[#This Row],[Time Frame]]&gt;Last_Full_Year),1/((1+Discount_Rate)^(ExpTable16[[#This Row],[Time Frame]]-PV_Year)),0)/((1+Discount_Rate)^0.5))</f>
        <v/>
      </c>
    </row>
    <row r="161" spans="1:25" x14ac:dyDescent="0.25">
      <c r="A161" s="175" t="str">
        <f t="shared" si="10"/>
        <v/>
      </c>
      <c r="B161" s="67"/>
      <c r="C161" s="68"/>
      <c r="D161" s="177" t="str">
        <f t="shared" si="14"/>
        <v/>
      </c>
      <c r="E161" s="176"/>
      <c r="F161" s="178"/>
      <c r="G161" s="178"/>
      <c r="H161" s="109"/>
      <c r="I161" s="180"/>
      <c r="J161" s="181" t="str">
        <f t="shared" si="13"/>
        <v/>
      </c>
      <c r="K161" s="182"/>
      <c r="L161" s="183"/>
      <c r="M161" s="176"/>
      <c r="N161" s="177" t="str">
        <f t="shared" si="11"/>
        <v/>
      </c>
      <c r="O161" s="176"/>
      <c r="P161" s="178"/>
      <c r="Q161" s="178"/>
      <c r="R161" s="179"/>
      <c r="S161" s="180"/>
      <c r="T161" s="181" t="str">
        <f t="shared" si="12"/>
        <v/>
      </c>
      <c r="U161" s="182"/>
      <c r="V161" s="237">
        <f>ExpTable16[[#This Row],[IN Life Years]]*ExpTable16[[#This Row],[IN Average Age]]</f>
        <v>0</v>
      </c>
      <c r="W161" s="184">
        <f>ExpTable16[[#This Row],[NW Life Years]]*ExpTable16[[#This Row],[NW Average Age]]</f>
        <v>0</v>
      </c>
      <c r="X161" s="185" t="str">
        <f>IF(ExpTable16[[#This Row],[Time Frame]]="","",IF(AND(ExpTable16[[#This Row],[Time Frame]]&lt;&gt;"",ExpTable16[[#This Row],[Time Frame]]&lt;=Last_Full_Year),1/((1+Discount_Rate)^(ExpTable16[[#This Row],[Time Frame]]-PV_Year)),0)/((1+Discount_Rate)^0.5))</f>
        <v/>
      </c>
      <c r="Y161" s="186" t="str">
        <f>IF(ExpTable16[[#This Row],[Time Frame]]="","",IF(AND(ExpTable16[[#This Row],[Time Frame]]&lt;&gt;"",ExpTable16[[#This Row],[Time Frame]]&gt;Last_Full_Year),1/((1+Discount_Rate)^(ExpTable16[[#This Row],[Time Frame]]-PV_Year)),0)/((1+Discount_Rate)^0.5))</f>
        <v/>
      </c>
    </row>
    <row r="162" spans="1:25" x14ac:dyDescent="0.25">
      <c r="A162" s="175" t="str">
        <f t="shared" si="10"/>
        <v/>
      </c>
      <c r="B162" s="67"/>
      <c r="C162" s="68"/>
      <c r="D162" s="177" t="str">
        <f t="shared" si="14"/>
        <v/>
      </c>
      <c r="E162" s="176"/>
      <c r="F162" s="178"/>
      <c r="G162" s="178"/>
      <c r="H162" s="109"/>
      <c r="I162" s="180"/>
      <c r="J162" s="181" t="str">
        <f t="shared" si="13"/>
        <v/>
      </c>
      <c r="K162" s="182"/>
      <c r="L162" s="183"/>
      <c r="M162" s="176"/>
      <c r="N162" s="177" t="str">
        <f t="shared" si="11"/>
        <v/>
      </c>
      <c r="O162" s="176"/>
      <c r="P162" s="178"/>
      <c r="Q162" s="178"/>
      <c r="R162" s="179"/>
      <c r="S162" s="180"/>
      <c r="T162" s="181" t="str">
        <f t="shared" si="12"/>
        <v/>
      </c>
      <c r="U162" s="182"/>
      <c r="V162" s="237">
        <f>ExpTable16[[#This Row],[IN Life Years]]*ExpTable16[[#This Row],[IN Average Age]]</f>
        <v>0</v>
      </c>
      <c r="W162" s="184">
        <f>ExpTable16[[#This Row],[NW Life Years]]*ExpTable16[[#This Row],[NW Average Age]]</f>
        <v>0</v>
      </c>
      <c r="X162" s="185" t="str">
        <f>IF(ExpTable16[[#This Row],[Time Frame]]="","",IF(AND(ExpTable16[[#This Row],[Time Frame]]&lt;&gt;"",ExpTable16[[#This Row],[Time Frame]]&lt;=Last_Full_Year),1/((1+Discount_Rate)^(ExpTable16[[#This Row],[Time Frame]]-PV_Year)),0)/((1+Discount_Rate)^0.5))</f>
        <v/>
      </c>
      <c r="Y162" s="186" t="str">
        <f>IF(ExpTable16[[#This Row],[Time Frame]]="","",IF(AND(ExpTable16[[#This Row],[Time Frame]]&lt;&gt;"",ExpTable16[[#This Row],[Time Frame]]&gt;Last_Full_Year),1/((1+Discount_Rate)^(ExpTable16[[#This Row],[Time Frame]]-PV_Year)),0)/((1+Discount_Rate)^0.5))</f>
        <v/>
      </c>
    </row>
    <row r="163" spans="1:25" x14ac:dyDescent="0.25">
      <c r="A163" s="175" t="str">
        <f t="shared" si="10"/>
        <v/>
      </c>
      <c r="B163" s="67"/>
      <c r="C163" s="68"/>
      <c r="D163" s="177" t="str">
        <f t="shared" si="14"/>
        <v/>
      </c>
      <c r="E163" s="176"/>
      <c r="F163" s="178"/>
      <c r="G163" s="178"/>
      <c r="H163" s="109"/>
      <c r="I163" s="180"/>
      <c r="J163" s="181" t="str">
        <f t="shared" si="13"/>
        <v/>
      </c>
      <c r="K163" s="182"/>
      <c r="L163" s="183"/>
      <c r="M163" s="176"/>
      <c r="N163" s="177" t="str">
        <f t="shared" si="11"/>
        <v/>
      </c>
      <c r="O163" s="176"/>
      <c r="P163" s="178"/>
      <c r="Q163" s="178"/>
      <c r="R163" s="179"/>
      <c r="S163" s="180"/>
      <c r="T163" s="181" t="str">
        <f t="shared" si="12"/>
        <v/>
      </c>
      <c r="U163" s="182"/>
      <c r="V163" s="237">
        <f>ExpTable16[[#This Row],[IN Life Years]]*ExpTable16[[#This Row],[IN Average Age]]</f>
        <v>0</v>
      </c>
      <c r="W163" s="184">
        <f>ExpTable16[[#This Row],[NW Life Years]]*ExpTable16[[#This Row],[NW Average Age]]</f>
        <v>0</v>
      </c>
      <c r="X163" s="185" t="str">
        <f>IF(ExpTable16[[#This Row],[Time Frame]]="","",IF(AND(ExpTable16[[#This Row],[Time Frame]]&lt;&gt;"",ExpTable16[[#This Row],[Time Frame]]&lt;=Last_Full_Year),1/((1+Discount_Rate)^(ExpTable16[[#This Row],[Time Frame]]-PV_Year)),0)/((1+Discount_Rate)^0.5))</f>
        <v/>
      </c>
      <c r="Y163" s="186" t="str">
        <f>IF(ExpTable16[[#This Row],[Time Frame]]="","",IF(AND(ExpTable16[[#This Row],[Time Frame]]&lt;&gt;"",ExpTable16[[#This Row],[Time Frame]]&gt;Last_Full_Year),1/((1+Discount_Rate)^(ExpTable16[[#This Row],[Time Frame]]-PV_Year)),0)/((1+Discount_Rate)^0.5))</f>
        <v/>
      </c>
    </row>
    <row r="164" spans="1:25" x14ac:dyDescent="0.25">
      <c r="A164" s="175" t="str">
        <f t="shared" si="10"/>
        <v/>
      </c>
      <c r="B164" s="67"/>
      <c r="C164" s="68"/>
      <c r="D164" s="177" t="str">
        <f t="shared" si="14"/>
        <v/>
      </c>
      <c r="E164" s="176"/>
      <c r="F164" s="178"/>
      <c r="G164" s="178"/>
      <c r="H164" s="109"/>
      <c r="I164" s="180"/>
      <c r="J164" s="181" t="str">
        <f t="shared" si="13"/>
        <v/>
      </c>
      <c r="K164" s="182"/>
      <c r="L164" s="183"/>
      <c r="M164" s="176"/>
      <c r="N164" s="177" t="str">
        <f t="shared" si="11"/>
        <v/>
      </c>
      <c r="O164" s="176"/>
      <c r="P164" s="178"/>
      <c r="Q164" s="178"/>
      <c r="R164" s="179"/>
      <c r="S164" s="180"/>
      <c r="T164" s="181" t="str">
        <f t="shared" si="12"/>
        <v/>
      </c>
      <c r="U164" s="182"/>
      <c r="V164" s="237">
        <f>ExpTable16[[#This Row],[IN Life Years]]*ExpTable16[[#This Row],[IN Average Age]]</f>
        <v>0</v>
      </c>
      <c r="W164" s="184">
        <f>ExpTable16[[#This Row],[NW Life Years]]*ExpTable16[[#This Row],[NW Average Age]]</f>
        <v>0</v>
      </c>
      <c r="X164" s="185" t="str">
        <f>IF(ExpTable16[[#This Row],[Time Frame]]="","",IF(AND(ExpTable16[[#This Row],[Time Frame]]&lt;&gt;"",ExpTable16[[#This Row],[Time Frame]]&lt;=Last_Full_Year),1/((1+Discount_Rate)^(ExpTable16[[#This Row],[Time Frame]]-PV_Year)),0)/((1+Discount_Rate)^0.5))</f>
        <v/>
      </c>
      <c r="Y164" s="186" t="str">
        <f>IF(ExpTable16[[#This Row],[Time Frame]]="","",IF(AND(ExpTable16[[#This Row],[Time Frame]]&lt;&gt;"",ExpTable16[[#This Row],[Time Frame]]&gt;Last_Full_Year),1/((1+Discount_Rate)^(ExpTable16[[#This Row],[Time Frame]]-PV_Year)),0)/((1+Discount_Rate)^0.5))</f>
        <v/>
      </c>
    </row>
    <row r="165" spans="1:25" x14ac:dyDescent="0.25">
      <c r="A165" s="187" t="str">
        <f t="shared" si="10"/>
        <v/>
      </c>
      <c r="B165" s="67"/>
      <c r="C165" s="68"/>
      <c r="D165" s="189" t="str">
        <f t="shared" si="14"/>
        <v/>
      </c>
      <c r="E165" s="188"/>
      <c r="F165" s="190"/>
      <c r="G165" s="190"/>
      <c r="H165" s="109"/>
      <c r="I165" s="192"/>
      <c r="J165" s="193" t="str">
        <f t="shared" si="13"/>
        <v/>
      </c>
      <c r="K165" s="194"/>
      <c r="L165" s="195"/>
      <c r="M165" s="188"/>
      <c r="N165" s="189" t="str">
        <f t="shared" si="11"/>
        <v/>
      </c>
      <c r="O165" s="188"/>
      <c r="P165" s="190"/>
      <c r="Q165" s="190"/>
      <c r="R165" s="191"/>
      <c r="S165" s="192"/>
      <c r="T165" s="193" t="str">
        <f t="shared" si="12"/>
        <v/>
      </c>
      <c r="U165" s="194"/>
      <c r="V165" s="238">
        <f>ExpTable16[[#This Row],[IN Life Years]]*ExpTable16[[#This Row],[IN Average Age]]</f>
        <v>0</v>
      </c>
      <c r="W165" s="196">
        <f>ExpTable16[[#This Row],[NW Life Years]]*ExpTable16[[#This Row],[NW Average Age]]</f>
        <v>0</v>
      </c>
      <c r="X165" s="197" t="str">
        <f>IF(ExpTable16[[#This Row],[Time Frame]]="","",IF(AND(ExpTable16[[#This Row],[Time Frame]]&lt;&gt;"",ExpTable16[[#This Row],[Time Frame]]&lt;=Last_Full_Year),1/((1+Discount_Rate)^(ExpTable16[[#This Row],[Time Frame]]-PV_Year)),0)/((1+Discount_Rate)^0.5))</f>
        <v/>
      </c>
      <c r="Y165" s="198" t="str">
        <f>IF(ExpTable16[[#This Row],[Time Frame]]="","",IF(AND(ExpTable16[[#This Row],[Time Frame]]&lt;&gt;"",ExpTable16[[#This Row],[Time Frame]]&gt;Last_Full_Year),1/((1+Discount_Rate)^(ExpTable16[[#This Row],[Time Frame]]-PV_Year)),0)/((1+Discount_Rate)^0.5))</f>
        <v/>
      </c>
    </row>
    <row r="166" spans="1:25"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row>
    <row r="167" spans="1:25"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1:25"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row>
    <row r="169" spans="1:25"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row>
    <row r="170" spans="1:25"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1" spans="1:25"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row>
    <row r="172" spans="1:25"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1:25"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row>
    <row r="174" spans="1:25"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row>
    <row r="175" spans="1:25"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pans="1:25"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row>
    <row r="226" spans="1:25"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row>
    <row r="227" spans="1:25"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row>
    <row r="228" spans="1:25"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row>
    <row r="229" spans="1:25"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x14ac:dyDescent="0.25">
      <c r="E230" s="16"/>
      <c r="H230" s="110"/>
      <c r="M230" s="74"/>
    </row>
    <row r="231" spans="1:25" x14ac:dyDescent="0.25">
      <c r="E231" s="16"/>
      <c r="H231" s="110"/>
      <c r="M231" s="74"/>
    </row>
    <row r="232" spans="1:25" x14ac:dyDescent="0.25">
      <c r="E232" s="16"/>
      <c r="H232" s="110"/>
      <c r="M232" s="74"/>
    </row>
    <row r="233" spans="1:25" x14ac:dyDescent="0.25">
      <c r="E233" s="16"/>
      <c r="H233" s="110"/>
      <c r="M233" s="74"/>
    </row>
    <row r="234" spans="1:25" x14ac:dyDescent="0.25">
      <c r="E234" s="16"/>
      <c r="H234" s="110"/>
      <c r="M234" s="74"/>
    </row>
    <row r="235" spans="1:25" x14ac:dyDescent="0.25">
      <c r="E235" s="16"/>
      <c r="H235" s="110"/>
      <c r="M235" s="74"/>
    </row>
    <row r="236" spans="1:25" x14ac:dyDescent="0.25">
      <c r="E236" s="16"/>
      <c r="H236" s="110"/>
      <c r="M236" s="74"/>
    </row>
    <row r="237" spans="1:25" x14ac:dyDescent="0.25">
      <c r="E237" s="16"/>
      <c r="H237" s="110"/>
      <c r="M237" s="74"/>
    </row>
    <row r="238" spans="1:25" x14ac:dyDescent="0.25">
      <c r="E238" s="16"/>
      <c r="H238" s="110"/>
      <c r="M238" s="74"/>
    </row>
    <row r="239" spans="1:25" x14ac:dyDescent="0.25">
      <c r="E239" s="16"/>
      <c r="H239" s="110"/>
      <c r="M239" s="74"/>
    </row>
    <row r="240" spans="1:25" x14ac:dyDescent="0.25">
      <c r="E240" s="16"/>
      <c r="H240" s="110"/>
      <c r="M240" s="74"/>
    </row>
    <row r="241" spans="5:13" x14ac:dyDescent="0.25">
      <c r="E241" s="16"/>
      <c r="H241" s="110"/>
      <c r="M241" s="74"/>
    </row>
    <row r="242" spans="5:13" x14ac:dyDescent="0.25">
      <c r="E242" s="16"/>
      <c r="H242" s="110"/>
      <c r="M242" s="74"/>
    </row>
    <row r="243" spans="5:13" x14ac:dyDescent="0.25">
      <c r="E243" s="16"/>
      <c r="H243" s="110"/>
      <c r="M243" s="74"/>
    </row>
    <row r="244" spans="5:13" x14ac:dyDescent="0.25">
      <c r="E244" s="16"/>
      <c r="H244" s="110"/>
      <c r="M244" s="74"/>
    </row>
    <row r="245" spans="5:13" x14ac:dyDescent="0.25">
      <c r="E245" s="16"/>
      <c r="H245" s="107"/>
      <c r="M245" s="74"/>
    </row>
    <row r="246" spans="5:13" x14ac:dyDescent="0.25">
      <c r="E246" s="16"/>
      <c r="H246" s="107"/>
      <c r="M246" s="74"/>
    </row>
    <row r="247" spans="5:13" x14ac:dyDescent="0.25">
      <c r="E247" s="16"/>
      <c r="H247" s="107"/>
      <c r="M247" s="74"/>
    </row>
    <row r="248" spans="5:13" x14ac:dyDescent="0.25">
      <c r="E248" s="16"/>
      <c r="H248" s="107"/>
      <c r="M248" s="74"/>
    </row>
    <row r="249" spans="5:13" x14ac:dyDescent="0.25">
      <c r="E249" s="16"/>
      <c r="H249" s="107"/>
      <c r="M249" s="74"/>
    </row>
    <row r="250" spans="5:13" x14ac:dyDescent="0.25">
      <c r="E250" s="16"/>
      <c r="H250" s="107"/>
      <c r="M250" s="74"/>
    </row>
    <row r="251" spans="5:13" x14ac:dyDescent="0.25">
      <c r="E251" s="16"/>
      <c r="H251" s="107"/>
      <c r="M251" s="74"/>
    </row>
    <row r="252" spans="5:13" x14ac:dyDescent="0.25">
      <c r="E252" s="16"/>
      <c r="H252" s="107"/>
      <c r="M252" s="74"/>
    </row>
    <row r="253" spans="5:13" x14ac:dyDescent="0.25">
      <c r="E253" s="16"/>
      <c r="H253" s="107"/>
      <c r="M253" s="74"/>
    </row>
    <row r="254" spans="5:13" x14ac:dyDescent="0.25">
      <c r="E254" s="16"/>
      <c r="H254" s="107"/>
      <c r="M254" s="74"/>
    </row>
    <row r="255" spans="5:13" x14ac:dyDescent="0.25">
      <c r="E255" s="16"/>
      <c r="H255" s="107"/>
      <c r="M255" s="74"/>
    </row>
    <row r="256" spans="5:13" x14ac:dyDescent="0.25">
      <c r="E256" s="16"/>
      <c r="H256" s="107"/>
      <c r="M256" s="74"/>
    </row>
    <row r="257" spans="5:13" x14ac:dyDescent="0.25">
      <c r="E257" s="16"/>
      <c r="H257" s="107"/>
      <c r="M257" s="74"/>
    </row>
    <row r="258" spans="5:13" x14ac:dyDescent="0.25">
      <c r="E258" s="16"/>
      <c r="H258" s="107"/>
      <c r="M258" s="74"/>
    </row>
    <row r="259" spans="5:13" x14ac:dyDescent="0.25">
      <c r="E259" s="16"/>
      <c r="H259" s="107"/>
      <c r="M259" s="74"/>
    </row>
    <row r="260" spans="5:13" x14ac:dyDescent="0.25">
      <c r="E260" s="16"/>
      <c r="H260" s="107"/>
      <c r="M260" s="74"/>
    </row>
    <row r="261" spans="5:13" x14ac:dyDescent="0.25">
      <c r="E261" s="16"/>
      <c r="H261" s="107"/>
      <c r="M261" s="74"/>
    </row>
    <row r="262" spans="5:13" x14ac:dyDescent="0.25">
      <c r="E262" s="16"/>
      <c r="H262" s="107"/>
      <c r="M262" s="74"/>
    </row>
    <row r="263" spans="5:13" x14ac:dyDescent="0.25">
      <c r="E263" s="16"/>
      <c r="H263" s="107"/>
      <c r="M263" s="74"/>
    </row>
    <row r="264" spans="5:13" x14ac:dyDescent="0.25">
      <c r="E264" s="16"/>
      <c r="H264" s="107"/>
      <c r="M264" s="74"/>
    </row>
    <row r="265" spans="5:13" x14ac:dyDescent="0.25">
      <c r="E265" s="16"/>
      <c r="H265" s="107"/>
      <c r="M265" s="74"/>
    </row>
    <row r="266" spans="5:13" x14ac:dyDescent="0.25">
      <c r="E266" s="16"/>
      <c r="H266" s="107"/>
      <c r="M266" s="74"/>
    </row>
    <row r="267" spans="5:13" x14ac:dyDescent="0.25">
      <c r="E267" s="16"/>
      <c r="H267" s="107"/>
      <c r="M267" s="74"/>
    </row>
    <row r="268" spans="5:13" x14ac:dyDescent="0.25">
      <c r="E268" s="16"/>
      <c r="H268" s="107"/>
      <c r="M268" s="74"/>
    </row>
    <row r="269" spans="5:13" x14ac:dyDescent="0.25">
      <c r="E269" s="16"/>
      <c r="H269" s="107"/>
      <c r="M269" s="74"/>
    </row>
    <row r="270" spans="5:13" x14ac:dyDescent="0.25">
      <c r="E270" s="16"/>
      <c r="H270" s="107"/>
      <c r="M270" s="74"/>
    </row>
    <row r="271" spans="5:13" x14ac:dyDescent="0.25">
      <c r="E271" s="16"/>
      <c r="H271" s="107"/>
      <c r="M271" s="74"/>
    </row>
    <row r="272" spans="5:13" x14ac:dyDescent="0.25">
      <c r="E272" s="16"/>
      <c r="H272" s="107"/>
      <c r="M272" s="74"/>
    </row>
    <row r="273" spans="5:13" x14ac:dyDescent="0.25">
      <c r="E273" s="16"/>
      <c r="H273" s="107"/>
      <c r="M273" s="74"/>
    </row>
    <row r="274" spans="5:13" x14ac:dyDescent="0.25">
      <c r="E274" s="16"/>
      <c r="H274" s="107"/>
      <c r="M274" s="74"/>
    </row>
    <row r="275" spans="5:13" x14ac:dyDescent="0.25">
      <c r="E275" s="16"/>
      <c r="H275" s="107"/>
      <c r="M275" s="74"/>
    </row>
    <row r="276" spans="5:13" x14ac:dyDescent="0.25">
      <c r="E276" s="16"/>
      <c r="H276" s="107"/>
      <c r="M276" s="74"/>
    </row>
    <row r="277" spans="5:13" x14ac:dyDescent="0.25">
      <c r="E277" s="16"/>
      <c r="H277" s="107"/>
      <c r="M277" s="74"/>
    </row>
    <row r="278" spans="5:13" x14ac:dyDescent="0.25">
      <c r="E278" s="16"/>
      <c r="H278" s="107"/>
      <c r="M278" s="74"/>
    </row>
    <row r="279" spans="5:13" x14ac:dyDescent="0.25">
      <c r="E279" s="16"/>
      <c r="H279" s="107"/>
      <c r="M279" s="74"/>
    </row>
    <row r="280" spans="5:13" x14ac:dyDescent="0.25">
      <c r="E280" s="16"/>
      <c r="H280" s="107"/>
      <c r="M280" s="74"/>
    </row>
    <row r="281" spans="5:13" x14ac:dyDescent="0.25">
      <c r="E281" s="16"/>
      <c r="H281" s="107"/>
      <c r="M281" s="74"/>
    </row>
    <row r="282" spans="5:13" x14ac:dyDescent="0.25">
      <c r="E282" s="16"/>
      <c r="H282" s="107"/>
      <c r="M282" s="74"/>
    </row>
    <row r="283" spans="5:13" x14ac:dyDescent="0.25">
      <c r="E283" s="16"/>
      <c r="H283" s="107"/>
      <c r="M283" s="74"/>
    </row>
    <row r="284" spans="5:13" x14ac:dyDescent="0.25">
      <c r="E284" s="16"/>
      <c r="H284" s="107"/>
      <c r="M284" s="74"/>
    </row>
    <row r="285" spans="5:13" x14ac:dyDescent="0.25">
      <c r="E285" s="16"/>
      <c r="H285" s="107"/>
      <c r="M285" s="74"/>
    </row>
    <row r="286" spans="5:13" x14ac:dyDescent="0.25">
      <c r="E286" s="16"/>
      <c r="H286" s="107"/>
      <c r="M286" s="74"/>
    </row>
    <row r="287" spans="5:13" x14ac:dyDescent="0.25">
      <c r="E287" s="16"/>
      <c r="H287" s="107"/>
      <c r="M287" s="74"/>
    </row>
    <row r="288" spans="5:13" x14ac:dyDescent="0.25">
      <c r="E288" s="16"/>
      <c r="H288" s="107"/>
      <c r="M288" s="74"/>
    </row>
    <row r="289" spans="5:13" x14ac:dyDescent="0.25">
      <c r="E289" s="16"/>
      <c r="H289" s="107"/>
      <c r="M289" s="74"/>
    </row>
    <row r="290" spans="5:13" x14ac:dyDescent="0.25">
      <c r="E290" s="16"/>
      <c r="H290" s="107"/>
      <c r="M290" s="74"/>
    </row>
    <row r="291" spans="5:13" x14ac:dyDescent="0.25">
      <c r="E291" s="16"/>
      <c r="H291" s="107"/>
      <c r="M291" s="74"/>
    </row>
    <row r="292" spans="5:13" x14ac:dyDescent="0.25">
      <c r="E292" s="16"/>
      <c r="H292" s="107"/>
      <c r="M292" s="74"/>
    </row>
    <row r="293" spans="5:13" x14ac:dyDescent="0.25">
      <c r="E293" s="16"/>
      <c r="H293" s="107"/>
      <c r="M293" s="74"/>
    </row>
    <row r="294" spans="5:13" x14ac:dyDescent="0.25">
      <c r="E294" s="16"/>
      <c r="H294" s="107"/>
      <c r="M294" s="74"/>
    </row>
    <row r="295" spans="5:13" x14ac:dyDescent="0.25">
      <c r="E295" s="16"/>
      <c r="H295" s="107"/>
      <c r="M295" s="74"/>
    </row>
    <row r="296" spans="5:13" x14ac:dyDescent="0.25">
      <c r="E296" s="16"/>
      <c r="H296" s="107"/>
      <c r="M296" s="74"/>
    </row>
    <row r="297" spans="5:13" x14ac:dyDescent="0.25">
      <c r="E297" s="16"/>
      <c r="H297" s="107"/>
      <c r="M297" s="74"/>
    </row>
    <row r="298" spans="5:13" x14ac:dyDescent="0.25">
      <c r="E298" s="16"/>
      <c r="H298" s="107"/>
      <c r="M298" s="74"/>
    </row>
    <row r="299" spans="5:13" x14ac:dyDescent="0.25">
      <c r="E299" s="16"/>
      <c r="H299" s="107"/>
      <c r="M299" s="74"/>
    </row>
    <row r="300" spans="5:13" x14ac:dyDescent="0.25">
      <c r="E300" s="16"/>
      <c r="H300" s="107"/>
      <c r="M300" s="74"/>
    </row>
    <row r="301" spans="5:13" x14ac:dyDescent="0.25">
      <c r="E301" s="16"/>
      <c r="H301" s="107"/>
      <c r="M301" s="74"/>
    </row>
    <row r="302" spans="5:13" x14ac:dyDescent="0.25">
      <c r="E302" s="16"/>
      <c r="H302" s="107"/>
      <c r="M302" s="74"/>
    </row>
    <row r="303" spans="5:13" x14ac:dyDescent="0.25">
      <c r="E303" s="16"/>
      <c r="H303" s="107"/>
      <c r="M303" s="74"/>
    </row>
    <row r="304" spans="5:13" x14ac:dyDescent="0.25">
      <c r="E304" s="16"/>
      <c r="H304" s="107"/>
      <c r="M304" s="74"/>
    </row>
    <row r="305" spans="5:13" x14ac:dyDescent="0.25">
      <c r="E305" s="16"/>
      <c r="H305" s="107"/>
      <c r="M305" s="74"/>
    </row>
    <row r="306" spans="5:13" x14ac:dyDescent="0.25">
      <c r="E306" s="16"/>
      <c r="H306" s="107"/>
      <c r="M306" s="74"/>
    </row>
    <row r="307" spans="5:13" x14ac:dyDescent="0.25">
      <c r="E307" s="16"/>
      <c r="H307" s="107"/>
      <c r="M307" s="74"/>
    </row>
    <row r="308" spans="5:13" x14ac:dyDescent="0.25">
      <c r="E308" s="16"/>
      <c r="H308" s="107"/>
      <c r="M308" s="74"/>
    </row>
    <row r="309" spans="5:13" x14ac:dyDescent="0.25">
      <c r="E309" s="16"/>
      <c r="H309" s="107"/>
      <c r="M309" s="74"/>
    </row>
    <row r="310" spans="5:13" x14ac:dyDescent="0.25">
      <c r="E310" s="16"/>
      <c r="H310" s="107"/>
      <c r="M310" s="74"/>
    </row>
    <row r="311" spans="5:13" x14ac:dyDescent="0.25">
      <c r="E311" s="16"/>
      <c r="H311" s="107"/>
      <c r="M311" s="74"/>
    </row>
    <row r="312" spans="5:13" x14ac:dyDescent="0.25">
      <c r="E312" s="16"/>
      <c r="H312" s="107"/>
      <c r="M312" s="74"/>
    </row>
    <row r="313" spans="5:13" x14ac:dyDescent="0.25">
      <c r="E313" s="16"/>
      <c r="H313" s="107"/>
      <c r="M313" s="74"/>
    </row>
    <row r="314" spans="5:13" x14ac:dyDescent="0.25">
      <c r="E314" s="16"/>
      <c r="H314" s="107"/>
      <c r="M314" s="74"/>
    </row>
    <row r="315" spans="5:13" x14ac:dyDescent="0.25">
      <c r="E315" s="16"/>
      <c r="H315" s="107"/>
      <c r="M315" s="74"/>
    </row>
    <row r="316" spans="5:13" x14ac:dyDescent="0.25">
      <c r="E316" s="16"/>
      <c r="H316" s="107"/>
      <c r="M316" s="74"/>
    </row>
    <row r="317" spans="5:13" x14ac:dyDescent="0.25">
      <c r="E317" s="16"/>
      <c r="H317" s="107"/>
      <c r="M317" s="74"/>
    </row>
    <row r="318" spans="5:13" x14ac:dyDescent="0.25">
      <c r="E318" s="16"/>
      <c r="H318" s="107"/>
      <c r="M318" s="74"/>
    </row>
    <row r="319" spans="5:13" x14ac:dyDescent="0.25">
      <c r="E319" s="16"/>
      <c r="H319" s="107"/>
      <c r="M319" s="74"/>
    </row>
    <row r="320" spans="5:13" x14ac:dyDescent="0.25">
      <c r="E320" s="16"/>
      <c r="H320" s="107"/>
      <c r="M320" s="74"/>
    </row>
    <row r="321" spans="5:13" x14ac:dyDescent="0.25">
      <c r="E321" s="16"/>
      <c r="H321" s="107"/>
      <c r="M321" s="74"/>
    </row>
    <row r="322" spans="5:13" x14ac:dyDescent="0.25">
      <c r="E322" s="16"/>
      <c r="H322" s="107"/>
      <c r="M322" s="74"/>
    </row>
    <row r="323" spans="5:13" x14ac:dyDescent="0.25">
      <c r="E323" s="16"/>
      <c r="H323" s="107"/>
      <c r="M323" s="74"/>
    </row>
    <row r="324" spans="5:13" x14ac:dyDescent="0.25">
      <c r="E324" s="16"/>
      <c r="H324" s="107"/>
      <c r="M324" s="74"/>
    </row>
    <row r="325" spans="5:13" x14ac:dyDescent="0.25">
      <c r="E325" s="16"/>
      <c r="H325" s="107"/>
      <c r="M325" s="74"/>
    </row>
    <row r="326" spans="5:13" x14ac:dyDescent="0.25">
      <c r="E326" s="16"/>
      <c r="H326" s="107"/>
      <c r="M326" s="74"/>
    </row>
    <row r="327" spans="5:13" x14ac:dyDescent="0.25">
      <c r="E327" s="16"/>
      <c r="H327" s="107"/>
      <c r="M327" s="74"/>
    </row>
    <row r="328" spans="5:13" x14ac:dyDescent="0.25">
      <c r="E328" s="16"/>
      <c r="H328" s="107"/>
      <c r="M328" s="74"/>
    </row>
    <row r="329" spans="5:13" x14ac:dyDescent="0.25">
      <c r="E329" s="16"/>
      <c r="H329" s="107"/>
      <c r="M329" s="74"/>
    </row>
    <row r="330" spans="5:13" x14ac:dyDescent="0.25">
      <c r="E330" s="16"/>
      <c r="H330" s="107"/>
      <c r="M330" s="74"/>
    </row>
    <row r="331" spans="5:13" x14ac:dyDescent="0.25">
      <c r="E331" s="16"/>
      <c r="H331" s="107"/>
      <c r="M331" s="74"/>
    </row>
    <row r="332" spans="5:13" x14ac:dyDescent="0.25">
      <c r="E332" s="16"/>
      <c r="H332" s="107"/>
      <c r="M332" s="74"/>
    </row>
    <row r="333" spans="5:13" x14ac:dyDescent="0.25">
      <c r="E333" s="16"/>
      <c r="H333" s="107"/>
      <c r="M333" s="74"/>
    </row>
    <row r="334" spans="5:13" x14ac:dyDescent="0.25">
      <c r="E334" s="16"/>
      <c r="H334" s="107"/>
      <c r="M334" s="74"/>
    </row>
    <row r="335" spans="5:13" x14ac:dyDescent="0.25">
      <c r="E335" s="16"/>
      <c r="H335" s="107"/>
      <c r="M335" s="74"/>
    </row>
    <row r="336" spans="5:13" x14ac:dyDescent="0.25">
      <c r="E336" s="16"/>
      <c r="H336" s="107"/>
      <c r="M336" s="74"/>
    </row>
    <row r="337" spans="5:13" x14ac:dyDescent="0.25">
      <c r="E337" s="16"/>
      <c r="H337" s="107"/>
      <c r="M337" s="74"/>
    </row>
    <row r="338" spans="5:13" x14ac:dyDescent="0.25">
      <c r="E338" s="16"/>
      <c r="H338" s="107"/>
      <c r="M338" s="74"/>
    </row>
    <row r="339" spans="5:13" x14ac:dyDescent="0.25">
      <c r="E339" s="16"/>
      <c r="H339" s="107"/>
      <c r="M339" s="74"/>
    </row>
    <row r="340" spans="5:13" x14ac:dyDescent="0.25">
      <c r="E340" s="16"/>
      <c r="H340" s="107"/>
      <c r="M340" s="74"/>
    </row>
    <row r="341" spans="5:13" x14ac:dyDescent="0.25">
      <c r="E341" s="16"/>
      <c r="H341" s="107"/>
      <c r="M341" s="74"/>
    </row>
    <row r="342" spans="5:13" x14ac:dyDescent="0.25">
      <c r="E342" s="16"/>
      <c r="H342" s="107"/>
      <c r="M342" s="74"/>
    </row>
    <row r="343" spans="5:13" x14ac:dyDescent="0.25">
      <c r="E343" s="16"/>
      <c r="H343" s="107"/>
      <c r="M343" s="74"/>
    </row>
    <row r="344" spans="5:13" x14ac:dyDescent="0.25">
      <c r="E344" s="16"/>
      <c r="H344" s="107"/>
      <c r="M344" s="74"/>
    </row>
    <row r="345" spans="5:13" x14ac:dyDescent="0.25">
      <c r="E345" s="16"/>
      <c r="H345" s="107"/>
      <c r="M345" s="74"/>
    </row>
    <row r="346" spans="5:13" x14ac:dyDescent="0.25">
      <c r="E346" s="16"/>
      <c r="H346" s="107"/>
      <c r="M346" s="74"/>
    </row>
    <row r="347" spans="5:13" x14ac:dyDescent="0.25">
      <c r="E347" s="16"/>
      <c r="H347" s="107"/>
      <c r="M347" s="74"/>
    </row>
    <row r="348" spans="5:13" x14ac:dyDescent="0.25">
      <c r="E348" s="16"/>
      <c r="H348" s="107"/>
      <c r="M348" s="74"/>
    </row>
    <row r="349" spans="5:13" x14ac:dyDescent="0.25">
      <c r="E349" s="16"/>
      <c r="H349" s="107"/>
      <c r="M349" s="74"/>
    </row>
    <row r="350" spans="5:13" x14ac:dyDescent="0.25">
      <c r="E350" s="16"/>
      <c r="H350" s="107"/>
      <c r="M350" s="74"/>
    </row>
    <row r="351" spans="5:13" x14ac:dyDescent="0.25">
      <c r="E351" s="16"/>
      <c r="H351" s="107"/>
      <c r="M351" s="74"/>
    </row>
    <row r="352" spans="5:13" x14ac:dyDescent="0.25">
      <c r="E352" s="16"/>
      <c r="H352" s="107"/>
      <c r="M352" s="74"/>
    </row>
    <row r="353" spans="5:13" x14ac:dyDescent="0.25">
      <c r="E353" s="16"/>
      <c r="H353" s="107"/>
      <c r="M353" s="74"/>
    </row>
    <row r="354" spans="5:13" x14ac:dyDescent="0.25">
      <c r="E354" s="16"/>
      <c r="H354" s="107"/>
      <c r="M354" s="74"/>
    </row>
    <row r="355" spans="5:13" x14ac:dyDescent="0.25">
      <c r="E355" s="16"/>
      <c r="H355" s="107"/>
      <c r="M355" s="74"/>
    </row>
    <row r="356" spans="5:13" x14ac:dyDescent="0.25">
      <c r="E356" s="16"/>
      <c r="H356" s="107"/>
      <c r="M356" s="74"/>
    </row>
    <row r="357" spans="5:13" x14ac:dyDescent="0.25">
      <c r="E357" s="16"/>
      <c r="H357" s="107"/>
      <c r="M357" s="74"/>
    </row>
    <row r="358" spans="5:13" x14ac:dyDescent="0.25">
      <c r="E358" s="16"/>
      <c r="H358" s="107"/>
      <c r="M358" s="74"/>
    </row>
    <row r="359" spans="5:13" x14ac:dyDescent="0.25">
      <c r="E359" s="16"/>
      <c r="H359" s="107"/>
      <c r="M359" s="74"/>
    </row>
    <row r="360" spans="5:13" x14ac:dyDescent="0.25">
      <c r="E360" s="16"/>
      <c r="H360" s="107"/>
      <c r="M360" s="74"/>
    </row>
    <row r="361" spans="5:13" x14ac:dyDescent="0.25">
      <c r="E361" s="16"/>
      <c r="H361" s="107"/>
      <c r="M361" s="74"/>
    </row>
    <row r="362" spans="5:13" x14ac:dyDescent="0.25">
      <c r="E362" s="16"/>
      <c r="H362" s="107"/>
      <c r="M362" s="74"/>
    </row>
    <row r="363" spans="5:13" x14ac:dyDescent="0.25">
      <c r="E363" s="16"/>
      <c r="H363" s="107"/>
      <c r="M363" s="74"/>
    </row>
    <row r="364" spans="5:13" x14ac:dyDescent="0.25">
      <c r="E364" s="16"/>
      <c r="H364" s="107"/>
      <c r="M364" s="74"/>
    </row>
    <row r="365" spans="5:13" x14ac:dyDescent="0.25">
      <c r="E365" s="16"/>
      <c r="H365" s="107"/>
      <c r="M365" s="74"/>
    </row>
    <row r="366" spans="5:13" x14ac:dyDescent="0.25">
      <c r="E366" s="16"/>
      <c r="H366" s="107"/>
      <c r="M366" s="74"/>
    </row>
    <row r="367" spans="5:13" x14ac:dyDescent="0.25">
      <c r="E367" s="16"/>
      <c r="H367" s="107"/>
      <c r="M367" s="74"/>
    </row>
    <row r="368" spans="5:13" x14ac:dyDescent="0.25">
      <c r="E368" s="16"/>
      <c r="H368" s="107"/>
      <c r="M368" s="74"/>
    </row>
    <row r="369" spans="5:13" x14ac:dyDescent="0.25">
      <c r="E369" s="16"/>
      <c r="H369" s="107"/>
      <c r="M369" s="74"/>
    </row>
    <row r="370" spans="5:13" x14ac:dyDescent="0.25">
      <c r="E370" s="16"/>
      <c r="H370" s="107"/>
      <c r="M370" s="74"/>
    </row>
    <row r="371" spans="5:13" x14ac:dyDescent="0.25">
      <c r="E371" s="16"/>
      <c r="H371" s="107"/>
      <c r="M371" s="74"/>
    </row>
    <row r="372" spans="5:13" x14ac:dyDescent="0.25">
      <c r="E372" s="16"/>
      <c r="H372" s="107"/>
      <c r="M372" s="74"/>
    </row>
    <row r="373" spans="5:13" x14ac:dyDescent="0.25">
      <c r="E373" s="16"/>
      <c r="H373" s="107"/>
      <c r="M373" s="74"/>
    </row>
    <row r="374" spans="5:13" x14ac:dyDescent="0.25">
      <c r="E374" s="16"/>
      <c r="H374" s="107"/>
      <c r="M374" s="74"/>
    </row>
    <row r="375" spans="5:13" x14ac:dyDescent="0.25">
      <c r="E375" s="16"/>
      <c r="H375" s="107"/>
      <c r="M375" s="74"/>
    </row>
    <row r="376" spans="5:13" x14ac:dyDescent="0.25">
      <c r="E376" s="16"/>
      <c r="H376" s="107"/>
      <c r="M376" s="74"/>
    </row>
    <row r="377" spans="5:13" x14ac:dyDescent="0.25">
      <c r="E377" s="16"/>
      <c r="H377" s="107"/>
      <c r="M377" s="74"/>
    </row>
    <row r="378" spans="5:13" x14ac:dyDescent="0.25">
      <c r="E378" s="16"/>
      <c r="H378" s="107"/>
      <c r="M378" s="74"/>
    </row>
    <row r="379" spans="5:13" x14ac:dyDescent="0.25">
      <c r="E379" s="16"/>
      <c r="H379" s="107"/>
      <c r="M379" s="74"/>
    </row>
    <row r="380" spans="5:13" x14ac:dyDescent="0.25">
      <c r="E380" s="16"/>
      <c r="H380" s="107"/>
      <c r="M380" s="74"/>
    </row>
    <row r="381" spans="5:13" x14ac:dyDescent="0.25">
      <c r="E381" s="16"/>
      <c r="H381" s="107"/>
      <c r="M381" s="74"/>
    </row>
    <row r="382" spans="5:13" x14ac:dyDescent="0.25">
      <c r="E382" s="16"/>
      <c r="H382" s="107"/>
      <c r="M382" s="74"/>
    </row>
    <row r="383" spans="5:13" x14ac:dyDescent="0.25">
      <c r="E383" s="16"/>
      <c r="H383" s="107"/>
      <c r="M383" s="74"/>
    </row>
    <row r="384" spans="5:13" x14ac:dyDescent="0.25">
      <c r="E384" s="16"/>
      <c r="H384" s="107"/>
      <c r="M384" s="74"/>
    </row>
    <row r="385" spans="5:13" x14ac:dyDescent="0.25">
      <c r="E385" s="16"/>
      <c r="H385" s="107"/>
      <c r="M385" s="74"/>
    </row>
    <row r="386" spans="5:13" x14ac:dyDescent="0.25">
      <c r="E386" s="16"/>
      <c r="H386" s="107"/>
      <c r="M386" s="74"/>
    </row>
    <row r="387" spans="5:13" x14ac:dyDescent="0.25">
      <c r="E387" s="16"/>
      <c r="H387" s="107"/>
      <c r="M387" s="74"/>
    </row>
    <row r="388" spans="5:13" x14ac:dyDescent="0.25">
      <c r="E388" s="16"/>
      <c r="H388" s="107"/>
      <c r="M388" s="74"/>
    </row>
    <row r="389" spans="5:13" x14ac:dyDescent="0.25">
      <c r="E389" s="16"/>
      <c r="H389" s="107"/>
      <c r="M389" s="74"/>
    </row>
    <row r="390" spans="5:13" x14ac:dyDescent="0.25">
      <c r="E390" s="16"/>
      <c r="H390" s="107"/>
      <c r="M390" s="74"/>
    </row>
    <row r="391" spans="5:13" x14ac:dyDescent="0.25">
      <c r="E391" s="16"/>
      <c r="H391" s="107"/>
      <c r="M391" s="74"/>
    </row>
    <row r="392" spans="5:13" x14ac:dyDescent="0.25">
      <c r="E392" s="16"/>
      <c r="H392" s="107"/>
      <c r="M392" s="74"/>
    </row>
    <row r="393" spans="5:13" x14ac:dyDescent="0.25">
      <c r="E393" s="16"/>
      <c r="H393" s="107"/>
      <c r="M393" s="74"/>
    </row>
    <row r="394" spans="5:13" x14ac:dyDescent="0.25">
      <c r="E394" s="16"/>
      <c r="H394" s="107"/>
      <c r="M394" s="74"/>
    </row>
    <row r="395" spans="5:13" x14ac:dyDescent="0.25">
      <c r="E395" s="16"/>
      <c r="H395" s="107"/>
      <c r="M395" s="74"/>
    </row>
    <row r="396" spans="5:13" x14ac:dyDescent="0.25">
      <c r="E396" s="16"/>
      <c r="H396" s="107"/>
      <c r="M396" s="74"/>
    </row>
    <row r="397" spans="5:13" x14ac:dyDescent="0.25">
      <c r="E397" s="16"/>
      <c r="H397" s="107"/>
      <c r="M397" s="74"/>
    </row>
    <row r="398" spans="5:13" x14ac:dyDescent="0.25">
      <c r="E398" s="16"/>
      <c r="H398" s="107"/>
      <c r="M398" s="74"/>
    </row>
    <row r="399" spans="5:13" x14ac:dyDescent="0.25">
      <c r="E399" s="16"/>
      <c r="H399" s="107"/>
      <c r="M399" s="74"/>
    </row>
    <row r="400" spans="5:13" x14ac:dyDescent="0.25">
      <c r="E400" s="16"/>
      <c r="H400" s="107"/>
      <c r="M400" s="74"/>
    </row>
    <row r="401" spans="5:13" x14ac:dyDescent="0.25">
      <c r="E401" s="16"/>
      <c r="H401" s="107"/>
      <c r="M401" s="74"/>
    </row>
    <row r="402" spans="5:13" x14ac:dyDescent="0.25">
      <c r="E402" s="16"/>
      <c r="H402" s="107"/>
      <c r="M402" s="74"/>
    </row>
    <row r="403" spans="5:13" x14ac:dyDescent="0.25">
      <c r="E403" s="16"/>
      <c r="H403" s="107"/>
      <c r="M403" s="74"/>
    </row>
    <row r="404" spans="5:13" x14ac:dyDescent="0.25">
      <c r="E404" s="16"/>
      <c r="H404" s="107"/>
      <c r="M404" s="74"/>
    </row>
    <row r="405" spans="5:13" x14ac:dyDescent="0.25">
      <c r="E405" s="16"/>
      <c r="H405" s="107"/>
      <c r="M405" s="74"/>
    </row>
    <row r="406" spans="5:13" x14ac:dyDescent="0.25">
      <c r="E406" s="16"/>
      <c r="H406" s="107"/>
      <c r="M406" s="74"/>
    </row>
    <row r="407" spans="5:13" x14ac:dyDescent="0.25">
      <c r="E407" s="16"/>
      <c r="H407" s="107"/>
      <c r="M407" s="74"/>
    </row>
    <row r="408" spans="5:13" x14ac:dyDescent="0.25">
      <c r="E408" s="16"/>
      <c r="H408" s="107"/>
      <c r="M408" s="74"/>
    </row>
    <row r="409" spans="5:13" x14ac:dyDescent="0.25">
      <c r="E409" s="16"/>
      <c r="H409" s="107"/>
      <c r="M409" s="74"/>
    </row>
    <row r="410" spans="5:13" x14ac:dyDescent="0.25">
      <c r="E410" s="16"/>
      <c r="H410" s="107"/>
      <c r="M410" s="74"/>
    </row>
    <row r="411" spans="5:13" x14ac:dyDescent="0.25">
      <c r="E411" s="16"/>
      <c r="H411" s="107"/>
      <c r="M411" s="74"/>
    </row>
    <row r="412" spans="5:13" x14ac:dyDescent="0.25">
      <c r="E412" s="16"/>
      <c r="H412" s="107"/>
      <c r="M412" s="74"/>
    </row>
    <row r="413" spans="5:13" x14ac:dyDescent="0.25">
      <c r="E413" s="16"/>
      <c r="H413" s="107"/>
      <c r="M413" s="74"/>
    </row>
    <row r="414" spans="5:13" x14ac:dyDescent="0.25">
      <c r="E414" s="16"/>
      <c r="H414" s="107"/>
      <c r="M414" s="74"/>
    </row>
    <row r="415" spans="5:13" x14ac:dyDescent="0.25">
      <c r="E415" s="16"/>
      <c r="H415" s="107"/>
      <c r="M415" s="74"/>
    </row>
    <row r="416" spans="5:13" x14ac:dyDescent="0.25">
      <c r="E416" s="16"/>
      <c r="H416" s="107"/>
      <c r="M416" s="74"/>
    </row>
    <row r="417" spans="5:13" x14ac:dyDescent="0.25">
      <c r="E417" s="16"/>
      <c r="H417" s="107"/>
      <c r="M417" s="74"/>
    </row>
    <row r="418" spans="5:13" x14ac:dyDescent="0.25">
      <c r="E418" s="16"/>
      <c r="H418" s="107"/>
      <c r="M418" s="74"/>
    </row>
    <row r="419" spans="5:13" x14ac:dyDescent="0.25">
      <c r="E419" s="16"/>
      <c r="H419" s="107"/>
      <c r="M419" s="74"/>
    </row>
    <row r="420" spans="5:13" x14ac:dyDescent="0.25">
      <c r="E420" s="16"/>
      <c r="H420" s="107"/>
      <c r="M420" s="74"/>
    </row>
    <row r="421" spans="5:13" x14ac:dyDescent="0.25">
      <c r="E421" s="16"/>
      <c r="H421" s="107"/>
      <c r="M421" s="74"/>
    </row>
    <row r="422" spans="5:13" x14ac:dyDescent="0.25">
      <c r="E422" s="16"/>
      <c r="H422" s="107"/>
      <c r="M422" s="74"/>
    </row>
    <row r="423" spans="5:13" x14ac:dyDescent="0.25">
      <c r="E423" s="16"/>
      <c r="H423" s="107"/>
      <c r="M423" s="74"/>
    </row>
    <row r="424" spans="5:13" x14ac:dyDescent="0.25">
      <c r="E424" s="16"/>
      <c r="H424" s="107"/>
      <c r="M424" s="74"/>
    </row>
    <row r="425" spans="5:13" x14ac:dyDescent="0.25">
      <c r="E425" s="16"/>
      <c r="H425" s="107"/>
      <c r="M425" s="74"/>
    </row>
    <row r="426" spans="5:13" x14ac:dyDescent="0.25">
      <c r="E426" s="16"/>
      <c r="H426" s="107"/>
      <c r="M426" s="74"/>
    </row>
    <row r="427" spans="5:13" x14ac:dyDescent="0.25">
      <c r="E427" s="16"/>
      <c r="H427" s="107"/>
      <c r="M427" s="74"/>
    </row>
    <row r="428" spans="5:13" x14ac:dyDescent="0.25">
      <c r="E428" s="16"/>
      <c r="H428" s="107"/>
      <c r="M428" s="74"/>
    </row>
    <row r="429" spans="5:13" x14ac:dyDescent="0.25">
      <c r="E429" s="16"/>
      <c r="H429" s="107"/>
      <c r="M429" s="74"/>
    </row>
    <row r="430" spans="5:13" x14ac:dyDescent="0.25">
      <c r="E430" s="16"/>
      <c r="H430" s="107"/>
      <c r="M430" s="74"/>
    </row>
    <row r="431" spans="5:13" x14ac:dyDescent="0.25">
      <c r="E431" s="16"/>
      <c r="H431" s="107"/>
      <c r="M431" s="74"/>
    </row>
    <row r="432" spans="5:13" x14ac:dyDescent="0.25">
      <c r="E432" s="16"/>
      <c r="H432" s="107"/>
      <c r="M432" s="74"/>
    </row>
    <row r="433" spans="5:13" x14ac:dyDescent="0.25">
      <c r="E433" s="16"/>
      <c r="H433" s="107"/>
      <c r="M433" s="74"/>
    </row>
    <row r="434" spans="5:13" x14ac:dyDescent="0.25">
      <c r="E434" s="16"/>
      <c r="H434" s="107"/>
      <c r="M434" s="74"/>
    </row>
    <row r="435" spans="5:13" x14ac:dyDescent="0.25">
      <c r="E435" s="16"/>
      <c r="H435" s="107"/>
      <c r="M435" s="74"/>
    </row>
    <row r="436" spans="5:13" x14ac:dyDescent="0.25">
      <c r="E436" s="16"/>
      <c r="H436" s="107"/>
      <c r="M436" s="74"/>
    </row>
    <row r="437" spans="5:13" x14ac:dyDescent="0.25">
      <c r="E437" s="16"/>
      <c r="H437" s="107"/>
      <c r="M437" s="74"/>
    </row>
    <row r="438" spans="5:13" x14ac:dyDescent="0.25">
      <c r="E438" s="16"/>
      <c r="H438" s="107"/>
      <c r="M438" s="74"/>
    </row>
    <row r="439" spans="5:13" x14ac:dyDescent="0.25">
      <c r="E439" s="16"/>
      <c r="H439" s="107"/>
      <c r="M439" s="74"/>
    </row>
    <row r="440" spans="5:13" x14ac:dyDescent="0.25">
      <c r="E440" s="16"/>
      <c r="H440" s="107"/>
      <c r="M440" s="74"/>
    </row>
    <row r="441" spans="5:13" x14ac:dyDescent="0.25">
      <c r="E441" s="16"/>
      <c r="H441" s="107"/>
      <c r="M441" s="74"/>
    </row>
    <row r="442" spans="5:13" x14ac:dyDescent="0.25">
      <c r="E442" s="16"/>
      <c r="H442" s="107"/>
      <c r="M442" s="74"/>
    </row>
    <row r="443" spans="5:13" x14ac:dyDescent="0.25">
      <c r="E443" s="16"/>
      <c r="H443" s="107"/>
      <c r="M443" s="74"/>
    </row>
    <row r="444" spans="5:13" x14ac:dyDescent="0.25">
      <c r="E444" s="16"/>
      <c r="H444" s="107"/>
      <c r="M444" s="74"/>
    </row>
    <row r="445" spans="5:13" x14ac:dyDescent="0.25">
      <c r="E445" s="16"/>
      <c r="H445" s="107"/>
      <c r="M445" s="74"/>
    </row>
    <row r="446" spans="5:13" x14ac:dyDescent="0.25">
      <c r="E446" s="16"/>
      <c r="H446" s="107"/>
      <c r="M446" s="74"/>
    </row>
    <row r="447" spans="5:13" x14ac:dyDescent="0.25">
      <c r="E447" s="16"/>
      <c r="H447" s="107"/>
      <c r="M447" s="74"/>
    </row>
    <row r="448" spans="5:13" x14ac:dyDescent="0.25">
      <c r="E448" s="16"/>
      <c r="H448" s="107"/>
      <c r="M448" s="74"/>
    </row>
    <row r="449" spans="5:13" x14ac:dyDescent="0.25">
      <c r="E449" s="16"/>
      <c r="H449" s="107"/>
      <c r="M449" s="74"/>
    </row>
    <row r="450" spans="5:13" x14ac:dyDescent="0.25">
      <c r="E450" s="16"/>
      <c r="H450" s="107"/>
      <c r="M450" s="74"/>
    </row>
    <row r="451" spans="5:13" x14ac:dyDescent="0.25">
      <c r="E451" s="16"/>
      <c r="H451" s="107"/>
      <c r="M451" s="74"/>
    </row>
    <row r="452" spans="5:13" x14ac:dyDescent="0.25">
      <c r="E452" s="16"/>
      <c r="H452" s="107"/>
      <c r="M452" s="74"/>
    </row>
    <row r="453" spans="5:13" x14ac:dyDescent="0.25">
      <c r="E453" s="16"/>
      <c r="H453" s="107"/>
      <c r="M453" s="74"/>
    </row>
    <row r="454" spans="5:13" x14ac:dyDescent="0.25">
      <c r="E454" s="16"/>
      <c r="H454" s="107"/>
      <c r="M454" s="74"/>
    </row>
    <row r="455" spans="5:13" x14ac:dyDescent="0.25">
      <c r="E455" s="16"/>
      <c r="H455" s="107"/>
      <c r="M455" s="74"/>
    </row>
    <row r="456" spans="5:13" x14ac:dyDescent="0.25">
      <c r="E456" s="16"/>
      <c r="H456" s="107"/>
      <c r="M456" s="74"/>
    </row>
    <row r="457" spans="5:13" x14ac:dyDescent="0.25">
      <c r="E457" s="16"/>
      <c r="H457" s="107"/>
      <c r="M457" s="74"/>
    </row>
    <row r="458" spans="5:13" x14ac:dyDescent="0.25">
      <c r="E458" s="16"/>
      <c r="H458" s="107"/>
      <c r="M458" s="74"/>
    </row>
    <row r="459" spans="5:13" x14ac:dyDescent="0.25">
      <c r="E459" s="16"/>
      <c r="H459" s="107"/>
      <c r="M459" s="74"/>
    </row>
    <row r="460" spans="5:13" x14ac:dyDescent="0.25">
      <c r="E460" s="16"/>
      <c r="H460" s="107"/>
      <c r="M460" s="74"/>
    </row>
    <row r="461" spans="5:13" x14ac:dyDescent="0.25">
      <c r="E461" s="16"/>
      <c r="H461" s="107"/>
      <c r="M461" s="74"/>
    </row>
    <row r="462" spans="5:13" x14ac:dyDescent="0.25">
      <c r="E462" s="16"/>
      <c r="H462" s="107"/>
      <c r="M462" s="74"/>
    </row>
    <row r="463" spans="5:13" x14ac:dyDescent="0.25">
      <c r="E463" s="16"/>
      <c r="H463" s="107"/>
      <c r="M463" s="74"/>
    </row>
    <row r="464" spans="5:13" x14ac:dyDescent="0.25">
      <c r="E464" s="16"/>
      <c r="H464" s="107"/>
      <c r="M464" s="74"/>
    </row>
    <row r="465" spans="5:13" x14ac:dyDescent="0.25">
      <c r="E465" s="16"/>
      <c r="H465" s="107"/>
      <c r="M465" s="74"/>
    </row>
    <row r="466" spans="5:13" x14ac:dyDescent="0.25">
      <c r="E466" s="16"/>
      <c r="H466" s="107"/>
      <c r="M466" s="74"/>
    </row>
    <row r="467" spans="5:13" x14ac:dyDescent="0.25">
      <c r="E467" s="16"/>
      <c r="H467" s="107"/>
      <c r="M467" s="74"/>
    </row>
    <row r="468" spans="5:13" x14ac:dyDescent="0.25">
      <c r="E468" s="16"/>
      <c r="H468" s="107"/>
      <c r="M468" s="74"/>
    </row>
    <row r="469" spans="5:13" x14ac:dyDescent="0.25">
      <c r="E469" s="16"/>
      <c r="H469" s="107"/>
      <c r="M469" s="74"/>
    </row>
    <row r="470" spans="5:13" x14ac:dyDescent="0.25">
      <c r="E470" s="16"/>
      <c r="H470" s="107"/>
      <c r="M470" s="74"/>
    </row>
    <row r="471" spans="5:13" x14ac:dyDescent="0.25">
      <c r="E471" s="16"/>
      <c r="H471" s="107"/>
      <c r="M471" s="74"/>
    </row>
    <row r="472" spans="5:13" x14ac:dyDescent="0.25">
      <c r="E472" s="16"/>
      <c r="H472" s="107"/>
      <c r="M472" s="74"/>
    </row>
    <row r="473" spans="5:13" x14ac:dyDescent="0.25">
      <c r="E473" s="16"/>
      <c r="H473" s="107"/>
      <c r="M473" s="74"/>
    </row>
    <row r="474" spans="5:13" x14ac:dyDescent="0.25">
      <c r="E474" s="16"/>
      <c r="H474" s="107"/>
      <c r="M474" s="74"/>
    </row>
    <row r="475" spans="5:13" x14ac:dyDescent="0.25">
      <c r="E475" s="16"/>
      <c r="H475" s="107"/>
      <c r="M475" s="74"/>
    </row>
    <row r="476" spans="5:13" x14ac:dyDescent="0.25">
      <c r="E476" s="16"/>
      <c r="H476" s="107"/>
      <c r="M476" s="74"/>
    </row>
    <row r="477" spans="5:13" x14ac:dyDescent="0.25">
      <c r="E477" s="16"/>
      <c r="H477" s="107"/>
      <c r="M477" s="74"/>
    </row>
    <row r="478" spans="5:13" x14ac:dyDescent="0.25">
      <c r="E478" s="16"/>
      <c r="H478" s="107"/>
      <c r="M478" s="74"/>
    </row>
    <row r="479" spans="5:13" x14ac:dyDescent="0.25">
      <c r="E479" s="16"/>
      <c r="H479" s="107"/>
      <c r="M479" s="74"/>
    </row>
    <row r="480" spans="5:13" x14ac:dyDescent="0.25">
      <c r="E480" s="16"/>
      <c r="H480" s="107"/>
      <c r="M480" s="74"/>
    </row>
    <row r="481" spans="5:13" x14ac:dyDescent="0.25">
      <c r="E481" s="16"/>
      <c r="H481" s="107"/>
      <c r="M481" s="74"/>
    </row>
    <row r="482" spans="5:13" x14ac:dyDescent="0.25">
      <c r="E482" s="16"/>
      <c r="H482" s="107"/>
      <c r="M482" s="74"/>
    </row>
    <row r="483" spans="5:13" x14ac:dyDescent="0.25">
      <c r="E483" s="16"/>
      <c r="H483" s="107"/>
      <c r="M483" s="74"/>
    </row>
    <row r="484" spans="5:13" x14ac:dyDescent="0.25">
      <c r="E484" s="16"/>
      <c r="H484" s="107"/>
      <c r="M484" s="74"/>
    </row>
    <row r="485" spans="5:13" x14ac:dyDescent="0.25">
      <c r="E485" s="16"/>
      <c r="H485" s="107"/>
      <c r="M485" s="74"/>
    </row>
    <row r="486" spans="5:13" x14ac:dyDescent="0.25">
      <c r="E486" s="16"/>
      <c r="H486" s="107"/>
      <c r="M486" s="74"/>
    </row>
    <row r="487" spans="5:13" x14ac:dyDescent="0.25">
      <c r="E487" s="16"/>
      <c r="H487" s="107"/>
      <c r="M487" s="74"/>
    </row>
    <row r="488" spans="5:13" x14ac:dyDescent="0.25">
      <c r="E488" s="16"/>
      <c r="H488" s="107"/>
      <c r="M488" s="74"/>
    </row>
    <row r="489" spans="5:13" x14ac:dyDescent="0.25">
      <c r="E489" s="16"/>
      <c r="H489" s="107"/>
      <c r="M489" s="74"/>
    </row>
    <row r="490" spans="5:13" x14ac:dyDescent="0.25">
      <c r="E490" s="16"/>
      <c r="H490" s="107"/>
      <c r="M490" s="74"/>
    </row>
    <row r="491" spans="5:13" x14ac:dyDescent="0.25">
      <c r="E491" s="16"/>
      <c r="H491" s="107"/>
      <c r="M491" s="74"/>
    </row>
    <row r="492" spans="5:13" x14ac:dyDescent="0.25">
      <c r="E492" s="16"/>
      <c r="H492" s="107"/>
      <c r="M492" s="74"/>
    </row>
    <row r="493" spans="5:13" x14ac:dyDescent="0.25">
      <c r="E493" s="16"/>
      <c r="H493" s="107"/>
      <c r="M493" s="74"/>
    </row>
    <row r="494" spans="5:13" x14ac:dyDescent="0.25">
      <c r="E494" s="16"/>
      <c r="H494" s="107"/>
      <c r="M494" s="74"/>
    </row>
    <row r="495" spans="5:13" x14ac:dyDescent="0.25">
      <c r="E495" s="16"/>
      <c r="H495" s="107"/>
      <c r="M495" s="74"/>
    </row>
    <row r="496" spans="5:13" x14ac:dyDescent="0.25">
      <c r="E496" s="16"/>
      <c r="H496" s="107"/>
      <c r="M496" s="74"/>
    </row>
    <row r="497" spans="5:13" x14ac:dyDescent="0.25">
      <c r="E497" s="16"/>
      <c r="H497" s="107"/>
      <c r="M497" s="74"/>
    </row>
    <row r="498" spans="5:13" x14ac:dyDescent="0.25">
      <c r="E498" s="16"/>
      <c r="H498" s="107"/>
      <c r="M498" s="74"/>
    </row>
    <row r="499" spans="5:13" x14ac:dyDescent="0.25">
      <c r="E499" s="16"/>
      <c r="H499" s="107"/>
      <c r="M499" s="74"/>
    </row>
    <row r="500" spans="5:13" x14ac:dyDescent="0.25">
      <c r="E500" s="16"/>
      <c r="H500" s="107"/>
      <c r="M500" s="74"/>
    </row>
    <row r="501" spans="5:13" x14ac:dyDescent="0.25">
      <c r="E501" s="16"/>
      <c r="H501" s="107"/>
      <c r="M501" s="74"/>
    </row>
    <row r="502" spans="5:13" x14ac:dyDescent="0.25">
      <c r="E502" s="16"/>
      <c r="H502" s="107"/>
      <c r="M502" s="74"/>
    </row>
    <row r="503" spans="5:13" x14ac:dyDescent="0.25">
      <c r="E503" s="16"/>
      <c r="H503" s="107"/>
      <c r="M503" s="74"/>
    </row>
    <row r="504" spans="5:13" x14ac:dyDescent="0.25">
      <c r="E504" s="16"/>
      <c r="H504" s="107"/>
      <c r="M504" s="74"/>
    </row>
    <row r="505" spans="5:13" x14ac:dyDescent="0.25">
      <c r="E505" s="16"/>
      <c r="H505" s="107"/>
      <c r="M505" s="74"/>
    </row>
    <row r="506" spans="5:13" x14ac:dyDescent="0.25">
      <c r="E506" s="16"/>
      <c r="H506" s="107"/>
      <c r="M506" s="74"/>
    </row>
    <row r="507" spans="5:13" x14ac:dyDescent="0.25">
      <c r="E507" s="16"/>
      <c r="H507" s="107"/>
      <c r="M507" s="74"/>
    </row>
    <row r="508" spans="5:13" x14ac:dyDescent="0.25">
      <c r="E508" s="16"/>
      <c r="H508" s="107"/>
      <c r="M508" s="74"/>
    </row>
    <row r="509" spans="5:13" x14ac:dyDescent="0.25">
      <c r="E509" s="16"/>
      <c r="H509" s="107"/>
      <c r="M509" s="74"/>
    </row>
    <row r="510" spans="5:13" x14ac:dyDescent="0.25">
      <c r="E510" s="16"/>
      <c r="H510" s="107"/>
      <c r="M510" s="74"/>
    </row>
    <row r="511" spans="5:13" x14ac:dyDescent="0.25">
      <c r="E511" s="16"/>
      <c r="H511" s="107"/>
      <c r="M511" s="74"/>
    </row>
    <row r="512" spans="5:13" x14ac:dyDescent="0.25">
      <c r="E512" s="16"/>
      <c r="H512" s="107"/>
      <c r="M512" s="74"/>
    </row>
    <row r="513" spans="5:13" x14ac:dyDescent="0.25">
      <c r="E513" s="16"/>
      <c r="H513" s="107"/>
      <c r="M513" s="74"/>
    </row>
    <row r="514" spans="5:13" x14ac:dyDescent="0.25">
      <c r="E514" s="16"/>
      <c r="H514" s="107"/>
      <c r="M514" s="74"/>
    </row>
    <row r="515" spans="5:13" x14ac:dyDescent="0.25">
      <c r="E515" s="16"/>
      <c r="H515" s="107"/>
      <c r="M515" s="74"/>
    </row>
    <row r="516" spans="5:13" x14ac:dyDescent="0.25">
      <c r="E516" s="16"/>
      <c r="H516" s="107"/>
      <c r="M516" s="74"/>
    </row>
    <row r="517" spans="5:13" x14ac:dyDescent="0.25">
      <c r="E517" s="16"/>
      <c r="H517" s="107"/>
      <c r="M517" s="74"/>
    </row>
    <row r="518" spans="5:13" x14ac:dyDescent="0.25">
      <c r="E518" s="16"/>
      <c r="H518" s="107"/>
      <c r="M518" s="74"/>
    </row>
    <row r="519" spans="5:13" x14ac:dyDescent="0.25">
      <c r="E519" s="16"/>
      <c r="H519" s="107"/>
      <c r="M519" s="74"/>
    </row>
    <row r="520" spans="5:13" x14ac:dyDescent="0.25">
      <c r="E520" s="16"/>
      <c r="H520" s="107"/>
      <c r="M520" s="74"/>
    </row>
    <row r="521" spans="5:13" x14ac:dyDescent="0.25">
      <c r="E521" s="16"/>
      <c r="H521" s="107"/>
      <c r="M521" s="74"/>
    </row>
    <row r="522" spans="5:13" x14ac:dyDescent="0.25">
      <c r="E522" s="16"/>
      <c r="H522" s="107"/>
      <c r="M522" s="74"/>
    </row>
    <row r="523" spans="5:13" x14ac:dyDescent="0.25">
      <c r="E523" s="16"/>
      <c r="H523" s="107"/>
      <c r="M523" s="74"/>
    </row>
    <row r="524" spans="5:13" x14ac:dyDescent="0.25">
      <c r="E524" s="16"/>
      <c r="H524" s="107"/>
      <c r="M524" s="74"/>
    </row>
    <row r="525" spans="5:13" x14ac:dyDescent="0.25">
      <c r="E525" s="16"/>
      <c r="H525" s="107"/>
      <c r="M525" s="74"/>
    </row>
    <row r="526" spans="5:13" x14ac:dyDescent="0.25">
      <c r="E526" s="16"/>
      <c r="H526" s="107"/>
      <c r="M526" s="74"/>
    </row>
    <row r="527" spans="5:13" x14ac:dyDescent="0.25">
      <c r="E527" s="16"/>
      <c r="H527" s="107"/>
      <c r="M527" s="74"/>
    </row>
    <row r="528" spans="5:13" x14ac:dyDescent="0.25">
      <c r="E528" s="16"/>
      <c r="H528" s="107"/>
      <c r="M528" s="74"/>
    </row>
    <row r="529" spans="5:13" x14ac:dyDescent="0.25">
      <c r="E529" s="16"/>
      <c r="H529" s="107"/>
      <c r="M529" s="74"/>
    </row>
    <row r="530" spans="5:13" x14ac:dyDescent="0.25">
      <c r="E530" s="16"/>
      <c r="H530" s="107"/>
      <c r="M530" s="74"/>
    </row>
    <row r="531" spans="5:13" x14ac:dyDescent="0.25">
      <c r="E531" s="16"/>
      <c r="H531" s="107"/>
      <c r="M531" s="74"/>
    </row>
    <row r="532" spans="5:13" x14ac:dyDescent="0.25">
      <c r="E532" s="16"/>
      <c r="H532" s="107"/>
      <c r="M532" s="74"/>
    </row>
    <row r="533" spans="5:13" x14ac:dyDescent="0.25">
      <c r="E533" s="16"/>
      <c r="H533" s="107"/>
      <c r="M533" s="74"/>
    </row>
    <row r="534" spans="5:13" x14ac:dyDescent="0.25">
      <c r="E534" s="16"/>
      <c r="H534" s="107"/>
      <c r="M534" s="74"/>
    </row>
    <row r="535" spans="5:13" x14ac:dyDescent="0.25">
      <c r="E535" s="16"/>
      <c r="H535" s="107"/>
      <c r="M535" s="74"/>
    </row>
    <row r="536" spans="5:13" x14ac:dyDescent="0.25">
      <c r="E536" s="16"/>
      <c r="H536" s="107"/>
      <c r="M536" s="74"/>
    </row>
    <row r="537" spans="5:13" x14ac:dyDescent="0.25">
      <c r="E537" s="16"/>
      <c r="H537" s="107"/>
      <c r="M537" s="74"/>
    </row>
    <row r="538" spans="5:13" x14ac:dyDescent="0.25">
      <c r="E538" s="16"/>
      <c r="H538" s="107"/>
      <c r="M538" s="74"/>
    </row>
    <row r="539" spans="5:13" x14ac:dyDescent="0.25">
      <c r="E539" s="16"/>
      <c r="H539" s="107"/>
      <c r="M539" s="74"/>
    </row>
    <row r="540" spans="5:13" x14ac:dyDescent="0.25">
      <c r="E540" s="16"/>
      <c r="H540" s="107"/>
      <c r="M540" s="74"/>
    </row>
    <row r="541" spans="5:13" x14ac:dyDescent="0.25">
      <c r="E541" s="16"/>
      <c r="H541" s="107"/>
      <c r="M541" s="74"/>
    </row>
    <row r="542" spans="5:13" x14ac:dyDescent="0.25">
      <c r="E542" s="16"/>
      <c r="H542" s="107"/>
      <c r="M542" s="74"/>
    </row>
    <row r="543" spans="5:13" x14ac:dyDescent="0.25">
      <c r="E543" s="16"/>
      <c r="H543" s="107"/>
      <c r="M543" s="74"/>
    </row>
    <row r="544" spans="5:13" x14ac:dyDescent="0.25">
      <c r="E544" s="16"/>
      <c r="H544" s="107"/>
      <c r="M544" s="74"/>
    </row>
    <row r="545" spans="5:13" x14ac:dyDescent="0.25">
      <c r="E545" s="16"/>
      <c r="H545" s="107"/>
      <c r="M545" s="74"/>
    </row>
    <row r="546" spans="5:13" x14ac:dyDescent="0.25">
      <c r="E546" s="16"/>
      <c r="H546" s="107"/>
      <c r="M546" s="74"/>
    </row>
    <row r="547" spans="5:13" x14ac:dyDescent="0.25">
      <c r="E547" s="16"/>
      <c r="H547" s="107"/>
      <c r="M547" s="74"/>
    </row>
    <row r="548" spans="5:13" x14ac:dyDescent="0.25">
      <c r="E548" s="16"/>
      <c r="H548" s="107"/>
      <c r="M548" s="74"/>
    </row>
    <row r="549" spans="5:13" x14ac:dyDescent="0.25">
      <c r="E549" s="16"/>
      <c r="H549" s="107"/>
      <c r="M549" s="74"/>
    </row>
    <row r="550" spans="5:13" x14ac:dyDescent="0.25">
      <c r="E550" s="16"/>
      <c r="H550" s="107"/>
      <c r="M550" s="74"/>
    </row>
    <row r="551" spans="5:13" x14ac:dyDescent="0.25">
      <c r="E551" s="16"/>
      <c r="H551" s="107"/>
      <c r="M551" s="74"/>
    </row>
    <row r="552" spans="5:13" x14ac:dyDescent="0.25">
      <c r="E552" s="16"/>
      <c r="H552" s="107"/>
      <c r="M552" s="74"/>
    </row>
    <row r="553" spans="5:13" x14ac:dyDescent="0.25">
      <c r="E553" s="16"/>
      <c r="H553" s="107"/>
      <c r="M553" s="74"/>
    </row>
    <row r="554" spans="5:13" x14ac:dyDescent="0.25">
      <c r="E554" s="16"/>
      <c r="H554" s="107"/>
      <c r="M554" s="74"/>
    </row>
    <row r="555" spans="5:13" x14ac:dyDescent="0.25">
      <c r="E555" s="16"/>
      <c r="H555" s="107"/>
      <c r="M555" s="74"/>
    </row>
    <row r="556" spans="5:13" x14ac:dyDescent="0.25">
      <c r="E556" s="16"/>
      <c r="H556" s="107"/>
      <c r="M556" s="74"/>
    </row>
    <row r="557" spans="5:13" x14ac:dyDescent="0.25">
      <c r="E557" s="16"/>
      <c r="H557" s="107"/>
      <c r="M557" s="74"/>
    </row>
    <row r="558" spans="5:13" x14ac:dyDescent="0.25">
      <c r="E558" s="16"/>
      <c r="H558" s="107"/>
      <c r="M558" s="74"/>
    </row>
    <row r="559" spans="5:13" x14ac:dyDescent="0.25">
      <c r="E559" s="16"/>
      <c r="H559" s="107"/>
      <c r="M559" s="74"/>
    </row>
    <row r="560" spans="5:13" x14ac:dyDescent="0.25">
      <c r="E560" s="16"/>
      <c r="H560" s="107"/>
      <c r="M560" s="74"/>
    </row>
    <row r="561" spans="5:13" x14ac:dyDescent="0.25">
      <c r="E561" s="16"/>
      <c r="H561" s="107"/>
      <c r="M561" s="74"/>
    </row>
    <row r="562" spans="5:13" x14ac:dyDescent="0.25">
      <c r="E562" s="16"/>
      <c r="H562" s="107"/>
      <c r="M562" s="74"/>
    </row>
    <row r="563" spans="5:13" x14ac:dyDescent="0.25">
      <c r="E563" s="16"/>
      <c r="H563" s="107"/>
      <c r="M563" s="74"/>
    </row>
    <row r="564" spans="5:13" x14ac:dyDescent="0.25">
      <c r="E564" s="16"/>
      <c r="H564" s="107"/>
      <c r="M564" s="74"/>
    </row>
    <row r="565" spans="5:13" x14ac:dyDescent="0.25">
      <c r="E565" s="16"/>
      <c r="H565" s="107"/>
      <c r="M565" s="74"/>
    </row>
    <row r="566" spans="5:13" x14ac:dyDescent="0.25">
      <c r="E566" s="16"/>
      <c r="H566" s="107"/>
      <c r="M566" s="74"/>
    </row>
    <row r="567" spans="5:13" x14ac:dyDescent="0.25">
      <c r="E567" s="16"/>
      <c r="H567" s="107"/>
      <c r="M567" s="74"/>
    </row>
    <row r="568" spans="5:13" x14ac:dyDescent="0.25">
      <c r="E568" s="16"/>
      <c r="H568" s="107"/>
      <c r="M568" s="74"/>
    </row>
    <row r="569" spans="5:13" x14ac:dyDescent="0.25">
      <c r="E569" s="16"/>
      <c r="H569" s="107"/>
      <c r="M569" s="74"/>
    </row>
    <row r="570" spans="5:13" x14ac:dyDescent="0.25">
      <c r="E570" s="16"/>
      <c r="H570" s="107"/>
      <c r="M570" s="74"/>
    </row>
    <row r="571" spans="5:13" x14ac:dyDescent="0.25">
      <c r="E571" s="16"/>
      <c r="H571" s="107"/>
      <c r="M571" s="74"/>
    </row>
    <row r="572" spans="5:13" x14ac:dyDescent="0.25">
      <c r="E572" s="16"/>
      <c r="H572" s="107"/>
      <c r="M572" s="74"/>
    </row>
    <row r="573" spans="5:13" x14ac:dyDescent="0.25">
      <c r="E573" s="16"/>
      <c r="H573" s="107"/>
      <c r="M573" s="74"/>
    </row>
    <row r="574" spans="5:13" x14ac:dyDescent="0.25">
      <c r="E574" s="16"/>
      <c r="H574" s="107"/>
      <c r="M574" s="74"/>
    </row>
    <row r="575" spans="5:13" x14ac:dyDescent="0.25">
      <c r="E575" s="16"/>
      <c r="H575" s="107"/>
      <c r="M575" s="74"/>
    </row>
    <row r="576" spans="5:13" x14ac:dyDescent="0.25">
      <c r="E576" s="16"/>
      <c r="H576" s="107"/>
      <c r="M576" s="74"/>
    </row>
    <row r="577" spans="5:13" x14ac:dyDescent="0.25">
      <c r="E577" s="16"/>
      <c r="H577" s="107"/>
      <c r="M577" s="74"/>
    </row>
    <row r="578" spans="5:13" x14ac:dyDescent="0.25">
      <c r="E578" s="16"/>
      <c r="H578" s="107"/>
      <c r="M578" s="74"/>
    </row>
    <row r="579" spans="5:13" x14ac:dyDescent="0.25">
      <c r="E579" s="16"/>
      <c r="H579" s="107"/>
      <c r="M579" s="74"/>
    </row>
    <row r="580" spans="5:13" x14ac:dyDescent="0.25">
      <c r="E580" s="16"/>
      <c r="H580" s="107"/>
      <c r="M580" s="74"/>
    </row>
    <row r="581" spans="5:13" x14ac:dyDescent="0.25">
      <c r="E581" s="16"/>
      <c r="H581" s="107"/>
      <c r="M581" s="74"/>
    </row>
    <row r="582" spans="5:13" x14ac:dyDescent="0.25">
      <c r="E582" s="16"/>
      <c r="H582" s="107"/>
      <c r="M582" s="74"/>
    </row>
    <row r="583" spans="5:13" x14ac:dyDescent="0.25">
      <c r="E583" s="16"/>
      <c r="H583" s="107"/>
      <c r="M583" s="74"/>
    </row>
    <row r="584" spans="5:13" x14ac:dyDescent="0.25">
      <c r="E584" s="16"/>
      <c r="H584" s="107"/>
      <c r="M584" s="74"/>
    </row>
    <row r="585" spans="5:13" x14ac:dyDescent="0.25">
      <c r="E585" s="16"/>
      <c r="H585" s="107"/>
      <c r="M585" s="74"/>
    </row>
    <row r="586" spans="5:13" x14ac:dyDescent="0.25">
      <c r="E586" s="16"/>
      <c r="H586" s="107"/>
      <c r="M586" s="74"/>
    </row>
    <row r="587" spans="5:13" x14ac:dyDescent="0.25">
      <c r="E587" s="16"/>
      <c r="H587" s="107"/>
      <c r="M587" s="74"/>
    </row>
    <row r="588" spans="5:13" x14ac:dyDescent="0.25">
      <c r="E588" s="16"/>
      <c r="H588" s="107"/>
      <c r="M588" s="74"/>
    </row>
    <row r="589" spans="5:13" x14ac:dyDescent="0.25">
      <c r="E589" s="16"/>
      <c r="H589" s="107"/>
      <c r="M589" s="74"/>
    </row>
    <row r="590" spans="5:13" x14ac:dyDescent="0.25">
      <c r="E590" s="16"/>
      <c r="H590" s="107"/>
      <c r="M590" s="74"/>
    </row>
    <row r="591" spans="5:13" x14ac:dyDescent="0.25">
      <c r="E591" s="16"/>
      <c r="H591" s="107"/>
      <c r="M591" s="74"/>
    </row>
    <row r="592" spans="5:13" x14ac:dyDescent="0.25">
      <c r="E592" s="16"/>
      <c r="H592" s="107"/>
      <c r="M592" s="74"/>
    </row>
    <row r="593" spans="5:13" x14ac:dyDescent="0.25">
      <c r="E593" s="16"/>
      <c r="H593" s="107"/>
      <c r="M593" s="74"/>
    </row>
    <row r="594" spans="5:13" x14ac:dyDescent="0.25">
      <c r="E594" s="16"/>
      <c r="H594" s="107"/>
      <c r="M594" s="74"/>
    </row>
    <row r="595" spans="5:13" x14ac:dyDescent="0.25">
      <c r="E595" s="16"/>
      <c r="H595" s="107"/>
      <c r="M595" s="74"/>
    </row>
    <row r="596" spans="5:13" x14ac:dyDescent="0.25">
      <c r="E596" s="16"/>
      <c r="H596" s="107"/>
      <c r="M596" s="74"/>
    </row>
    <row r="597" spans="5:13" x14ac:dyDescent="0.25">
      <c r="E597" s="16"/>
      <c r="H597" s="107"/>
      <c r="M597" s="74"/>
    </row>
    <row r="598" spans="5:13" x14ac:dyDescent="0.25">
      <c r="E598" s="16"/>
      <c r="H598" s="107"/>
      <c r="M598" s="74"/>
    </row>
    <row r="599" spans="5:13" x14ac:dyDescent="0.25">
      <c r="E599" s="16"/>
      <c r="H599" s="107"/>
      <c r="M599" s="74"/>
    </row>
    <row r="600" spans="5:13" x14ac:dyDescent="0.25">
      <c r="E600" s="16"/>
      <c r="H600" s="107"/>
      <c r="M600" s="74"/>
    </row>
    <row r="601" spans="5:13" x14ac:dyDescent="0.25">
      <c r="E601" s="16"/>
      <c r="H601" s="107"/>
      <c r="M601" s="74"/>
    </row>
    <row r="602" spans="5:13" x14ac:dyDescent="0.25">
      <c r="E602" s="16"/>
      <c r="H602" s="107"/>
      <c r="M602" s="74"/>
    </row>
    <row r="603" spans="5:13" x14ac:dyDescent="0.25">
      <c r="E603" s="16"/>
      <c r="H603" s="107"/>
      <c r="M603" s="74"/>
    </row>
    <row r="604" spans="5:13" x14ac:dyDescent="0.25">
      <c r="E604" s="16"/>
      <c r="H604" s="107"/>
      <c r="M604" s="74"/>
    </row>
    <row r="605" spans="5:13" x14ac:dyDescent="0.25">
      <c r="E605" s="16"/>
      <c r="H605" s="107"/>
      <c r="M605" s="74"/>
    </row>
    <row r="606" spans="5:13" x14ac:dyDescent="0.25">
      <c r="E606" s="16"/>
      <c r="H606" s="107"/>
      <c r="M606" s="74"/>
    </row>
    <row r="607" spans="5:13" x14ac:dyDescent="0.25">
      <c r="E607" s="16"/>
      <c r="H607" s="107"/>
      <c r="M607" s="74"/>
    </row>
    <row r="608" spans="5:13" x14ac:dyDescent="0.25">
      <c r="E608" s="16"/>
      <c r="H608" s="107"/>
      <c r="M608" s="74"/>
    </row>
    <row r="609" spans="5:13" x14ac:dyDescent="0.25">
      <c r="E609" s="16"/>
      <c r="H609" s="107"/>
      <c r="M609" s="74"/>
    </row>
    <row r="610" spans="5:13" x14ac:dyDescent="0.25">
      <c r="E610" s="16"/>
      <c r="H610" s="107"/>
      <c r="M610" s="74"/>
    </row>
    <row r="611" spans="5:13" x14ac:dyDescent="0.25">
      <c r="E611" s="16"/>
      <c r="H611" s="107"/>
      <c r="M611" s="74"/>
    </row>
    <row r="612" spans="5:13" x14ac:dyDescent="0.25">
      <c r="E612" s="16"/>
      <c r="H612" s="107"/>
      <c r="M612" s="74"/>
    </row>
    <row r="613" spans="5:13" x14ac:dyDescent="0.25">
      <c r="E613" s="16"/>
      <c r="H613" s="107"/>
      <c r="M613" s="74"/>
    </row>
    <row r="614" spans="5:13" x14ac:dyDescent="0.25">
      <c r="E614" s="16"/>
      <c r="H614" s="107"/>
      <c r="M614" s="74"/>
    </row>
    <row r="615" spans="5:13" x14ac:dyDescent="0.25">
      <c r="E615" s="16"/>
      <c r="H615" s="107"/>
      <c r="M615" s="74"/>
    </row>
    <row r="616" spans="5:13" x14ac:dyDescent="0.25">
      <c r="E616" s="16"/>
      <c r="H616" s="107"/>
      <c r="M616" s="74"/>
    </row>
    <row r="617" spans="5:13" x14ac:dyDescent="0.25">
      <c r="E617" s="16"/>
      <c r="H617" s="107"/>
      <c r="M617" s="74"/>
    </row>
    <row r="618" spans="5:13" x14ac:dyDescent="0.25">
      <c r="E618" s="16"/>
      <c r="H618" s="107"/>
      <c r="M618" s="74"/>
    </row>
    <row r="619" spans="5:13" x14ac:dyDescent="0.25">
      <c r="E619" s="16"/>
      <c r="H619" s="107"/>
      <c r="M619" s="74"/>
    </row>
    <row r="620" spans="5:13" x14ac:dyDescent="0.25">
      <c r="E620" s="16"/>
      <c r="H620" s="107"/>
      <c r="M620" s="74"/>
    </row>
    <row r="621" spans="5:13" x14ac:dyDescent="0.25">
      <c r="E621" s="16"/>
      <c r="H621" s="107"/>
      <c r="M621" s="74"/>
    </row>
    <row r="622" spans="5:13" x14ac:dyDescent="0.25">
      <c r="E622" s="16"/>
      <c r="H622" s="107"/>
      <c r="M622" s="74"/>
    </row>
    <row r="623" spans="5:13" x14ac:dyDescent="0.25">
      <c r="E623" s="16"/>
      <c r="H623" s="107"/>
      <c r="M623" s="74"/>
    </row>
    <row r="624" spans="5:13" x14ac:dyDescent="0.25">
      <c r="E624" s="16"/>
      <c r="H624" s="107"/>
      <c r="M624" s="74"/>
    </row>
    <row r="625" spans="5:13" x14ac:dyDescent="0.25">
      <c r="E625" s="16"/>
      <c r="H625" s="107"/>
      <c r="M625" s="74"/>
    </row>
    <row r="626" spans="5:13" x14ac:dyDescent="0.25">
      <c r="E626" s="16"/>
      <c r="H626" s="107"/>
      <c r="M626" s="74"/>
    </row>
    <row r="627" spans="5:13" x14ac:dyDescent="0.25">
      <c r="E627" s="16"/>
      <c r="H627" s="107"/>
      <c r="M627" s="74"/>
    </row>
    <row r="628" spans="5:13" x14ac:dyDescent="0.25">
      <c r="E628" s="16"/>
      <c r="H628" s="107"/>
      <c r="M628" s="74"/>
    </row>
    <row r="629" spans="5:13" x14ac:dyDescent="0.25">
      <c r="E629" s="16"/>
      <c r="H629" s="107"/>
      <c r="M629" s="74"/>
    </row>
    <row r="630" spans="5:13" x14ac:dyDescent="0.25">
      <c r="E630" s="16"/>
      <c r="H630" s="107"/>
      <c r="M630" s="74"/>
    </row>
    <row r="631" spans="5:13" x14ac:dyDescent="0.25">
      <c r="E631" s="16"/>
      <c r="H631" s="107"/>
      <c r="M631" s="74"/>
    </row>
    <row r="632" spans="5:13" x14ac:dyDescent="0.25">
      <c r="E632" s="16"/>
      <c r="H632" s="107"/>
      <c r="M632" s="74"/>
    </row>
    <row r="633" spans="5:13" x14ac:dyDescent="0.25">
      <c r="E633" s="16"/>
      <c r="H633" s="107"/>
      <c r="M633" s="74"/>
    </row>
    <row r="634" spans="5:13" x14ac:dyDescent="0.25">
      <c r="E634" s="16"/>
      <c r="H634" s="107"/>
      <c r="M634" s="74"/>
    </row>
    <row r="635" spans="5:13" x14ac:dyDescent="0.25">
      <c r="E635" s="16"/>
      <c r="H635" s="107"/>
      <c r="M635" s="74"/>
    </row>
    <row r="636" spans="5:13" x14ac:dyDescent="0.25">
      <c r="E636" s="16"/>
      <c r="H636" s="107"/>
      <c r="M636" s="74"/>
    </row>
    <row r="637" spans="5:13" x14ac:dyDescent="0.25">
      <c r="E637" s="16"/>
      <c r="H637" s="107"/>
      <c r="M637" s="74"/>
    </row>
    <row r="638" spans="5:13" x14ac:dyDescent="0.25">
      <c r="E638" s="16"/>
      <c r="H638" s="107"/>
      <c r="M638" s="74"/>
    </row>
    <row r="639" spans="5:13" x14ac:dyDescent="0.25">
      <c r="E639" s="16"/>
      <c r="H639" s="107"/>
      <c r="M639" s="74"/>
    </row>
    <row r="640" spans="5:13" x14ac:dyDescent="0.25">
      <c r="E640" s="16"/>
      <c r="H640" s="107"/>
      <c r="M640" s="74"/>
    </row>
    <row r="641" spans="5:13" x14ac:dyDescent="0.25">
      <c r="E641" s="16"/>
      <c r="H641" s="107"/>
      <c r="M641" s="74"/>
    </row>
    <row r="642" spans="5:13" x14ac:dyDescent="0.25">
      <c r="E642" s="16"/>
      <c r="H642" s="107"/>
      <c r="M642" s="74"/>
    </row>
    <row r="643" spans="5:13" x14ac:dyDescent="0.25">
      <c r="E643" s="16"/>
      <c r="H643" s="107"/>
      <c r="M643" s="74"/>
    </row>
    <row r="644" spans="5:13" x14ac:dyDescent="0.25">
      <c r="E644" s="16"/>
      <c r="H644" s="107"/>
      <c r="M644" s="74"/>
    </row>
    <row r="645" spans="5:13" x14ac:dyDescent="0.25">
      <c r="E645" s="16"/>
      <c r="H645" s="107"/>
      <c r="M645" s="74"/>
    </row>
    <row r="646" spans="5:13" x14ac:dyDescent="0.25">
      <c r="E646" s="16"/>
      <c r="H646" s="107"/>
      <c r="M646" s="74"/>
    </row>
    <row r="647" spans="5:13" x14ac:dyDescent="0.25">
      <c r="E647" s="16"/>
      <c r="H647" s="107"/>
      <c r="M647" s="74"/>
    </row>
    <row r="648" spans="5:13" x14ac:dyDescent="0.25">
      <c r="E648" s="16"/>
      <c r="H648" s="107"/>
      <c r="M648" s="74"/>
    </row>
    <row r="649" spans="5:13" x14ac:dyDescent="0.25">
      <c r="E649" s="16"/>
      <c r="H649" s="107"/>
      <c r="M649" s="74"/>
    </row>
    <row r="650" spans="5:13" x14ac:dyDescent="0.25">
      <c r="E650" s="16"/>
      <c r="H650" s="107"/>
      <c r="M650" s="74"/>
    </row>
    <row r="651" spans="5:13" x14ac:dyDescent="0.25">
      <c r="E651" s="16"/>
      <c r="H651" s="107"/>
      <c r="M651" s="74"/>
    </row>
    <row r="652" spans="5:13" x14ac:dyDescent="0.25">
      <c r="E652" s="16"/>
      <c r="H652" s="107"/>
      <c r="M652" s="74"/>
    </row>
    <row r="653" spans="5:13" x14ac:dyDescent="0.25">
      <c r="E653" s="16"/>
      <c r="H653" s="107"/>
      <c r="M653" s="74"/>
    </row>
    <row r="654" spans="5:13" x14ac:dyDescent="0.25">
      <c r="E654" s="16"/>
      <c r="H654" s="107"/>
      <c r="M654" s="74"/>
    </row>
    <row r="655" spans="5:13" x14ac:dyDescent="0.25">
      <c r="E655" s="16"/>
      <c r="H655" s="107"/>
      <c r="M655" s="74"/>
    </row>
    <row r="656" spans="5:13" x14ac:dyDescent="0.25">
      <c r="E656" s="16"/>
      <c r="H656" s="107"/>
      <c r="M656" s="74"/>
    </row>
    <row r="657" spans="5:13" x14ac:dyDescent="0.25">
      <c r="E657" s="16"/>
      <c r="H657" s="107"/>
      <c r="M657" s="74"/>
    </row>
    <row r="658" spans="5:13" x14ac:dyDescent="0.25">
      <c r="E658" s="16"/>
      <c r="H658" s="107"/>
      <c r="M658" s="74"/>
    </row>
    <row r="659" spans="5:13" x14ac:dyDescent="0.25">
      <c r="E659" s="16"/>
      <c r="H659" s="107"/>
      <c r="M659" s="74"/>
    </row>
    <row r="660" spans="5:13" x14ac:dyDescent="0.25">
      <c r="E660" s="16"/>
      <c r="H660" s="107"/>
      <c r="M660" s="74"/>
    </row>
    <row r="661" spans="5:13" x14ac:dyDescent="0.25">
      <c r="E661" s="16"/>
      <c r="H661" s="107"/>
      <c r="M661" s="74"/>
    </row>
    <row r="662" spans="5:13" x14ac:dyDescent="0.25">
      <c r="E662" s="16"/>
      <c r="H662" s="107"/>
      <c r="M662" s="74"/>
    </row>
    <row r="663" spans="5:13" x14ac:dyDescent="0.25">
      <c r="E663" s="16"/>
      <c r="H663" s="107"/>
      <c r="M663" s="74"/>
    </row>
    <row r="664" spans="5:13" x14ac:dyDescent="0.25">
      <c r="E664" s="16"/>
      <c r="H664" s="107"/>
      <c r="M664" s="74"/>
    </row>
    <row r="665" spans="5:13" x14ac:dyDescent="0.25">
      <c r="E665" s="16"/>
      <c r="H665" s="107"/>
      <c r="M665" s="74"/>
    </row>
    <row r="666" spans="5:13" x14ac:dyDescent="0.25">
      <c r="E666" s="16"/>
      <c r="H666" s="107"/>
      <c r="M666" s="74"/>
    </row>
    <row r="667" spans="5:13" x14ac:dyDescent="0.25">
      <c r="E667" s="16"/>
      <c r="H667" s="107"/>
      <c r="M667" s="74"/>
    </row>
    <row r="668" spans="5:13" x14ac:dyDescent="0.25">
      <c r="E668" s="16"/>
      <c r="H668" s="107"/>
      <c r="M668" s="74"/>
    </row>
    <row r="669" spans="5:13" x14ac:dyDescent="0.25">
      <c r="E669" s="16"/>
      <c r="H669" s="107"/>
      <c r="M669" s="74"/>
    </row>
    <row r="670" spans="5:13" x14ac:dyDescent="0.25">
      <c r="E670" s="16"/>
      <c r="H670" s="107"/>
      <c r="M670" s="74"/>
    </row>
    <row r="671" spans="5:13" x14ac:dyDescent="0.25">
      <c r="E671" s="16"/>
      <c r="H671" s="107"/>
      <c r="M671" s="74"/>
    </row>
    <row r="672" spans="5:13" x14ac:dyDescent="0.25">
      <c r="E672" s="16"/>
      <c r="H672" s="107"/>
      <c r="M672" s="74"/>
    </row>
    <row r="673" spans="5:13" x14ac:dyDescent="0.25">
      <c r="E673" s="16"/>
      <c r="H673" s="107"/>
      <c r="M673" s="74"/>
    </row>
    <row r="674" spans="5:13" x14ac:dyDescent="0.25">
      <c r="E674" s="16"/>
      <c r="H674" s="107"/>
      <c r="M674" s="74"/>
    </row>
    <row r="675" spans="5:13" x14ac:dyDescent="0.25">
      <c r="E675" s="16"/>
      <c r="H675" s="107"/>
      <c r="M675" s="74"/>
    </row>
    <row r="676" spans="5:13" x14ac:dyDescent="0.25">
      <c r="E676" s="16"/>
      <c r="H676" s="107"/>
      <c r="M676" s="74"/>
    </row>
    <row r="677" spans="5:13" x14ac:dyDescent="0.25">
      <c r="E677" s="16"/>
      <c r="H677" s="107"/>
      <c r="M677" s="74"/>
    </row>
    <row r="678" spans="5:13" x14ac:dyDescent="0.25">
      <c r="E678" s="16"/>
      <c r="H678" s="107"/>
      <c r="M678" s="74"/>
    </row>
    <row r="679" spans="5:13" x14ac:dyDescent="0.25">
      <c r="E679" s="16"/>
      <c r="H679" s="107"/>
      <c r="M679" s="74"/>
    </row>
    <row r="680" spans="5:13" x14ac:dyDescent="0.25">
      <c r="E680" s="16"/>
      <c r="H680" s="107"/>
      <c r="M680" s="74"/>
    </row>
    <row r="681" spans="5:13" x14ac:dyDescent="0.25">
      <c r="E681" s="16"/>
      <c r="H681" s="107"/>
      <c r="M681" s="74"/>
    </row>
    <row r="682" spans="5:13" x14ac:dyDescent="0.25">
      <c r="E682" s="16"/>
      <c r="H682" s="107"/>
      <c r="M682" s="74"/>
    </row>
    <row r="683" spans="5:13" x14ac:dyDescent="0.25">
      <c r="E683" s="16"/>
      <c r="H683" s="107"/>
      <c r="M683" s="74"/>
    </row>
    <row r="684" spans="5:13" x14ac:dyDescent="0.25">
      <c r="E684" s="16"/>
      <c r="H684" s="107"/>
      <c r="M684" s="74"/>
    </row>
    <row r="685" spans="5:13" x14ac:dyDescent="0.25">
      <c r="E685" s="16"/>
      <c r="H685" s="107"/>
      <c r="M685" s="74"/>
    </row>
    <row r="686" spans="5:13" x14ac:dyDescent="0.25">
      <c r="E686" s="16"/>
      <c r="H686" s="107"/>
      <c r="M686" s="74"/>
    </row>
    <row r="687" spans="5:13" x14ac:dyDescent="0.25">
      <c r="E687" s="16"/>
      <c r="H687" s="107"/>
      <c r="M687" s="74"/>
    </row>
    <row r="688" spans="5:13" x14ac:dyDescent="0.25">
      <c r="E688" s="16"/>
      <c r="H688" s="107"/>
      <c r="M688" s="74"/>
    </row>
    <row r="689" spans="5:13" x14ac:dyDescent="0.25">
      <c r="E689" s="16"/>
      <c r="H689" s="107"/>
      <c r="M689" s="74"/>
    </row>
    <row r="690" spans="5:13" x14ac:dyDescent="0.25">
      <c r="E690" s="16"/>
      <c r="H690" s="107"/>
      <c r="M690" s="74"/>
    </row>
    <row r="691" spans="5:13" x14ac:dyDescent="0.25">
      <c r="E691" s="16"/>
      <c r="H691" s="107"/>
      <c r="M691" s="74"/>
    </row>
    <row r="692" spans="5:13" x14ac:dyDescent="0.25">
      <c r="E692" s="16"/>
      <c r="H692" s="107"/>
      <c r="M692" s="74"/>
    </row>
    <row r="693" spans="5:13" x14ac:dyDescent="0.25">
      <c r="E693" s="16"/>
      <c r="H693" s="107"/>
      <c r="M693" s="74"/>
    </row>
    <row r="694" spans="5:13" x14ac:dyDescent="0.25">
      <c r="E694" s="16"/>
      <c r="H694" s="107"/>
      <c r="M694" s="74"/>
    </row>
    <row r="695" spans="5:13" x14ac:dyDescent="0.25">
      <c r="E695" s="16"/>
      <c r="H695" s="107"/>
      <c r="M695" s="74"/>
    </row>
    <row r="696" spans="5:13" x14ac:dyDescent="0.25">
      <c r="E696" s="16"/>
      <c r="H696" s="107"/>
      <c r="M696" s="74"/>
    </row>
    <row r="697" spans="5:13" x14ac:dyDescent="0.25">
      <c r="E697" s="16"/>
      <c r="H697" s="107"/>
      <c r="M697" s="74"/>
    </row>
    <row r="698" spans="5:13" x14ac:dyDescent="0.25">
      <c r="E698" s="16"/>
      <c r="H698" s="107"/>
      <c r="M698" s="74"/>
    </row>
    <row r="699" spans="5:13" x14ac:dyDescent="0.25">
      <c r="E699" s="16"/>
      <c r="H699" s="107"/>
      <c r="M699" s="74"/>
    </row>
    <row r="700" spans="5:13" x14ac:dyDescent="0.25">
      <c r="E700" s="16"/>
      <c r="H700" s="107"/>
      <c r="M700" s="74"/>
    </row>
    <row r="701" spans="5:13" x14ac:dyDescent="0.25">
      <c r="E701" s="16"/>
      <c r="H701" s="107"/>
      <c r="M701" s="74"/>
    </row>
    <row r="702" spans="5:13" x14ac:dyDescent="0.25">
      <c r="E702" s="16"/>
      <c r="H702" s="107"/>
      <c r="M702" s="74"/>
    </row>
    <row r="703" spans="5:13" x14ac:dyDescent="0.25">
      <c r="E703" s="16"/>
      <c r="H703" s="107"/>
      <c r="M703" s="74"/>
    </row>
    <row r="704" spans="5:13" x14ac:dyDescent="0.25">
      <c r="E704" s="16"/>
      <c r="H704" s="107"/>
      <c r="M704" s="74"/>
    </row>
    <row r="705" spans="5:13" x14ac:dyDescent="0.25">
      <c r="E705" s="16"/>
      <c r="H705" s="107"/>
      <c r="M705" s="74"/>
    </row>
    <row r="706" spans="5:13" x14ac:dyDescent="0.25">
      <c r="E706" s="16"/>
      <c r="H706" s="107"/>
      <c r="M706" s="74"/>
    </row>
    <row r="707" spans="5:13" x14ac:dyDescent="0.25">
      <c r="E707" s="16"/>
      <c r="H707" s="107"/>
      <c r="M707" s="74"/>
    </row>
    <row r="708" spans="5:13" x14ac:dyDescent="0.25">
      <c r="E708" s="16"/>
      <c r="H708" s="107"/>
      <c r="M708" s="74"/>
    </row>
    <row r="709" spans="5:13" x14ac:dyDescent="0.25">
      <c r="E709" s="16"/>
      <c r="H709" s="107"/>
      <c r="M709" s="74"/>
    </row>
    <row r="710" spans="5:13" x14ac:dyDescent="0.25">
      <c r="E710" s="16"/>
      <c r="H710" s="107"/>
      <c r="M710" s="74"/>
    </row>
    <row r="711" spans="5:13" x14ac:dyDescent="0.25">
      <c r="E711" s="16"/>
      <c r="H711" s="107"/>
      <c r="M711" s="74"/>
    </row>
    <row r="712" spans="5:13" x14ac:dyDescent="0.25">
      <c r="E712" s="16"/>
      <c r="H712" s="107"/>
      <c r="M712" s="74"/>
    </row>
    <row r="713" spans="5:13" x14ac:dyDescent="0.25">
      <c r="E713" s="16"/>
      <c r="H713" s="107"/>
      <c r="M713" s="74"/>
    </row>
    <row r="714" spans="5:13" x14ac:dyDescent="0.25">
      <c r="E714" s="16"/>
      <c r="H714" s="107"/>
      <c r="M714" s="74"/>
    </row>
    <row r="715" spans="5:13" x14ac:dyDescent="0.25">
      <c r="E715" s="16"/>
      <c r="H715" s="107"/>
      <c r="M715" s="74"/>
    </row>
    <row r="716" spans="5:13" x14ac:dyDescent="0.25">
      <c r="E716" s="16"/>
      <c r="H716" s="107"/>
      <c r="M716" s="74"/>
    </row>
    <row r="717" spans="5:13" x14ac:dyDescent="0.25">
      <c r="E717" s="16"/>
      <c r="H717" s="107"/>
      <c r="M717" s="74"/>
    </row>
    <row r="718" spans="5:13" x14ac:dyDescent="0.25">
      <c r="E718" s="16"/>
      <c r="H718" s="107"/>
      <c r="M718" s="74"/>
    </row>
    <row r="719" spans="5:13" x14ac:dyDescent="0.25">
      <c r="E719" s="16"/>
      <c r="H719" s="107"/>
      <c r="M719" s="74"/>
    </row>
    <row r="720" spans="5:13" x14ac:dyDescent="0.25">
      <c r="E720" s="16"/>
      <c r="H720" s="107"/>
      <c r="M720" s="74"/>
    </row>
    <row r="721" spans="5:13" x14ac:dyDescent="0.25">
      <c r="E721" s="16"/>
      <c r="H721" s="107"/>
      <c r="M721" s="74"/>
    </row>
    <row r="722" spans="5:13" x14ac:dyDescent="0.25">
      <c r="E722" s="16"/>
      <c r="H722" s="107"/>
      <c r="M722" s="74"/>
    </row>
    <row r="723" spans="5:13" x14ac:dyDescent="0.25">
      <c r="E723" s="16"/>
      <c r="H723" s="107"/>
      <c r="M723" s="74"/>
    </row>
    <row r="724" spans="5:13" x14ac:dyDescent="0.25">
      <c r="E724" s="16"/>
      <c r="H724" s="107"/>
      <c r="M724" s="74"/>
    </row>
    <row r="725" spans="5:13" x14ac:dyDescent="0.25">
      <c r="E725" s="16"/>
      <c r="H725" s="107"/>
      <c r="M725" s="74"/>
    </row>
    <row r="726" spans="5:13" x14ac:dyDescent="0.25">
      <c r="E726" s="16"/>
      <c r="H726" s="107"/>
      <c r="M726" s="74"/>
    </row>
    <row r="727" spans="5:13" x14ac:dyDescent="0.25">
      <c r="E727" s="16"/>
      <c r="H727" s="107"/>
      <c r="M727" s="74"/>
    </row>
    <row r="728" spans="5:13" x14ac:dyDescent="0.25">
      <c r="E728" s="16"/>
      <c r="H728" s="107"/>
      <c r="M728" s="74"/>
    </row>
    <row r="729" spans="5:13" x14ac:dyDescent="0.25">
      <c r="E729" s="16"/>
      <c r="H729" s="107"/>
      <c r="M729" s="74"/>
    </row>
    <row r="730" spans="5:13" x14ac:dyDescent="0.25">
      <c r="E730" s="16"/>
      <c r="H730" s="107"/>
      <c r="M730" s="74"/>
    </row>
    <row r="731" spans="5:13" x14ac:dyDescent="0.25">
      <c r="E731" s="16"/>
      <c r="H731" s="107"/>
      <c r="M731" s="74"/>
    </row>
    <row r="732" spans="5:13" x14ac:dyDescent="0.25">
      <c r="E732" s="16"/>
      <c r="H732" s="107"/>
      <c r="M732" s="74"/>
    </row>
    <row r="733" spans="5:13" x14ac:dyDescent="0.25">
      <c r="E733" s="16"/>
      <c r="H733" s="107"/>
      <c r="M733" s="74"/>
    </row>
    <row r="734" spans="5:13" x14ac:dyDescent="0.25">
      <c r="E734" s="16"/>
      <c r="H734" s="107"/>
      <c r="M734" s="74"/>
    </row>
    <row r="735" spans="5:13" x14ac:dyDescent="0.25">
      <c r="E735" s="16"/>
      <c r="H735" s="107"/>
      <c r="M735" s="74"/>
    </row>
    <row r="736" spans="5:13" x14ac:dyDescent="0.25">
      <c r="E736" s="16"/>
      <c r="H736" s="107"/>
      <c r="M736" s="74"/>
    </row>
    <row r="737" spans="5:13" x14ac:dyDescent="0.25">
      <c r="E737" s="16"/>
      <c r="H737" s="107"/>
      <c r="M737" s="74"/>
    </row>
    <row r="738" spans="5:13" x14ac:dyDescent="0.25">
      <c r="E738" s="16"/>
      <c r="H738" s="107"/>
      <c r="M738" s="74"/>
    </row>
    <row r="739" spans="5:13" x14ac:dyDescent="0.25">
      <c r="E739" s="16"/>
      <c r="H739" s="107"/>
      <c r="M739" s="74"/>
    </row>
    <row r="740" spans="5:13" x14ac:dyDescent="0.25">
      <c r="E740" s="16"/>
      <c r="H740" s="107"/>
      <c r="M740" s="74"/>
    </row>
    <row r="741" spans="5:13" x14ac:dyDescent="0.25">
      <c r="E741" s="16"/>
      <c r="H741" s="107"/>
      <c r="M741" s="74"/>
    </row>
    <row r="742" spans="5:13" x14ac:dyDescent="0.25">
      <c r="E742" s="16"/>
      <c r="H742" s="107"/>
      <c r="M742" s="74"/>
    </row>
    <row r="743" spans="5:13" x14ac:dyDescent="0.25">
      <c r="E743" s="16"/>
      <c r="H743" s="107"/>
      <c r="M743" s="74"/>
    </row>
    <row r="744" spans="5:13" x14ac:dyDescent="0.25">
      <c r="E744" s="16"/>
      <c r="H744" s="107"/>
      <c r="M744" s="74"/>
    </row>
    <row r="745" spans="5:13" x14ac:dyDescent="0.25">
      <c r="E745" s="16"/>
      <c r="H745" s="107"/>
      <c r="M745" s="74"/>
    </row>
    <row r="746" spans="5:13" x14ac:dyDescent="0.25">
      <c r="E746" s="16"/>
      <c r="H746" s="107"/>
      <c r="M746" s="74"/>
    </row>
    <row r="747" spans="5:13" x14ac:dyDescent="0.25">
      <c r="E747" s="16"/>
      <c r="H747" s="107"/>
      <c r="M747" s="74"/>
    </row>
    <row r="748" spans="5:13" x14ac:dyDescent="0.25">
      <c r="E748" s="16"/>
      <c r="H748" s="107"/>
      <c r="M748" s="74"/>
    </row>
    <row r="749" spans="5:13" x14ac:dyDescent="0.25">
      <c r="E749" s="16"/>
      <c r="H749" s="107"/>
      <c r="M749" s="74"/>
    </row>
    <row r="750" spans="5:13" x14ac:dyDescent="0.25">
      <c r="E750" s="16"/>
      <c r="H750" s="107"/>
      <c r="M750" s="74"/>
    </row>
    <row r="751" spans="5:13" x14ac:dyDescent="0.25">
      <c r="E751" s="16"/>
      <c r="H751" s="107"/>
      <c r="M751" s="74"/>
    </row>
    <row r="752" spans="5:13" x14ac:dyDescent="0.25">
      <c r="E752" s="16"/>
      <c r="H752" s="107"/>
      <c r="M752" s="74"/>
    </row>
    <row r="753" spans="5:13" x14ac:dyDescent="0.25">
      <c r="E753" s="16"/>
      <c r="H753" s="107"/>
      <c r="M753" s="74"/>
    </row>
    <row r="754" spans="5:13" x14ac:dyDescent="0.25">
      <c r="E754" s="16"/>
      <c r="H754" s="107"/>
      <c r="M754" s="74"/>
    </row>
    <row r="755" spans="5:13" x14ac:dyDescent="0.25">
      <c r="E755" s="16"/>
      <c r="H755" s="107"/>
      <c r="M755" s="74"/>
    </row>
    <row r="756" spans="5:13" x14ac:dyDescent="0.25">
      <c r="E756" s="16"/>
      <c r="H756" s="107"/>
      <c r="M756" s="74"/>
    </row>
    <row r="757" spans="5:13" x14ac:dyDescent="0.25">
      <c r="E757" s="16"/>
      <c r="H757" s="107"/>
      <c r="M757" s="74"/>
    </row>
    <row r="758" spans="5:13" x14ac:dyDescent="0.25">
      <c r="E758" s="16"/>
      <c r="H758" s="107"/>
      <c r="M758" s="74"/>
    </row>
    <row r="759" spans="5:13" x14ac:dyDescent="0.25">
      <c r="E759" s="16"/>
      <c r="H759" s="107"/>
      <c r="M759" s="74"/>
    </row>
    <row r="760" spans="5:13" x14ac:dyDescent="0.25">
      <c r="E760" s="16"/>
      <c r="H760" s="107"/>
      <c r="M760" s="74"/>
    </row>
    <row r="761" spans="5:13" x14ac:dyDescent="0.25">
      <c r="E761" s="16"/>
      <c r="H761" s="107"/>
      <c r="M761" s="74"/>
    </row>
    <row r="762" spans="5:13" x14ac:dyDescent="0.25">
      <c r="E762" s="16"/>
      <c r="H762" s="107"/>
      <c r="M762" s="74"/>
    </row>
    <row r="763" spans="5:13" x14ac:dyDescent="0.25">
      <c r="E763" s="16"/>
      <c r="H763" s="107"/>
      <c r="M763" s="74"/>
    </row>
    <row r="764" spans="5:13" x14ac:dyDescent="0.25">
      <c r="E764" s="16"/>
      <c r="H764" s="107"/>
      <c r="M764" s="74"/>
    </row>
    <row r="765" spans="5:13" x14ac:dyDescent="0.25">
      <c r="E765" s="16"/>
      <c r="H765" s="107"/>
      <c r="M765" s="74"/>
    </row>
    <row r="766" spans="5:13" x14ac:dyDescent="0.25">
      <c r="E766" s="16"/>
      <c r="H766" s="107"/>
      <c r="M766" s="74"/>
    </row>
    <row r="767" spans="5:13" x14ac:dyDescent="0.25">
      <c r="E767" s="16"/>
      <c r="H767" s="107"/>
      <c r="M767" s="74"/>
    </row>
    <row r="768" spans="5:13" x14ac:dyDescent="0.25">
      <c r="E768" s="16"/>
      <c r="H768" s="107"/>
      <c r="M768" s="74"/>
    </row>
    <row r="769" spans="5:13" x14ac:dyDescent="0.25">
      <c r="E769" s="16"/>
      <c r="H769" s="107"/>
      <c r="M769" s="74"/>
    </row>
    <row r="770" spans="5:13" x14ac:dyDescent="0.25">
      <c r="E770" s="16"/>
      <c r="H770" s="107"/>
      <c r="M770" s="74"/>
    </row>
    <row r="771" spans="5:13" x14ac:dyDescent="0.25">
      <c r="E771" s="16"/>
      <c r="H771" s="107"/>
      <c r="M771" s="74"/>
    </row>
    <row r="772" spans="5:13" x14ac:dyDescent="0.25">
      <c r="E772" s="16"/>
      <c r="H772" s="107"/>
      <c r="M772" s="74"/>
    </row>
    <row r="773" spans="5:13" x14ac:dyDescent="0.25">
      <c r="E773" s="16"/>
      <c r="H773" s="107"/>
      <c r="M773" s="74"/>
    </row>
    <row r="774" spans="5:13" x14ac:dyDescent="0.25">
      <c r="E774" s="16"/>
      <c r="H774" s="107"/>
      <c r="M774" s="74"/>
    </row>
    <row r="775" spans="5:13" x14ac:dyDescent="0.25">
      <c r="E775" s="16"/>
      <c r="H775" s="107"/>
      <c r="M775" s="74"/>
    </row>
    <row r="776" spans="5:13" x14ac:dyDescent="0.25">
      <c r="E776" s="16"/>
      <c r="H776" s="107"/>
      <c r="M776" s="74"/>
    </row>
    <row r="777" spans="5:13" x14ac:dyDescent="0.25">
      <c r="E777" s="16"/>
      <c r="H777" s="107"/>
      <c r="M777" s="74"/>
    </row>
    <row r="778" spans="5:13" x14ac:dyDescent="0.25">
      <c r="E778" s="16"/>
      <c r="H778" s="107"/>
      <c r="M778" s="74"/>
    </row>
    <row r="779" spans="5:13" x14ac:dyDescent="0.25">
      <c r="E779" s="16"/>
      <c r="H779" s="107"/>
      <c r="M779" s="74"/>
    </row>
    <row r="780" spans="5:13" x14ac:dyDescent="0.25">
      <c r="E780" s="16"/>
      <c r="H780" s="107"/>
      <c r="M780" s="74"/>
    </row>
    <row r="781" spans="5:13" x14ac:dyDescent="0.25">
      <c r="E781" s="16"/>
      <c r="H781" s="107"/>
      <c r="M781" s="74"/>
    </row>
    <row r="782" spans="5:13" x14ac:dyDescent="0.25">
      <c r="E782" s="16"/>
      <c r="H782" s="107"/>
      <c r="M782" s="74"/>
    </row>
    <row r="783" spans="5:13" x14ac:dyDescent="0.25">
      <c r="E783" s="16"/>
      <c r="H783" s="107"/>
      <c r="M783" s="74"/>
    </row>
    <row r="784" spans="5:13" x14ac:dyDescent="0.25">
      <c r="E784" s="16"/>
      <c r="H784" s="107"/>
      <c r="M784" s="74"/>
    </row>
    <row r="785" spans="5:13" x14ac:dyDescent="0.25">
      <c r="E785" s="16"/>
      <c r="H785" s="107"/>
      <c r="M785" s="74"/>
    </row>
    <row r="786" spans="5:13" x14ac:dyDescent="0.25">
      <c r="E786" s="16"/>
      <c r="H786" s="107"/>
      <c r="M786" s="74"/>
    </row>
    <row r="787" spans="5:13" x14ac:dyDescent="0.25">
      <c r="E787" s="16"/>
      <c r="H787" s="107"/>
      <c r="M787" s="74"/>
    </row>
    <row r="788" spans="5:13" x14ac:dyDescent="0.25">
      <c r="E788" s="16"/>
      <c r="H788" s="107"/>
      <c r="M788" s="74"/>
    </row>
    <row r="789" spans="5:13" x14ac:dyDescent="0.25">
      <c r="E789" s="16"/>
      <c r="H789" s="107"/>
      <c r="M789" s="74"/>
    </row>
    <row r="790" spans="5:13" x14ac:dyDescent="0.25">
      <c r="E790" s="16"/>
      <c r="H790" s="107"/>
      <c r="M790" s="74"/>
    </row>
    <row r="791" spans="5:13" x14ac:dyDescent="0.25">
      <c r="E791" s="16"/>
      <c r="H791" s="107"/>
      <c r="M791" s="74"/>
    </row>
    <row r="792" spans="5:13" x14ac:dyDescent="0.25">
      <c r="E792" s="16"/>
      <c r="H792" s="107"/>
      <c r="M792" s="74"/>
    </row>
    <row r="793" spans="5:13" x14ac:dyDescent="0.25">
      <c r="E793" s="16"/>
      <c r="H793" s="107"/>
      <c r="M793" s="74"/>
    </row>
    <row r="794" spans="5:13" x14ac:dyDescent="0.25">
      <c r="E794" s="16"/>
      <c r="H794" s="107"/>
      <c r="M794" s="74"/>
    </row>
    <row r="795" spans="5:13" x14ac:dyDescent="0.25">
      <c r="E795" s="16"/>
      <c r="H795" s="107"/>
      <c r="M795" s="74"/>
    </row>
    <row r="796" spans="5:13" x14ac:dyDescent="0.25">
      <c r="E796" s="16"/>
      <c r="H796" s="107"/>
      <c r="M796" s="74"/>
    </row>
    <row r="797" spans="5:13" x14ac:dyDescent="0.25">
      <c r="E797" s="16"/>
      <c r="H797" s="107"/>
      <c r="M797" s="74"/>
    </row>
    <row r="798" spans="5:13" x14ac:dyDescent="0.25">
      <c r="E798" s="16"/>
      <c r="H798" s="107"/>
      <c r="M798" s="74"/>
    </row>
    <row r="799" spans="5:13" x14ac:dyDescent="0.25">
      <c r="E799" s="16"/>
      <c r="H799" s="107"/>
      <c r="M799" s="74"/>
    </row>
    <row r="800" spans="5:13" x14ac:dyDescent="0.25">
      <c r="E800" s="16"/>
      <c r="H800" s="107"/>
      <c r="M800" s="74"/>
    </row>
    <row r="801" spans="5:13" x14ac:dyDescent="0.25">
      <c r="E801" s="16"/>
      <c r="H801" s="107"/>
      <c r="M801" s="74"/>
    </row>
    <row r="802" spans="5:13" x14ac:dyDescent="0.25">
      <c r="E802" s="16"/>
      <c r="H802" s="107"/>
      <c r="M802" s="74"/>
    </row>
    <row r="803" spans="5:13" x14ac:dyDescent="0.25">
      <c r="E803" s="16"/>
      <c r="H803" s="107"/>
      <c r="M803" s="74"/>
    </row>
    <row r="804" spans="5:13" x14ac:dyDescent="0.25">
      <c r="E804" s="16"/>
      <c r="H804" s="107"/>
      <c r="M804" s="74"/>
    </row>
    <row r="805" spans="5:13" x14ac:dyDescent="0.25">
      <c r="E805" s="16"/>
      <c r="H805" s="107"/>
      <c r="M805" s="74"/>
    </row>
    <row r="806" spans="5:13" x14ac:dyDescent="0.25">
      <c r="E806" s="16"/>
      <c r="H806" s="107"/>
      <c r="M806" s="74"/>
    </row>
    <row r="807" spans="5:13" x14ac:dyDescent="0.25">
      <c r="E807" s="16"/>
      <c r="H807" s="107"/>
      <c r="M807" s="74"/>
    </row>
    <row r="808" spans="5:13" x14ac:dyDescent="0.25">
      <c r="E808" s="16"/>
      <c r="H808" s="107"/>
      <c r="M808" s="74"/>
    </row>
    <row r="809" spans="5:13" x14ac:dyDescent="0.25">
      <c r="E809" s="16"/>
      <c r="H809" s="107"/>
      <c r="M809" s="74"/>
    </row>
    <row r="810" spans="5:13" x14ac:dyDescent="0.25">
      <c r="E810" s="16"/>
      <c r="H810" s="107"/>
      <c r="M810" s="74"/>
    </row>
    <row r="811" spans="5:13" x14ac:dyDescent="0.25">
      <c r="E811" s="16"/>
      <c r="H811" s="107"/>
      <c r="M811" s="74"/>
    </row>
    <row r="812" spans="5:13" x14ac:dyDescent="0.25">
      <c r="E812" s="16"/>
      <c r="H812" s="107"/>
      <c r="M812" s="74"/>
    </row>
    <row r="813" spans="5:13" x14ac:dyDescent="0.25">
      <c r="E813" s="16"/>
      <c r="H813" s="107"/>
      <c r="M813" s="74"/>
    </row>
    <row r="814" spans="5:13" x14ac:dyDescent="0.25">
      <c r="E814" s="16"/>
      <c r="H814" s="107"/>
      <c r="M814" s="74"/>
    </row>
    <row r="815" spans="5:13" x14ac:dyDescent="0.25">
      <c r="E815" s="16"/>
      <c r="H815" s="107"/>
      <c r="M815" s="74"/>
    </row>
    <row r="816" spans="5:13" x14ac:dyDescent="0.25">
      <c r="E816" s="16"/>
      <c r="H816" s="107"/>
      <c r="M816" s="74"/>
    </row>
    <row r="817" spans="5:13" x14ac:dyDescent="0.25">
      <c r="E817" s="16"/>
      <c r="H817" s="107"/>
      <c r="M817" s="74"/>
    </row>
    <row r="818" spans="5:13" x14ac:dyDescent="0.25">
      <c r="E818" s="16"/>
      <c r="H818" s="107"/>
      <c r="M818" s="74"/>
    </row>
    <row r="819" spans="5:13" x14ac:dyDescent="0.25">
      <c r="E819" s="16"/>
      <c r="H819" s="107"/>
      <c r="M819" s="74"/>
    </row>
    <row r="820" spans="5:13" x14ac:dyDescent="0.25">
      <c r="E820" s="16"/>
      <c r="H820" s="107"/>
      <c r="M820" s="74"/>
    </row>
    <row r="821" spans="5:13" x14ac:dyDescent="0.25">
      <c r="E821" s="16"/>
      <c r="H821" s="107"/>
      <c r="M821" s="74"/>
    </row>
    <row r="822" spans="5:13" x14ac:dyDescent="0.25">
      <c r="E822" s="16"/>
      <c r="H822" s="107"/>
      <c r="M822" s="74"/>
    </row>
    <row r="823" spans="5:13" x14ac:dyDescent="0.25">
      <c r="E823" s="16"/>
      <c r="H823" s="107"/>
      <c r="M823" s="74"/>
    </row>
    <row r="824" spans="5:13" x14ac:dyDescent="0.25">
      <c r="E824" s="16"/>
      <c r="H824" s="107"/>
      <c r="M824" s="74"/>
    </row>
    <row r="825" spans="5:13" x14ac:dyDescent="0.25">
      <c r="E825" s="16"/>
      <c r="H825" s="107"/>
      <c r="M825" s="74"/>
    </row>
    <row r="826" spans="5:13" x14ac:dyDescent="0.25">
      <c r="E826" s="16"/>
      <c r="H826" s="107"/>
      <c r="M826" s="74"/>
    </row>
    <row r="827" spans="5:13" x14ac:dyDescent="0.25">
      <c r="E827" s="16"/>
      <c r="H827" s="107"/>
      <c r="M827" s="74"/>
    </row>
    <row r="828" spans="5:13" x14ac:dyDescent="0.25">
      <c r="E828" s="16"/>
      <c r="H828" s="107"/>
      <c r="M828" s="74"/>
    </row>
    <row r="829" spans="5:13" x14ac:dyDescent="0.25">
      <c r="E829" s="16"/>
      <c r="H829" s="107"/>
      <c r="M829" s="74"/>
    </row>
    <row r="830" spans="5:13" x14ac:dyDescent="0.25">
      <c r="E830" s="16"/>
      <c r="H830" s="107"/>
      <c r="M830" s="74"/>
    </row>
    <row r="831" spans="5:13" x14ac:dyDescent="0.25">
      <c r="E831" s="16"/>
      <c r="H831" s="107"/>
      <c r="M831" s="74"/>
    </row>
    <row r="832" spans="5:13" x14ac:dyDescent="0.25">
      <c r="E832" s="16"/>
      <c r="H832" s="107"/>
      <c r="M832" s="74"/>
    </row>
    <row r="833" spans="5:13" x14ac:dyDescent="0.25">
      <c r="E833" s="16"/>
      <c r="H833" s="107"/>
      <c r="M833" s="74"/>
    </row>
    <row r="834" spans="5:13" x14ac:dyDescent="0.25">
      <c r="E834" s="16"/>
      <c r="H834" s="107"/>
      <c r="M834" s="74"/>
    </row>
    <row r="835" spans="5:13" x14ac:dyDescent="0.25">
      <c r="E835" s="16"/>
      <c r="H835" s="107"/>
      <c r="M835" s="74"/>
    </row>
    <row r="836" spans="5:13" x14ac:dyDescent="0.25">
      <c r="E836" s="16"/>
      <c r="H836" s="107"/>
      <c r="M836" s="74"/>
    </row>
    <row r="837" spans="5:13" x14ac:dyDescent="0.25">
      <c r="E837" s="16"/>
      <c r="H837" s="107"/>
      <c r="M837" s="74"/>
    </row>
    <row r="838" spans="5:13" x14ac:dyDescent="0.25">
      <c r="E838" s="16"/>
      <c r="H838" s="107"/>
      <c r="M838" s="74"/>
    </row>
    <row r="839" spans="5:13" x14ac:dyDescent="0.25">
      <c r="E839" s="16"/>
      <c r="H839" s="107"/>
      <c r="M839" s="74"/>
    </row>
    <row r="840" spans="5:13" x14ac:dyDescent="0.25">
      <c r="E840" s="16"/>
      <c r="H840" s="107"/>
      <c r="M840" s="74"/>
    </row>
    <row r="841" spans="5:13" x14ac:dyDescent="0.25">
      <c r="E841" s="16"/>
      <c r="H841" s="107"/>
      <c r="M841" s="74"/>
    </row>
    <row r="842" spans="5:13" x14ac:dyDescent="0.25">
      <c r="E842" s="16"/>
      <c r="H842" s="107"/>
      <c r="M842" s="74"/>
    </row>
    <row r="843" spans="5:13" x14ac:dyDescent="0.25">
      <c r="E843" s="16"/>
      <c r="H843" s="107"/>
      <c r="M843" s="74"/>
    </row>
    <row r="844" spans="5:13" x14ac:dyDescent="0.25">
      <c r="E844" s="16"/>
      <c r="H844" s="107"/>
      <c r="M844" s="74"/>
    </row>
    <row r="845" spans="5:13" x14ac:dyDescent="0.25">
      <c r="E845" s="16"/>
      <c r="H845" s="107"/>
      <c r="M845" s="74"/>
    </row>
    <row r="846" spans="5:13" x14ac:dyDescent="0.25">
      <c r="E846" s="16"/>
      <c r="H846" s="107"/>
      <c r="M846" s="74"/>
    </row>
    <row r="847" spans="5:13" x14ac:dyDescent="0.25">
      <c r="E847" s="16"/>
      <c r="H847" s="107"/>
      <c r="M847" s="74"/>
    </row>
    <row r="848" spans="5:13" x14ac:dyDescent="0.25">
      <c r="E848" s="16"/>
      <c r="H848" s="107"/>
      <c r="M848" s="74"/>
    </row>
    <row r="849" spans="5:13" x14ac:dyDescent="0.25">
      <c r="E849" s="16"/>
      <c r="H849" s="107"/>
      <c r="M849" s="74"/>
    </row>
    <row r="850" spans="5:13" x14ac:dyDescent="0.25">
      <c r="E850" s="16"/>
      <c r="H850" s="107"/>
      <c r="M850" s="74"/>
    </row>
    <row r="851" spans="5:13" x14ac:dyDescent="0.25">
      <c r="E851" s="16"/>
      <c r="H851" s="107"/>
      <c r="M851" s="74"/>
    </row>
    <row r="852" spans="5:13" x14ac:dyDescent="0.25">
      <c r="E852" s="16"/>
      <c r="H852" s="107"/>
      <c r="M852" s="74"/>
    </row>
    <row r="853" spans="5:13" x14ac:dyDescent="0.25">
      <c r="E853" s="16"/>
      <c r="H853" s="107"/>
      <c r="M853" s="74"/>
    </row>
    <row r="854" spans="5:13" x14ac:dyDescent="0.25">
      <c r="E854" s="16"/>
      <c r="H854" s="107"/>
      <c r="M854" s="74"/>
    </row>
    <row r="855" spans="5:13" x14ac:dyDescent="0.25">
      <c r="E855" s="16"/>
      <c r="H855" s="107"/>
      <c r="M855" s="74"/>
    </row>
    <row r="856" spans="5:13" x14ac:dyDescent="0.25">
      <c r="E856" s="16"/>
      <c r="H856" s="107"/>
      <c r="M856" s="74"/>
    </row>
    <row r="857" spans="5:13" x14ac:dyDescent="0.25">
      <c r="E857" s="16"/>
      <c r="H857" s="107"/>
      <c r="M857" s="74"/>
    </row>
    <row r="858" spans="5:13" x14ac:dyDescent="0.25">
      <c r="E858" s="16"/>
      <c r="H858" s="107"/>
      <c r="M858" s="74"/>
    </row>
    <row r="859" spans="5:13" x14ac:dyDescent="0.25">
      <c r="E859" s="16"/>
      <c r="H859" s="107"/>
      <c r="M859" s="74"/>
    </row>
    <row r="860" spans="5:13" x14ac:dyDescent="0.25">
      <c r="E860" s="16"/>
      <c r="H860" s="107"/>
      <c r="M860" s="74"/>
    </row>
    <row r="861" spans="5:13" x14ac:dyDescent="0.25">
      <c r="E861" s="16"/>
      <c r="H861" s="107"/>
      <c r="M861" s="74"/>
    </row>
    <row r="862" spans="5:13" x14ac:dyDescent="0.25">
      <c r="E862" s="16"/>
      <c r="H862" s="107"/>
      <c r="M862" s="74"/>
    </row>
    <row r="863" spans="5:13" x14ac:dyDescent="0.25">
      <c r="E863" s="16"/>
      <c r="H863" s="107"/>
      <c r="M863" s="74"/>
    </row>
    <row r="864" spans="5:13" x14ac:dyDescent="0.25">
      <c r="E864" s="16"/>
      <c r="H864" s="107"/>
      <c r="M864" s="74"/>
    </row>
    <row r="865" spans="5:13" x14ac:dyDescent="0.25">
      <c r="E865" s="16"/>
      <c r="H865" s="107"/>
      <c r="M865" s="74"/>
    </row>
    <row r="866" spans="5:13" x14ac:dyDescent="0.25">
      <c r="E866" s="16"/>
      <c r="H866" s="107"/>
      <c r="M866" s="74"/>
    </row>
    <row r="867" spans="5:13" x14ac:dyDescent="0.25">
      <c r="E867" s="16"/>
      <c r="H867" s="107"/>
      <c r="M867" s="74"/>
    </row>
    <row r="868" spans="5:13" x14ac:dyDescent="0.25">
      <c r="E868" s="16"/>
      <c r="H868" s="107"/>
      <c r="M868" s="74"/>
    </row>
    <row r="869" spans="5:13" x14ac:dyDescent="0.25">
      <c r="E869" s="16"/>
      <c r="H869" s="107"/>
      <c r="M869" s="74"/>
    </row>
    <row r="870" spans="5:13" x14ac:dyDescent="0.25">
      <c r="E870" s="16"/>
      <c r="H870" s="107"/>
      <c r="M870" s="74"/>
    </row>
    <row r="871" spans="5:13" x14ac:dyDescent="0.25">
      <c r="E871" s="16"/>
      <c r="H871" s="107"/>
      <c r="M871" s="74"/>
    </row>
    <row r="872" spans="5:13" x14ac:dyDescent="0.25">
      <c r="E872" s="16"/>
      <c r="H872" s="107"/>
      <c r="M872" s="74"/>
    </row>
    <row r="873" spans="5:13" x14ac:dyDescent="0.25">
      <c r="E873" s="16"/>
      <c r="H873" s="107"/>
      <c r="M873" s="74"/>
    </row>
    <row r="874" spans="5:13" x14ac:dyDescent="0.25">
      <c r="E874" s="16"/>
      <c r="H874" s="107"/>
      <c r="M874" s="74"/>
    </row>
    <row r="875" spans="5:13" x14ac:dyDescent="0.25">
      <c r="E875" s="16"/>
      <c r="H875" s="107"/>
      <c r="M875" s="74"/>
    </row>
    <row r="876" spans="5:13" x14ac:dyDescent="0.25">
      <c r="E876" s="16"/>
      <c r="H876" s="107"/>
      <c r="M876" s="74"/>
    </row>
    <row r="877" spans="5:13" x14ac:dyDescent="0.25">
      <c r="E877" s="16"/>
      <c r="H877" s="107"/>
      <c r="M877" s="74"/>
    </row>
    <row r="878" spans="5:13" x14ac:dyDescent="0.25">
      <c r="E878" s="16"/>
      <c r="H878" s="107"/>
      <c r="M878" s="74"/>
    </row>
    <row r="879" spans="5:13" x14ac:dyDescent="0.25">
      <c r="E879" s="16"/>
      <c r="H879" s="107"/>
      <c r="M879" s="74"/>
    </row>
    <row r="880" spans="5:13" x14ac:dyDescent="0.25">
      <c r="E880" s="16"/>
      <c r="H880" s="107"/>
      <c r="M880" s="74"/>
    </row>
    <row r="881" spans="5:13" x14ac:dyDescent="0.25">
      <c r="E881" s="16"/>
      <c r="H881" s="107"/>
      <c r="M881" s="74"/>
    </row>
    <row r="882" spans="5:13" x14ac:dyDescent="0.25">
      <c r="E882" s="16"/>
      <c r="H882" s="107"/>
      <c r="M882" s="74"/>
    </row>
    <row r="883" spans="5:13" x14ac:dyDescent="0.25">
      <c r="E883" s="16"/>
      <c r="H883" s="107"/>
      <c r="M883" s="74"/>
    </row>
  </sheetData>
  <sheetProtection formatColumns="0" formatRows="0"/>
  <mergeCells count="5">
    <mergeCell ref="A2:C2"/>
    <mergeCell ref="D2:T5"/>
    <mergeCell ref="A3:C3"/>
    <mergeCell ref="A4:C4"/>
    <mergeCell ref="A5:C5"/>
  </mergeCells>
  <conditionalFormatting sqref="B16:C165 L16:M165">
    <cfRule type="expression" dxfId="2" priority="3">
      <formula>AND($A16&gt;Last_Full_Year, $A16&lt;=Last_Proj_Year)</formula>
    </cfRule>
  </conditionalFormatting>
  <conditionalFormatting sqref="E16:I165 K16:K165 O16:S165 U16:U165">
    <cfRule type="expression" dxfId="1" priority="1">
      <formula>$A16=Last_Full_Year+1</formula>
    </cfRule>
  </conditionalFormatting>
  <conditionalFormatting sqref="E16:I165 K16:M165 O16:S165 U16:U165 B16:C165">
    <cfRule type="expression" dxfId="0" priority="2">
      <formula>$A16&lt;=Last_Full_Year</formula>
    </cfRule>
  </conditionalFormatting>
  <dataValidations count="2">
    <dataValidation type="list" allowBlank="1" showInputMessage="1" showErrorMessage="1" error="Please choose an experience sheet name of the form Exp 1, Exp 2,..." sqref="I16:I165" xr:uid="{00000000-0002-0000-0600-000000000000}">
      <formula1>"Open, Closed"</formula1>
    </dataValidation>
    <dataValidation type="list" allowBlank="1" showInputMessage="1" showErrorMessage="1" error="Please choose an experience sheet name of the form Exp 1, Exp 2,..." sqref="S16:S165" xr:uid="{00000000-0002-0000-0600-000001000000}">
      <formula1>"Open, Closed, Mixed"</formula1>
    </dataValidation>
  </dataValidations>
  <pageMargins left="0.7" right="0.7" top="1.75" bottom="0.75" header="0.3" footer="0.3"/>
  <pageSetup scale="36"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
  <sheetViews>
    <sheetView workbookViewId="0">
      <selection activeCell="B7" sqref="B7:K7"/>
    </sheetView>
  </sheetViews>
  <sheetFormatPr defaultRowHeight="15" x14ac:dyDescent="0.25"/>
  <cols>
    <col min="1" max="1" width="69" bestFit="1" customWidth="1"/>
  </cols>
  <sheetData>
    <row r="1" spans="1:1" x14ac:dyDescent="0.25">
      <c r="A1" t="s">
        <v>78</v>
      </c>
    </row>
  </sheetData>
  <sheetProtection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Instructions</vt:lpstr>
      <vt:lpstr>Plan Overview</vt:lpstr>
      <vt:lpstr>IN Rate Filing History</vt:lpstr>
      <vt:lpstr>Aggregate</vt:lpstr>
      <vt:lpstr>StartExp</vt:lpstr>
      <vt:lpstr>Exp 1</vt:lpstr>
      <vt:lpstr>Blank Exp</vt:lpstr>
      <vt:lpstr>EndExp</vt:lpstr>
      <vt:lpstr>Discount_Rate</vt:lpstr>
      <vt:lpstr>First_Year</vt:lpstr>
      <vt:lpstr>IN_Future_EP</vt:lpstr>
      <vt:lpstr>IN_Future_IC</vt:lpstr>
      <vt:lpstr>IN_Past_EP</vt:lpstr>
      <vt:lpstr>IN_Past_IC</vt:lpstr>
      <vt:lpstr>Last_Full_Year</vt:lpstr>
      <vt:lpstr>Last_Proj_Year</vt:lpstr>
      <vt:lpstr>NW_Future_EP</vt:lpstr>
      <vt:lpstr>NW_Future_IC</vt:lpstr>
      <vt:lpstr>NW_Past_EP</vt:lpstr>
      <vt:lpstr>NW_Past_IC</vt:lpstr>
      <vt:lpstr>PV_Year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Experience_Workbook</dc:title>
  <dc:creator/>
  <cp:lastModifiedBy/>
  <dcterms:created xsi:type="dcterms:W3CDTF">2018-03-01T20:48:26Z</dcterms:created>
  <dcterms:modified xsi:type="dcterms:W3CDTF">2026-04-27T16:08:15Z</dcterms:modified>
</cp:coreProperties>
</file>