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ORivera\Documents\"/>
    </mc:Choice>
  </mc:AlternateContent>
  <xr:revisionPtr revIDLastSave="0" documentId="13_ncr:1_{5578A79D-6535-42E1-A5CD-DEAEFD819B9F}" xr6:coauthVersionLast="47" xr6:coauthVersionMax="47" xr10:uidLastSave="{00000000-0000-0000-0000-000000000000}"/>
  <bookViews>
    <workbookView xWindow="29655" yWindow="330" windowWidth="26820" windowHeight="15240" activeTab="3" xr2:uid="{ABF4D426-2C8A-4A59-9923-F35709A18136}"/>
  </bookViews>
  <sheets>
    <sheet name="CEI North" sheetId="2" r:id="rId1"/>
    <sheet name="CEI South" sheetId="3" r:id="rId2"/>
    <sheet name="CEI LIHEAP" sheetId="4" r:id="rId3"/>
    <sheet name="NIPSCO"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H4" i="3"/>
  <c r="B5" i="3"/>
  <c r="H5" i="3"/>
  <c r="H6" i="3"/>
  <c r="H7" i="3"/>
  <c r="H8" i="3"/>
  <c r="H9" i="3"/>
  <c r="H10" i="3"/>
  <c r="H11" i="3"/>
  <c r="H12" i="3"/>
  <c r="H13" i="3"/>
  <c r="G4" i="2"/>
  <c r="B5" i="2"/>
  <c r="G5" i="2"/>
  <c r="G6" i="2"/>
  <c r="G7" i="2"/>
  <c r="G8" i="2"/>
  <c r="G9" i="2"/>
  <c r="G10" i="2"/>
  <c r="G11" i="2"/>
  <c r="G12" i="2"/>
  <c r="G13" i="2"/>
</calcChain>
</file>

<file path=xl/sharedStrings.xml><?xml version="1.0" encoding="utf-8"?>
<sst xmlns="http://schemas.openxmlformats.org/spreadsheetml/2006/main" count="80" uniqueCount="58">
  <si>
    <t>Number of Disconnect Notices</t>
  </si>
  <si>
    <t xml:space="preserve">Number of Reconnections </t>
  </si>
  <si>
    <t>Number of Disconnections</t>
  </si>
  <si>
    <t>Total Balance of Active Payment Arrangements</t>
  </si>
  <si>
    <t>Number of Accounts on Active Payment Arrangements</t>
  </si>
  <si>
    <t>Total Balance with 60+ Days Arrears</t>
  </si>
  <si>
    <t># Accounts with 60+ Day Arrears</t>
  </si>
  <si>
    <t>Number of Residential Accounts</t>
  </si>
  <si>
    <t>Month</t>
  </si>
  <si>
    <t>Year</t>
  </si>
  <si>
    <t>(8)</t>
  </si>
  <si>
    <t>(7)</t>
  </si>
  <si>
    <t>(6)</t>
  </si>
  <si>
    <t>(5)</t>
  </si>
  <si>
    <t>(4)</t>
  </si>
  <si>
    <t>(3)</t>
  </si>
  <si>
    <t>(2)</t>
  </si>
  <si>
    <t>(1)</t>
  </si>
  <si>
    <t>Indiana Gas Company, Inc. d/b/a CenterPoint Energy Indiana North</t>
  </si>
  <si>
    <t># Accounts with 60+ Days Arrears</t>
  </si>
  <si>
    <t>Number of Residential Electric Accounts</t>
  </si>
  <si>
    <t>Number of Residential Gas Accounts</t>
  </si>
  <si>
    <t>Southern Indiana Gas and Electric Company Company d/b/a CenterPoint Energy Indiana South</t>
  </si>
  <si>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</si>
  <si>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t>11</t>
    </r>
    <r>
      <rPr>
        <vertAlign val="superscript"/>
        <sz val="11"/>
        <color theme="1"/>
        <rFont val="Calibri"/>
        <family val="2"/>
        <scheme val="minor"/>
      </rPr>
      <t>1</t>
    </r>
  </si>
  <si>
    <t>Total Balance with 1+ Days Arrears</t>
  </si>
  <si>
    <t>Number of Accounts Past Due</t>
  </si>
  <si>
    <t>Number of Accounts</t>
  </si>
  <si>
    <t>(11)</t>
  </si>
  <si>
    <t>(10)</t>
  </si>
  <si>
    <t>(9)</t>
  </si>
  <si>
    <t>Total Centerpoint Energy Indiana LIHEAP Account Data as of 6/30/2023</t>
  </si>
  <si>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</si>
  <si>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</si>
  <si>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</si>
  <si>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 xml:space="preserve">*New Energy Assistance Enrollments per month.  The number "resets" each October for the subsequent program year. </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</si>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</sst>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3"/>
        <bgColor indexed="64"/>
      </patternFill>
    </fill>
    <fill>
      <patternFill patternType="solid">
        <fgColor theme="0"/>
        <bgColor theme="4" tint="0.79998168889431442"/>
      </patternFill>
    </fill>
    <fill>
      <patternFill patternType="solid">
        <fgColor theme="0"/>
        <bgColor indexed="64"/>
      </patternFill>
    </fill>
  </fills>
  <borders count="8">
    <border>
      <left/>
      <right/>
      <top/>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2">
    <xf numFmtId="0" fontId="0" fillId="0" borderId="0" xfId="0"/>
    <xf numFmtId="3" fontId="0" fillId="0" borderId="0" xfId="0" applyNumberFormat="1"/>
    <xf numFmtId="164" fontId="0" fillId="0" borderId="0" xfId="0" applyNumberFormat="1"/>
    <xf numFmtId="3" fontId="0" fillId="2" borderId="1" xfId="0" applyNumberFormat="1" applyFill="1" applyBorder="1" applyAlignment="1">
      <alignment horizontal="center"/>
    </xf>
    <xf numFmtId="165" fontId="0" fillId="2" borderId="1" xfId="2" applyNumberFormat="1" applyFont="1" applyFill="1" applyBorder="1" applyAlignment="1">
      <alignment horizontal="center"/>
    </xf>
    <xf numFmtId="0" fontId="0" fillId="2" borderId="2" xfId="0" applyFill="1" applyBorder="1" applyAlignment="1">
      <alignment horizontal="center"/>
    </xf>
    <xf numFmtId="3" fontId="0" fillId="0" borderId="1" xfId="0" applyNumberFormat="1" applyBorder="1" applyAlignment="1">
      <alignment horizontal="center"/>
    </xf>
    <xf numFmtId="165" fontId="0" fillId="0" borderId="1" xfId="2" applyNumberFormat="1" applyFont="1" applyFill="1" applyBorder="1" applyAlignment="1">
      <alignment horizontal="center"/>
    </xf>
    <xf numFmtId="0" fontId="0" fillId="0" borderId="2" xfId="0" applyBorder="1" applyAlignment="1">
      <alignment horizontal="center"/>
    </xf>
    <xf numFmtId="0" fontId="3" fillId="0" borderId="0" xfId="0" applyFont="1"/>
    <xf numFmtId="3" fontId="2" fillId="3" borderId="0" xfId="0" applyNumberFormat="1" applyFont="1" applyFill="1" applyAlignment="1">
      <alignment horizontal="center" wrapText="1"/>
    </xf>
    <xf numFmtId="164" fontId="2" fillId="3" borderId="0" xfId="0" applyNumberFormat="1" applyFont="1" applyFill="1" applyAlignment="1">
      <alignment horizontal="center" wrapText="1"/>
    </xf>
    <xf numFmtId="0" fontId="2" fillId="3" borderId="0" xfId="0" applyFont="1" applyFill="1" applyAlignment="1">
      <alignment horizontal="center"/>
    </xf>
    <xf numFmtId="164" fontId="2" fillId="3" borderId="0" xfId="0" quotePrefix="1" applyNumberFormat="1" applyFont="1" applyFill="1" applyAlignment="1">
      <alignment horizontal="center" wrapText="1"/>
    </xf>
    <xf numFmtId="3" fontId="4" fillId="3" borderId="0" xfId="0" applyNumberFormat="1" applyFont="1" applyFill="1" applyAlignment="1">
      <alignment horizontal="center" wrapText="1"/>
    </xf>
    <xf numFmtId="3" fontId="4" fillId="3" borderId="0" xfId="0" applyNumberFormat="1" applyFont="1" applyFill="1" applyAlignment="1">
      <alignment horizontal="center" wrapText="1"/>
    </xf>
    <xf numFmtId="0" fontId="0" fillId="0" borderId="0" xfId="0" quotePrefix="1"/>
    <xf numFmtId="164" fontId="0" fillId="2" borderId="1" xfId="0" applyNumberFormat="1" applyFill="1" applyBorder="1" applyAlignment="1">
      <alignment horizontal="center"/>
    </xf>
    <xf numFmtId="3" fontId="0" fillId="2" borderId="3" xfId="0" applyNumberFormat="1" applyFill="1" applyBorder="1" applyAlignment="1">
      <alignment horizontal="center"/>
    </xf>
    <xf numFmtId="164" fontId="0" fillId="0" borderId="3" xfId="0" applyNumberFormat="1" applyBorder="1" applyAlignment="1">
      <alignment horizontal="center"/>
    </xf>
    <xf numFmtId="3" fontId="0" fillId="0" borderId="3" xfId="0" applyNumberFormat="1" applyBorder="1" applyAlignment="1">
      <alignment horizontal="center"/>
    </xf>
    <xf numFmtId="0" fontId="0" fillId="0" borderId="2" xfId="0" quotePrefix="1" applyBorder="1" applyAlignment="1">
      <alignment horizontal="center"/>
    </xf>
    <xf numFmtId="44" fontId="0" fillId="0" borderId="4" xfId="2" applyFont="1" applyBorder="1" applyAlignment="1">
      <alignment horizontal="center"/>
    </xf>
    <xf numFmtId="3" fontId="0" fillId="0" borderId="4" xfId="0" applyNumberFormat="1" applyBorder="1" applyAlignment="1">
      <alignment horizontal="center"/>
    </xf>
    <xf numFmtId="166" fontId="0" fillId="4" borderId="4" xfId="1"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2" borderId="4" xfId="2" applyFont="1" applyFill="1" applyBorder="1" applyAlignment="1">
      <alignment horizontal="center"/>
    </xf>
    <xf numFmtId="3" fontId="0" fillId="2" borderId="4" xfId="0" applyNumberFormat="1" applyFill="1" applyBorder="1" applyAlignment="1">
      <alignment horizontal="center"/>
    </xf>
    <xf numFmtId="166" fontId="0" fillId="2" borderId="4" xfId="1" applyNumberFormat="1" applyFont="1" applyFill="1" applyBorder="1" applyAlignment="1"/>
    <xf numFmtId="44" fontId="0" fillId="2" borderId="4" xfId="0" applyNumberFormat="1" applyFill="1" applyBorder="1" applyAlignment="1">
      <alignment horizontal="center"/>
    </xf>
    <xf numFmtId="164" fontId="0" fillId="2" borderId="4" xfId="0" applyNumberFormat="1" applyFill="1" applyBorder="1" applyAlignment="1">
      <alignment horizontal="center"/>
    </xf>
    <xf numFmtId="0" fontId="0" fillId="2" borderId="4" xfId="0" applyFill="1" applyBorder="1" applyAlignment="1">
      <alignment horizontal="center"/>
    </xf>
    <xf numFmtId="3" fontId="6" fillId="0" borderId="5" xfId="0" applyNumberFormat="1" applyFont="1" applyBorder="1" applyAlignment="1">
      <alignment horizontal="center"/>
    </xf>
    <xf numFmtId="44" fontId="0" fillId="0" borderId="6" xfId="2" applyFont="1" applyFill="1" applyBorder="1" applyAlignment="1">
      <alignment horizontal="center"/>
    </xf>
    <xf numFmtId="3" fontId="0" fillId="5" borderId="4" xfId="0" applyNumberFormat="1" applyFill="1" applyBorder="1" applyAlignment="1">
      <alignment horizontal="center"/>
    </xf>
    <xf numFmtId="3" fontId="2" fillId="3" borderId="4" xfId="0" applyNumberFormat="1" applyFont="1" applyFill="1" applyBorder="1" applyAlignment="1">
      <alignment horizontal="center" wrapText="1"/>
    </xf>
    <xf numFmtId="164" fontId="2" fillId="3" borderId="4" xfId="0" applyNumberFormat="1" applyFont="1" applyFill="1" applyBorder="1" applyAlignment="1">
      <alignment horizontal="center" wrapText="1"/>
    </xf>
    <xf numFmtId="0" fontId="2" fillId="3" borderId="4" xfId="0" applyFont="1" applyFill="1" applyBorder="1" applyAlignment="1">
      <alignment horizontal="center"/>
    </xf>
    <xf numFmtId="3" fontId="4" fillId="3" borderId="7" xfId="0" applyNumberFormat="1"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1C7BD-74A7-4734-9593-D54E9A970B30}">
  <sheetPr>
    <pageSetUpPr fitToPage="1"/>
  </sheetPr>
  <dimension ref="A1:J13"/>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E22" sqref="E22"/>
    </sheetView>
  </sheetViews>
  <sheetFormatPr defaultRowHeight="15" x14ac:dyDescent="0.25"/>
  <cols>
    <col min="1" max="1" width="4.85546875" bestFit="1" customWidth="1"/>
    <col min="2" max="2" width="6.5703125" bestFit="1" customWidth="1"/>
    <col min="3" max="3" width="13.5703125" style="2" customWidth="1"/>
    <col min="4" max="4" width="13.5703125" customWidth="1"/>
    <col min="5" max="6" width="13.5703125" style="1" customWidth="1"/>
    <col min="7" max="7" width="13.5703125" customWidth="1"/>
    <col min="8" max="8" width="14.140625" customWidth="1"/>
    <col min="9" max="9" width="14.28515625" customWidth="1"/>
    <col min="10" max="10" width="13.5703125" customWidth="1"/>
  </cols>
  <sheetData>
    <row r="1" spans="1:10" ht="18.75" customHeight="1" x14ac:dyDescent="0.3">
      <c r="A1" s="15" t="s">
        <v>18</v>
      </c>
      <c r="B1" s="15"/>
      <c r="C1" s="15"/>
      <c r="D1" s="15"/>
      <c r="E1" s="15"/>
      <c r="F1" s="15"/>
      <c r="G1" s="15"/>
      <c r="H1" s="15"/>
      <c r="I1" s="15"/>
      <c r="J1" s="15"/>
    </row>
    <row r="2" spans="1:10" s="9" customFormat="1" ht="18.75" customHeight="1" x14ac:dyDescent="0.3">
      <c r="A2" s="14"/>
      <c r="B2" s="14"/>
      <c r="C2" s="13" t="s">
        <v>17</v>
      </c>
      <c r="D2" s="13" t="s">
        <v>16</v>
      </c>
      <c r="E2" s="13" t="s">
        <v>15</v>
      </c>
      <c r="F2" s="13" t="s">
        <v>14</v>
      </c>
      <c r="G2" s="13" t="s">
        <v>13</v>
      </c>
      <c r="H2" s="13" t="s">
        <v>12</v>
      </c>
      <c r="I2" s="13" t="s">
        <v>11</v>
      </c>
      <c r="J2" s="13" t="s">
        <v>10</v>
      </c>
    </row>
    <row r="3" spans="1:10" s="9" customFormat="1" ht="78.75" customHeight="1" x14ac:dyDescent="0.25">
      <c r="A3" s="12" t="s">
        <v>9</v>
      </c>
      <c r="B3" s="12" t="s">
        <v>8</v>
      </c>
      <c r="C3" s="11" t="s">
        <v>7</v>
      </c>
      <c r="D3" s="10" t="s">
        <v>6</v>
      </c>
      <c r="E3" s="10" t="s">
        <v>5</v>
      </c>
      <c r="F3" s="10" t="s">
        <v>4</v>
      </c>
      <c r="G3" s="10" t="s">
        <v>3</v>
      </c>
      <c r="H3" s="10" t="s">
        <v>2</v>
      </c>
      <c r="I3" s="10" t="s">
        <v>1</v>
      </c>
      <c r="J3" s="10" t="s">
        <v>0</v>
      </c>
    </row>
    <row r="4" spans="1:10" x14ac:dyDescent="0.25">
      <c r="A4" s="8">
        <v>2022</v>
      </c>
      <c r="B4" s="8">
        <v>9</v>
      </c>
      <c r="C4" s="6">
        <v>578991</v>
      </c>
      <c r="D4" s="6">
        <v>22660</v>
      </c>
      <c r="E4" s="7">
        <v>4112835.2394007146</v>
      </c>
      <c r="F4" s="6">
        <v>858</v>
      </c>
      <c r="G4" s="7">
        <f>F4*306</f>
        <v>262548</v>
      </c>
      <c r="H4" s="6">
        <v>2679</v>
      </c>
      <c r="I4" s="6">
        <v>1370</v>
      </c>
      <c r="J4" s="6">
        <v>19300</v>
      </c>
    </row>
    <row r="5" spans="1:10" x14ac:dyDescent="0.25">
      <c r="A5" s="5">
        <v>2022</v>
      </c>
      <c r="B5" s="5">
        <f>B4+1</f>
        <v>10</v>
      </c>
      <c r="C5" s="3">
        <v>581690</v>
      </c>
      <c r="D5" s="3">
        <v>19336</v>
      </c>
      <c r="E5" s="4">
        <v>3137917</v>
      </c>
      <c r="F5" s="3">
        <v>809</v>
      </c>
      <c r="G5" s="4">
        <f>F5*292</f>
        <v>236228</v>
      </c>
      <c r="H5" s="3">
        <v>1343</v>
      </c>
      <c r="I5" s="3">
        <v>1618</v>
      </c>
      <c r="J5" s="3">
        <v>17144</v>
      </c>
    </row>
    <row r="6" spans="1:10" x14ac:dyDescent="0.25">
      <c r="A6" s="8">
        <v>2022</v>
      </c>
      <c r="B6" s="8">
        <v>11</v>
      </c>
      <c r="C6" s="6">
        <v>585804</v>
      </c>
      <c r="D6" s="6">
        <v>17147</v>
      </c>
      <c r="E6" s="7">
        <v>2402747.4408666636</v>
      </c>
      <c r="F6" s="6">
        <v>886</v>
      </c>
      <c r="G6" s="7">
        <f>F6*291</f>
        <v>257826</v>
      </c>
      <c r="H6" s="6">
        <v>591</v>
      </c>
      <c r="I6" s="6">
        <v>1293</v>
      </c>
      <c r="J6" s="6">
        <v>19450</v>
      </c>
    </row>
    <row r="7" spans="1:10" x14ac:dyDescent="0.25">
      <c r="A7" s="5">
        <v>2022</v>
      </c>
      <c r="B7" s="5">
        <v>12</v>
      </c>
      <c r="C7" s="3">
        <v>588947</v>
      </c>
      <c r="D7" s="3">
        <v>14781</v>
      </c>
      <c r="E7" s="4">
        <v>1747378.2209728579</v>
      </c>
      <c r="F7" s="3">
        <v>1453</v>
      </c>
      <c r="G7" s="4">
        <f>F7*278</f>
        <v>403934</v>
      </c>
      <c r="H7" s="3">
        <v>670</v>
      </c>
      <c r="I7" s="3">
        <v>717</v>
      </c>
      <c r="J7" s="3">
        <v>31779</v>
      </c>
    </row>
    <row r="8" spans="1:10" x14ac:dyDescent="0.25">
      <c r="A8" s="8">
        <v>2023</v>
      </c>
      <c r="B8" s="8">
        <v>1</v>
      </c>
      <c r="C8" s="6">
        <v>590474</v>
      </c>
      <c r="D8" s="6">
        <v>11954</v>
      </c>
      <c r="E8" s="7">
        <v>1388234.4200702496</v>
      </c>
      <c r="F8" s="6">
        <v>2256</v>
      </c>
      <c r="G8" s="7">
        <f>F8*364</f>
        <v>821184</v>
      </c>
      <c r="H8" s="6">
        <v>920</v>
      </c>
      <c r="I8" s="6">
        <v>615</v>
      </c>
      <c r="J8" s="6">
        <v>51597</v>
      </c>
    </row>
    <row r="9" spans="1:10" x14ac:dyDescent="0.25">
      <c r="A9" s="5">
        <v>2023</v>
      </c>
      <c r="B9" s="5">
        <v>2</v>
      </c>
      <c r="C9" s="3">
        <v>591200</v>
      </c>
      <c r="D9" s="3">
        <v>9785</v>
      </c>
      <c r="E9" s="4">
        <v>1374830.0792961083</v>
      </c>
      <c r="F9" s="3">
        <v>2324</v>
      </c>
      <c r="G9" s="4">
        <f>2324*416</f>
        <v>966784</v>
      </c>
      <c r="H9" s="3">
        <v>2459</v>
      </c>
      <c r="I9" s="3">
        <v>1175</v>
      </c>
      <c r="J9" s="3">
        <v>58903</v>
      </c>
    </row>
    <row r="10" spans="1:10" x14ac:dyDescent="0.25">
      <c r="A10" s="8">
        <v>2023</v>
      </c>
      <c r="B10" s="8">
        <v>3</v>
      </c>
      <c r="C10" s="6">
        <v>591197</v>
      </c>
      <c r="D10" s="6">
        <v>10385</v>
      </c>
      <c r="E10" s="7">
        <v>1888210.8186878432</v>
      </c>
      <c r="F10" s="6">
        <v>2460</v>
      </c>
      <c r="G10" s="7">
        <f>2460*404</f>
        <v>993840</v>
      </c>
      <c r="H10" s="6">
        <v>2132</v>
      </c>
      <c r="I10" s="6">
        <v>1271</v>
      </c>
      <c r="J10" s="6">
        <v>58641</v>
      </c>
    </row>
    <row r="11" spans="1:10" x14ac:dyDescent="0.25">
      <c r="A11" s="5">
        <v>2023</v>
      </c>
      <c r="B11" s="5">
        <v>4</v>
      </c>
      <c r="C11" s="3">
        <v>590841</v>
      </c>
      <c r="D11" s="3">
        <v>12453</v>
      </c>
      <c r="E11" s="4">
        <v>2644307.3796512289</v>
      </c>
      <c r="F11" s="3">
        <v>1741</v>
      </c>
      <c r="G11" s="4">
        <f>F11*373</f>
        <v>649393</v>
      </c>
      <c r="H11" s="3">
        <v>2230</v>
      </c>
      <c r="I11" s="3">
        <v>946</v>
      </c>
      <c r="J11" s="3">
        <v>50240</v>
      </c>
    </row>
    <row r="12" spans="1:10" x14ac:dyDescent="0.25">
      <c r="A12" s="8">
        <v>2023</v>
      </c>
      <c r="B12" s="8">
        <v>5</v>
      </c>
      <c r="C12" s="6">
        <v>589571</v>
      </c>
      <c r="D12" s="6">
        <v>15068</v>
      </c>
      <c r="E12" s="7">
        <v>3341325.789839318</v>
      </c>
      <c r="F12" s="6">
        <v>1860</v>
      </c>
      <c r="G12" s="7">
        <f>F12*310</f>
        <v>576600</v>
      </c>
      <c r="H12" s="6">
        <v>3212</v>
      </c>
      <c r="I12" s="6">
        <v>1298</v>
      </c>
      <c r="J12" s="6">
        <v>47847</v>
      </c>
    </row>
    <row r="13" spans="1:10" x14ac:dyDescent="0.25">
      <c r="A13" s="5">
        <v>2023</v>
      </c>
      <c r="B13" s="5">
        <v>6</v>
      </c>
      <c r="C13" s="3">
        <v>588139</v>
      </c>
      <c r="D13" s="3">
        <v>15888</v>
      </c>
      <c r="E13" s="4">
        <v>3428995.0988656422</v>
      </c>
      <c r="F13" s="3">
        <v>1123</v>
      </c>
      <c r="G13" s="4">
        <f>F13*294</f>
        <v>330162</v>
      </c>
      <c r="H13" s="3">
        <v>1941</v>
      </c>
      <c r="I13" s="3">
        <v>757</v>
      </c>
      <c r="J13" s="3">
        <v>24184</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E1BF-4570-4BBF-BC64-8C0D16611A9A}">
  <sheetPr>
    <pageSetUpPr fitToPage="1"/>
  </sheetPr>
  <dimension ref="A1:K16"/>
  <sheetViews>
    <sheetView zoomScaleNormal="100" workbookViewId="0">
      <pane xSplit="2" ySplit="3" topLeftCell="C4" activePane="bottomRight" state="frozen"/>
      <selection activeCell="B11" sqref="B11"/>
      <selection pane="topRight" activeCell="B11" sqref="B11"/>
      <selection pane="bottomLeft" activeCell="B11" sqref="B11"/>
      <selection pane="bottomRight" sqref="A1:K1"/>
    </sheetView>
  </sheetViews>
  <sheetFormatPr defaultRowHeight="15" x14ac:dyDescent="0.25"/>
  <cols>
    <col min="1" max="1" width="4.85546875" bestFit="1" customWidth="1"/>
    <col min="2" max="2" width="6.5703125" bestFit="1" customWidth="1"/>
    <col min="3" max="5" width="13.5703125" style="2" customWidth="1"/>
    <col min="6" max="6" width="13.5703125" customWidth="1"/>
    <col min="7" max="8" width="13.5703125" style="1" customWidth="1"/>
    <col min="9" max="9" width="14.28515625" customWidth="1"/>
    <col min="10" max="10" width="14" customWidth="1"/>
    <col min="11" max="11" width="13.5703125" customWidth="1"/>
  </cols>
  <sheetData>
    <row r="1" spans="1:11" ht="18.75" customHeight="1" x14ac:dyDescent="0.3">
      <c r="A1" s="15" t="s">
        <v>22</v>
      </c>
      <c r="B1" s="15"/>
      <c r="C1" s="15"/>
      <c r="D1" s="15"/>
      <c r="E1" s="15"/>
      <c r="F1" s="15"/>
      <c r="G1" s="15"/>
      <c r="H1" s="15"/>
      <c r="I1" s="15"/>
      <c r="J1" s="15"/>
      <c r="K1" s="15"/>
    </row>
    <row r="2" spans="1:11" s="9" customFormat="1" ht="18.75" customHeight="1" x14ac:dyDescent="0.3">
      <c r="A2" s="14"/>
      <c r="B2" s="14"/>
      <c r="C2" s="13" t="s">
        <v>17</v>
      </c>
      <c r="D2" s="13" t="s">
        <v>17</v>
      </c>
      <c r="E2" s="13" t="s">
        <v>16</v>
      </c>
      <c r="F2" s="13" t="s">
        <v>15</v>
      </c>
      <c r="G2" s="13" t="s">
        <v>14</v>
      </c>
      <c r="H2" s="13" t="s">
        <v>13</v>
      </c>
      <c r="I2" s="13" t="s">
        <v>12</v>
      </c>
      <c r="J2" s="13" t="s">
        <v>11</v>
      </c>
      <c r="K2" s="13" t="s">
        <v>10</v>
      </c>
    </row>
    <row r="3" spans="1:11" s="9" customFormat="1" ht="90" x14ac:dyDescent="0.25">
      <c r="A3" s="12" t="s">
        <v>9</v>
      </c>
      <c r="B3" s="12" t="s">
        <v>8</v>
      </c>
      <c r="C3" s="11" t="s">
        <v>21</v>
      </c>
      <c r="D3" s="11" t="s">
        <v>20</v>
      </c>
      <c r="E3" s="10" t="s">
        <v>19</v>
      </c>
      <c r="F3" s="10" t="s">
        <v>5</v>
      </c>
      <c r="G3" s="10" t="s">
        <v>4</v>
      </c>
      <c r="H3" s="10" t="s">
        <v>3</v>
      </c>
      <c r="I3" s="10" t="s">
        <v>2</v>
      </c>
      <c r="J3" s="10" t="s">
        <v>1</v>
      </c>
      <c r="K3" s="10" t="s">
        <v>0</v>
      </c>
    </row>
    <row r="4" spans="1:11" x14ac:dyDescent="0.25">
      <c r="A4" s="8">
        <v>2022</v>
      </c>
      <c r="B4" s="8">
        <v>9</v>
      </c>
      <c r="C4" s="6">
        <v>103238</v>
      </c>
      <c r="D4" s="6">
        <v>131780</v>
      </c>
      <c r="E4" s="6">
        <v>5877</v>
      </c>
      <c r="F4" s="7">
        <v>2731743.2695651241</v>
      </c>
      <c r="G4" s="6">
        <v>1173</v>
      </c>
      <c r="H4" s="7">
        <f>G4*758</f>
        <v>889134</v>
      </c>
      <c r="I4" s="6">
        <v>263</v>
      </c>
      <c r="J4" s="6">
        <v>187</v>
      </c>
      <c r="K4" s="6">
        <v>18598</v>
      </c>
    </row>
    <row r="5" spans="1:11" x14ac:dyDescent="0.25">
      <c r="A5" s="5">
        <v>2022</v>
      </c>
      <c r="B5" s="5">
        <f>B4+1</f>
        <v>10</v>
      </c>
      <c r="C5" s="3">
        <v>103518</v>
      </c>
      <c r="D5" s="3">
        <v>131885</v>
      </c>
      <c r="E5" s="3">
        <v>5575</v>
      </c>
      <c r="F5" s="4">
        <v>2671136</v>
      </c>
      <c r="G5" s="3">
        <v>1248</v>
      </c>
      <c r="H5" s="4">
        <f>G5*711</f>
        <v>887328</v>
      </c>
      <c r="I5" s="3">
        <v>100</v>
      </c>
      <c r="J5" s="3">
        <v>221</v>
      </c>
      <c r="K5" s="3">
        <v>19127</v>
      </c>
    </row>
    <row r="6" spans="1:11" x14ac:dyDescent="0.25">
      <c r="A6" s="8">
        <v>2022</v>
      </c>
      <c r="B6" s="8">
        <v>11</v>
      </c>
      <c r="C6" s="6">
        <v>104036</v>
      </c>
      <c r="D6" s="6">
        <v>132126</v>
      </c>
      <c r="E6" s="6">
        <v>5733</v>
      </c>
      <c r="F6" s="7">
        <v>2759277.6298584095</v>
      </c>
      <c r="G6" s="6">
        <v>1191</v>
      </c>
      <c r="H6" s="7">
        <f>G6*629</f>
        <v>749139</v>
      </c>
      <c r="I6" s="6">
        <v>67</v>
      </c>
      <c r="J6" s="6">
        <v>127</v>
      </c>
      <c r="K6" s="6">
        <v>19123</v>
      </c>
    </row>
    <row r="7" spans="1:11" x14ac:dyDescent="0.25">
      <c r="A7" s="5">
        <v>2022</v>
      </c>
      <c r="B7" s="5">
        <v>12</v>
      </c>
      <c r="C7" s="3">
        <v>104366</v>
      </c>
      <c r="D7" s="3">
        <v>132269</v>
      </c>
      <c r="E7" s="3">
        <v>5789</v>
      </c>
      <c r="F7" s="4">
        <v>2695658.4998442587</v>
      </c>
      <c r="G7" s="3">
        <v>1044</v>
      </c>
      <c r="H7" s="4">
        <f>G7*590</f>
        <v>615960</v>
      </c>
      <c r="I7" s="3">
        <v>346</v>
      </c>
      <c r="J7" s="3">
        <v>213</v>
      </c>
      <c r="K7" s="3">
        <v>18842</v>
      </c>
    </row>
    <row r="8" spans="1:11" x14ac:dyDescent="0.25">
      <c r="A8" s="8">
        <v>2023</v>
      </c>
      <c r="B8" s="8">
        <v>1</v>
      </c>
      <c r="C8" s="6">
        <v>104541</v>
      </c>
      <c r="D8" s="6">
        <v>132404</v>
      </c>
      <c r="E8" s="6">
        <v>5080</v>
      </c>
      <c r="F8" s="7">
        <v>2252769.101005964</v>
      </c>
      <c r="G8" s="6">
        <v>1251</v>
      </c>
      <c r="H8" s="7">
        <f>G8*673</f>
        <v>841923</v>
      </c>
      <c r="I8" s="6">
        <v>360</v>
      </c>
      <c r="J8" s="6">
        <v>194</v>
      </c>
      <c r="K8" s="6">
        <v>20057</v>
      </c>
    </row>
    <row r="9" spans="1:11" x14ac:dyDescent="0.25">
      <c r="A9" s="5">
        <v>2023</v>
      </c>
      <c r="B9" s="5">
        <v>2</v>
      </c>
      <c r="C9" s="3">
        <v>104558</v>
      </c>
      <c r="D9" s="3">
        <v>132381</v>
      </c>
      <c r="E9" s="3">
        <v>4492</v>
      </c>
      <c r="F9" s="4">
        <v>2095536.0507957921</v>
      </c>
      <c r="G9" s="3">
        <v>1260</v>
      </c>
      <c r="H9" s="4">
        <f>1260*732</f>
        <v>922320</v>
      </c>
      <c r="I9" s="3">
        <v>865</v>
      </c>
      <c r="J9" s="3">
        <v>401</v>
      </c>
      <c r="K9" s="3">
        <v>22141</v>
      </c>
    </row>
    <row r="10" spans="1:11" x14ac:dyDescent="0.25">
      <c r="A10" s="8">
        <v>2023</v>
      </c>
      <c r="B10" s="8">
        <v>3</v>
      </c>
      <c r="C10" s="6">
        <v>104461</v>
      </c>
      <c r="D10" s="6">
        <v>132404</v>
      </c>
      <c r="E10" s="6">
        <v>4590</v>
      </c>
      <c r="F10" s="7">
        <v>2285331.7389849108</v>
      </c>
      <c r="G10" s="6">
        <v>1433</v>
      </c>
      <c r="H10" s="7">
        <f>G10*763</f>
        <v>1093379</v>
      </c>
      <c r="I10" s="6">
        <v>655</v>
      </c>
      <c r="J10" s="6">
        <v>340</v>
      </c>
      <c r="K10" s="6">
        <v>21799</v>
      </c>
    </row>
    <row r="11" spans="1:11" x14ac:dyDescent="0.25">
      <c r="A11" s="5">
        <v>2023</v>
      </c>
      <c r="B11" s="5">
        <v>4</v>
      </c>
      <c r="C11" s="3">
        <v>104316</v>
      </c>
      <c r="D11" s="3">
        <v>132444</v>
      </c>
      <c r="E11" s="3">
        <v>4951</v>
      </c>
      <c r="F11" s="4">
        <v>2480956.3597567081</v>
      </c>
      <c r="G11" s="3">
        <v>1092</v>
      </c>
      <c r="H11" s="4">
        <f>G11*756</f>
        <v>825552</v>
      </c>
      <c r="I11" s="3">
        <v>658</v>
      </c>
      <c r="J11" s="3">
        <v>272</v>
      </c>
      <c r="K11" s="3">
        <v>18716</v>
      </c>
    </row>
    <row r="12" spans="1:11" x14ac:dyDescent="0.25">
      <c r="A12" s="8">
        <v>2023</v>
      </c>
      <c r="B12" s="8">
        <v>5</v>
      </c>
      <c r="C12" s="6">
        <v>103974</v>
      </c>
      <c r="D12" s="6">
        <v>132396</v>
      </c>
      <c r="E12" s="6">
        <v>5123</v>
      </c>
      <c r="F12" s="7">
        <v>2552839.3682355974</v>
      </c>
      <c r="G12" s="6">
        <v>1406</v>
      </c>
      <c r="H12" s="7">
        <f>G12*655</f>
        <v>920930</v>
      </c>
      <c r="I12" s="6">
        <v>912</v>
      </c>
      <c r="J12" s="6">
        <v>300</v>
      </c>
      <c r="K12" s="6">
        <v>20610</v>
      </c>
    </row>
    <row r="13" spans="1:11" x14ac:dyDescent="0.25">
      <c r="A13" s="5">
        <v>2023</v>
      </c>
      <c r="B13" s="5">
        <v>6</v>
      </c>
      <c r="C13" s="3">
        <v>103676</v>
      </c>
      <c r="D13" s="3">
        <v>132384</v>
      </c>
      <c r="E13" s="3">
        <v>4943</v>
      </c>
      <c r="F13" s="4">
        <v>2348159.039817404</v>
      </c>
      <c r="G13" s="3">
        <v>1129</v>
      </c>
      <c r="H13" s="4">
        <f>G13*645</f>
        <v>728205</v>
      </c>
      <c r="I13" s="3">
        <v>931</v>
      </c>
      <c r="J13" s="3">
        <v>411</v>
      </c>
      <c r="K13" s="3">
        <v>17167</v>
      </c>
    </row>
    <row r="14" spans="1:11" x14ac:dyDescent="0.25">
      <c r="F14" s="1"/>
      <c r="I14" s="1"/>
      <c r="J14" s="1"/>
      <c r="K14" s="1"/>
    </row>
    <row r="15" spans="1:11" x14ac:dyDescent="0.25">
      <c r="F15" s="1"/>
      <c r="I15" s="1"/>
      <c r="J15" s="1"/>
      <c r="K15" s="1"/>
    </row>
    <row r="16" spans="1:11" x14ac:dyDescent="0.25">
      <c r="F16" s="1"/>
      <c r="I16" s="1"/>
      <c r="J16" s="1"/>
      <c r="K16" s="1"/>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B551-4916-4D0C-B399-66057F639573}">
  <dimension ref="A1:E16"/>
  <sheetViews>
    <sheetView workbookViewId="0">
      <selection activeCell="E27" sqref="E27"/>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15" t="s">
        <v>31</v>
      </c>
      <c r="B1" s="15"/>
      <c r="C1" s="15"/>
      <c r="D1" s="15"/>
      <c r="E1" s="15"/>
    </row>
    <row r="2" spans="1:5" ht="18.75" x14ac:dyDescent="0.3">
      <c r="A2" s="14"/>
      <c r="B2" s="14"/>
      <c r="C2" s="13" t="s">
        <v>30</v>
      </c>
      <c r="D2" s="13" t="s">
        <v>29</v>
      </c>
      <c r="E2" s="13" t="s">
        <v>28</v>
      </c>
    </row>
    <row r="3" spans="1:5" ht="30" x14ac:dyDescent="0.25">
      <c r="A3" s="11" t="s">
        <v>9</v>
      </c>
      <c r="B3" s="11" t="s">
        <v>8</v>
      </c>
      <c r="C3" s="11" t="s">
        <v>27</v>
      </c>
      <c r="D3" s="11" t="s">
        <v>26</v>
      </c>
      <c r="E3" s="11" t="s">
        <v>25</v>
      </c>
    </row>
    <row r="4" spans="1:5" x14ac:dyDescent="0.25">
      <c r="A4" s="8">
        <v>2022</v>
      </c>
      <c r="B4" s="8">
        <v>9</v>
      </c>
      <c r="C4" s="20">
        <v>22893</v>
      </c>
      <c r="D4" s="20">
        <v>2399</v>
      </c>
      <c r="E4" s="19">
        <v>755642.46</v>
      </c>
    </row>
    <row r="5" spans="1:5" x14ac:dyDescent="0.25">
      <c r="A5" s="5">
        <v>2022</v>
      </c>
      <c r="B5" s="5">
        <f>B4+1</f>
        <v>10</v>
      </c>
      <c r="C5" s="18">
        <v>23229</v>
      </c>
      <c r="D5" s="18">
        <v>2742</v>
      </c>
      <c r="E5" s="17">
        <v>834822.35</v>
      </c>
    </row>
    <row r="6" spans="1:5" ht="17.25" x14ac:dyDescent="0.25">
      <c r="A6" s="8">
        <v>2022</v>
      </c>
      <c r="B6" s="21" t="s">
        <v>24</v>
      </c>
      <c r="C6" s="20">
        <v>3183</v>
      </c>
      <c r="D6" s="20">
        <v>66</v>
      </c>
      <c r="E6" s="19">
        <v>13096.07</v>
      </c>
    </row>
    <row r="7" spans="1:5" x14ac:dyDescent="0.25">
      <c r="A7" s="5">
        <v>2022</v>
      </c>
      <c r="B7" s="5">
        <v>12</v>
      </c>
      <c r="C7" s="18">
        <v>7492</v>
      </c>
      <c r="D7" s="18">
        <v>382</v>
      </c>
      <c r="E7" s="17">
        <v>103150.56</v>
      </c>
    </row>
    <row r="8" spans="1:5" x14ac:dyDescent="0.25">
      <c r="A8" s="8">
        <v>2023</v>
      </c>
      <c r="B8" s="21">
        <v>1</v>
      </c>
      <c r="C8" s="20">
        <v>11951</v>
      </c>
      <c r="D8" s="20">
        <v>1031</v>
      </c>
      <c r="E8" s="19">
        <v>225192.07</v>
      </c>
    </row>
    <row r="9" spans="1:5" x14ac:dyDescent="0.25">
      <c r="A9" s="5">
        <v>2023</v>
      </c>
      <c r="B9" s="5">
        <v>2</v>
      </c>
      <c r="C9" s="18">
        <v>15854</v>
      </c>
      <c r="D9" s="18">
        <v>1992</v>
      </c>
      <c r="E9" s="17">
        <v>524633.78</v>
      </c>
    </row>
    <row r="10" spans="1:5" x14ac:dyDescent="0.25">
      <c r="A10" s="8">
        <v>2023</v>
      </c>
      <c r="B10" s="21">
        <v>3</v>
      </c>
      <c r="C10" s="20">
        <v>19919</v>
      </c>
      <c r="D10" s="20">
        <v>3555</v>
      </c>
      <c r="E10" s="19">
        <v>934913.4800000001</v>
      </c>
    </row>
    <row r="11" spans="1:5" x14ac:dyDescent="0.25">
      <c r="A11" s="5">
        <v>2023</v>
      </c>
      <c r="B11" s="5">
        <v>4</v>
      </c>
      <c r="C11" s="18">
        <v>22442</v>
      </c>
      <c r="D11" s="18">
        <v>4979</v>
      </c>
      <c r="E11" s="17">
        <v>1284132.7599999998</v>
      </c>
    </row>
    <row r="12" spans="1:5" x14ac:dyDescent="0.25">
      <c r="A12" s="8">
        <v>2023</v>
      </c>
      <c r="B12" s="21">
        <v>5</v>
      </c>
      <c r="C12" s="20">
        <v>24334</v>
      </c>
      <c r="D12" s="20">
        <v>6343</v>
      </c>
      <c r="E12" s="19">
        <v>1485259.95</v>
      </c>
    </row>
    <row r="13" spans="1:5" x14ac:dyDescent="0.25">
      <c r="A13" s="5">
        <v>2023</v>
      </c>
      <c r="B13" s="5">
        <v>6</v>
      </c>
      <c r="C13" s="18">
        <v>25009</v>
      </c>
      <c r="D13" s="18">
        <v>6520</v>
      </c>
      <c r="E13" s="17">
        <v>1449448.92</v>
      </c>
    </row>
    <row r="16" spans="1:5" ht="17.25" x14ac:dyDescent="0.25">
      <c r="A16" s="16" t="s">
        <v>23</v>
      </c>
    </row>
  </sheetData>
  <mergeCells count="1">
    <mergeCell ref="A1:E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195F5-8658-4F71-AF77-61D5625BE54E}">
  <dimension ref="A1:U30"/>
  <sheetViews>
    <sheetView tabSelected="1" workbookViewId="0">
      <pane ySplit="2" topLeftCell="A9" activePane="bottomLeft" state="frozen"/>
      <selection activeCell="I1" sqref="I1"/>
      <selection pane="bottomLeft" activeCell="I32" sqref="I32"/>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41" t="s">
        <v>57</v>
      </c>
      <c r="B1" s="15"/>
      <c r="C1" s="15"/>
      <c r="D1" s="15"/>
      <c r="E1" s="15"/>
      <c r="F1" s="15"/>
      <c r="G1" s="15"/>
      <c r="H1" s="15"/>
      <c r="I1" s="15"/>
      <c r="J1" s="15"/>
      <c r="K1" s="15"/>
      <c r="L1" s="15"/>
      <c r="M1" s="15"/>
      <c r="N1" s="15"/>
      <c r="O1" s="15"/>
      <c r="P1" s="15"/>
      <c r="Q1" s="15"/>
      <c r="R1" s="15"/>
      <c r="S1" s="15"/>
      <c r="T1" s="15"/>
      <c r="U1" s="15"/>
    </row>
    <row r="2" spans="1:21" ht="105" x14ac:dyDescent="0.25">
      <c r="A2" s="40" t="s">
        <v>9</v>
      </c>
      <c r="B2" s="40" t="s">
        <v>8</v>
      </c>
      <c r="C2" s="39" t="s">
        <v>56</v>
      </c>
      <c r="D2" s="39" t="s">
        <v>55</v>
      </c>
      <c r="E2" s="38" t="s">
        <v>54</v>
      </c>
      <c r="F2" s="38" t="s">
        <v>53</v>
      </c>
      <c r="G2" s="38" t="s">
        <v>52</v>
      </c>
      <c r="H2" s="38" t="s">
        <v>51</v>
      </c>
      <c r="I2" s="38" t="s">
        <v>50</v>
      </c>
      <c r="J2" s="38" t="s">
        <v>49</v>
      </c>
      <c r="K2" s="38" t="s">
        <v>48</v>
      </c>
      <c r="L2" s="38" t="s">
        <v>47</v>
      </c>
      <c r="M2" s="38" t="s">
        <v>46</v>
      </c>
      <c r="N2" s="38" t="s">
        <v>45</v>
      </c>
      <c r="O2" s="38" t="s">
        <v>44</v>
      </c>
      <c r="P2" s="38" t="s">
        <v>43</v>
      </c>
      <c r="Q2" s="38" t="s">
        <v>42</v>
      </c>
      <c r="R2" s="38" t="s">
        <v>41</v>
      </c>
      <c r="S2" s="38" t="s">
        <v>40</v>
      </c>
      <c r="T2" s="38" t="s">
        <v>39</v>
      </c>
      <c r="U2" s="38" t="s">
        <v>38</v>
      </c>
    </row>
    <row r="3" spans="1:21" x14ac:dyDescent="0.25">
      <c r="A3" s="34">
        <v>2022</v>
      </c>
      <c r="B3" s="34">
        <v>1</v>
      </c>
      <c r="C3" s="30">
        <v>785667</v>
      </c>
      <c r="D3" s="30">
        <v>422832</v>
      </c>
      <c r="E3" s="33">
        <v>7687478.4799999995</v>
      </c>
      <c r="F3" s="30">
        <v>93220</v>
      </c>
      <c r="G3" s="30">
        <v>6754</v>
      </c>
      <c r="H3" s="30">
        <v>1139</v>
      </c>
      <c r="I3" s="30">
        <v>2970</v>
      </c>
      <c r="J3" s="32">
        <v>4588130.49</v>
      </c>
      <c r="K3" s="29">
        <v>608145.22</v>
      </c>
      <c r="L3" s="29">
        <v>969103.23</v>
      </c>
      <c r="M3" s="30">
        <v>523</v>
      </c>
      <c r="N3" s="31">
        <v>223</v>
      </c>
      <c r="O3" s="30">
        <v>60621</v>
      </c>
      <c r="P3" s="30">
        <v>0</v>
      </c>
      <c r="Q3" s="30">
        <v>7091</v>
      </c>
      <c r="R3" s="30">
        <v>9732</v>
      </c>
      <c r="S3" s="30"/>
      <c r="T3" s="30"/>
      <c r="U3" s="29">
        <v>4288631.7699999996</v>
      </c>
    </row>
    <row r="4" spans="1:21" x14ac:dyDescent="0.25">
      <c r="A4" s="28">
        <v>2022</v>
      </c>
      <c r="B4" s="28">
        <v>2</v>
      </c>
      <c r="C4" s="37">
        <v>786253</v>
      </c>
      <c r="D4" s="37">
        <v>423047</v>
      </c>
      <c r="E4" s="26">
        <v>9641170.75</v>
      </c>
      <c r="F4" s="23">
        <v>89973</v>
      </c>
      <c r="G4" s="23">
        <v>6926</v>
      </c>
      <c r="H4" s="23">
        <v>1098</v>
      </c>
      <c r="I4" s="23">
        <v>3630</v>
      </c>
      <c r="J4" s="25">
        <v>5006262.9800000004</v>
      </c>
      <c r="K4" s="22">
        <v>634643.65</v>
      </c>
      <c r="L4" s="22">
        <v>1346281.62</v>
      </c>
      <c r="M4" s="23">
        <v>553</v>
      </c>
      <c r="N4" s="24">
        <v>245</v>
      </c>
      <c r="O4" s="23">
        <v>60458</v>
      </c>
      <c r="P4" s="23">
        <v>0</v>
      </c>
      <c r="Q4" s="23">
        <v>5827</v>
      </c>
      <c r="R4" s="23">
        <v>12650</v>
      </c>
      <c r="S4" s="23"/>
      <c r="T4" s="23"/>
      <c r="U4" s="22">
        <v>6814626.4199999999</v>
      </c>
    </row>
    <row r="5" spans="1:21" x14ac:dyDescent="0.25">
      <c r="A5" s="34">
        <v>2022</v>
      </c>
      <c r="B5" s="34">
        <v>3</v>
      </c>
      <c r="C5" s="30">
        <v>786462</v>
      </c>
      <c r="D5" s="30">
        <v>423178</v>
      </c>
      <c r="E5" s="33">
        <v>11968195.41</v>
      </c>
      <c r="F5" s="30">
        <v>89517</v>
      </c>
      <c r="G5" s="30">
        <v>7018</v>
      </c>
      <c r="H5" s="30">
        <v>1101</v>
      </c>
      <c r="I5" s="30">
        <v>3873</v>
      </c>
      <c r="J5" s="32">
        <v>5437844.0700000003</v>
      </c>
      <c r="K5" s="29">
        <v>704898.43</v>
      </c>
      <c r="L5" s="29">
        <v>1603122.08</v>
      </c>
      <c r="M5" s="30">
        <v>1623</v>
      </c>
      <c r="N5" s="31">
        <v>692</v>
      </c>
      <c r="O5" s="30">
        <v>60163</v>
      </c>
      <c r="P5" s="30">
        <v>0</v>
      </c>
      <c r="Q5" s="30">
        <v>5855</v>
      </c>
      <c r="R5" s="30">
        <v>12611</v>
      </c>
      <c r="S5" s="30"/>
      <c r="T5" s="30"/>
      <c r="U5" s="29">
        <v>7257095.21</v>
      </c>
    </row>
    <row r="6" spans="1:21" x14ac:dyDescent="0.25">
      <c r="A6" s="28">
        <v>2022</v>
      </c>
      <c r="B6" s="28">
        <v>4</v>
      </c>
      <c r="C6" s="27">
        <v>786793</v>
      </c>
      <c r="D6" s="27">
        <v>423460</v>
      </c>
      <c r="E6" s="26">
        <v>12406209.43</v>
      </c>
      <c r="F6" s="23">
        <v>91747</v>
      </c>
      <c r="G6" s="23">
        <v>7035</v>
      </c>
      <c r="H6" s="23">
        <v>1046</v>
      </c>
      <c r="I6" s="23">
        <v>3967</v>
      </c>
      <c r="J6" s="25">
        <v>5480871.3499999996</v>
      </c>
      <c r="K6" s="22">
        <v>670287.37</v>
      </c>
      <c r="L6" s="22">
        <v>1668577.36</v>
      </c>
      <c r="M6" s="23">
        <v>1421</v>
      </c>
      <c r="N6" s="24">
        <v>568</v>
      </c>
      <c r="O6" s="23">
        <v>57021</v>
      </c>
      <c r="P6" s="23">
        <v>0</v>
      </c>
      <c r="Q6" s="23">
        <v>3245</v>
      </c>
      <c r="R6" s="23">
        <v>11757</v>
      </c>
      <c r="S6" s="23"/>
      <c r="T6" s="23"/>
      <c r="U6" s="22">
        <v>6863167.8499999996</v>
      </c>
    </row>
    <row r="7" spans="1:21" x14ac:dyDescent="0.25">
      <c r="A7" s="34">
        <v>2022</v>
      </c>
      <c r="B7" s="34">
        <v>5</v>
      </c>
      <c r="C7" s="30">
        <v>785943</v>
      </c>
      <c r="D7" s="30">
        <v>423236</v>
      </c>
      <c r="E7" s="33">
        <v>12600505.76</v>
      </c>
      <c r="F7" s="30">
        <v>96539</v>
      </c>
      <c r="G7" s="30">
        <v>8336</v>
      </c>
      <c r="H7" s="30">
        <v>1215</v>
      </c>
      <c r="I7" s="30">
        <v>4359</v>
      </c>
      <c r="J7" s="32">
        <v>6925853.0899999999</v>
      </c>
      <c r="K7" s="29">
        <v>810367.71</v>
      </c>
      <c r="L7" s="29">
        <v>1790777.05</v>
      </c>
      <c r="M7" s="30">
        <v>1825</v>
      </c>
      <c r="N7" s="31">
        <v>524</v>
      </c>
      <c r="O7" s="30">
        <v>63866</v>
      </c>
      <c r="P7" s="30">
        <v>176</v>
      </c>
      <c r="Q7" s="30">
        <v>3200</v>
      </c>
      <c r="R7" s="30">
        <v>12683</v>
      </c>
      <c r="S7" s="30"/>
      <c r="T7" s="30"/>
      <c r="U7" s="29">
        <v>6471935.46</v>
      </c>
    </row>
    <row r="8" spans="1:21" x14ac:dyDescent="0.25">
      <c r="A8" s="28">
        <v>2022</v>
      </c>
      <c r="B8" s="28">
        <v>6</v>
      </c>
      <c r="C8" s="27">
        <v>785108</v>
      </c>
      <c r="D8" s="27">
        <v>423366</v>
      </c>
      <c r="E8" s="26">
        <v>9559617.7600000016</v>
      </c>
      <c r="F8" s="23">
        <v>94704</v>
      </c>
      <c r="G8" s="23">
        <v>8926</v>
      </c>
      <c r="H8" s="23">
        <v>1285</v>
      </c>
      <c r="I8" s="23">
        <v>4399</v>
      </c>
      <c r="J8" s="25">
        <v>7315408.7000000002</v>
      </c>
      <c r="K8" s="22">
        <v>854700.95</v>
      </c>
      <c r="L8" s="22">
        <v>1725529.95</v>
      </c>
      <c r="M8" s="23">
        <v>2029</v>
      </c>
      <c r="N8" s="24">
        <v>497</v>
      </c>
      <c r="O8" s="23">
        <v>57440</v>
      </c>
      <c r="P8" s="23">
        <v>208</v>
      </c>
      <c r="Q8" s="23">
        <v>711</v>
      </c>
      <c r="R8" s="23">
        <v>10724</v>
      </c>
      <c r="S8" s="23"/>
      <c r="T8" s="23"/>
      <c r="U8" s="22">
        <v>3251137.02</v>
      </c>
    </row>
    <row r="9" spans="1:21" x14ac:dyDescent="0.25">
      <c r="A9" s="34">
        <v>2022</v>
      </c>
      <c r="B9" s="34">
        <v>7</v>
      </c>
      <c r="C9" s="30">
        <v>784580</v>
      </c>
      <c r="D9" s="30">
        <v>423262</v>
      </c>
      <c r="E9" s="33">
        <v>7839518.2799999993</v>
      </c>
      <c r="F9" s="30">
        <v>105430</v>
      </c>
      <c r="G9" s="30">
        <v>8524</v>
      </c>
      <c r="H9" s="30">
        <v>1226</v>
      </c>
      <c r="I9" s="30">
        <v>3821</v>
      </c>
      <c r="J9" s="32">
        <v>6716073.2999999998</v>
      </c>
      <c r="K9" s="29">
        <v>782987.69</v>
      </c>
      <c r="L9" s="29">
        <v>1450459.23</v>
      </c>
      <c r="M9" s="30">
        <v>1690</v>
      </c>
      <c r="N9" s="31">
        <v>431</v>
      </c>
      <c r="O9" s="30">
        <v>51795</v>
      </c>
      <c r="P9" s="30">
        <v>118</v>
      </c>
      <c r="Q9" s="30">
        <v>484</v>
      </c>
      <c r="R9" s="30">
        <v>10151</v>
      </c>
      <c r="S9" s="30"/>
      <c r="T9" s="30"/>
      <c r="U9" s="29">
        <v>2839235.7</v>
      </c>
    </row>
    <row r="10" spans="1:21" x14ac:dyDescent="0.25">
      <c r="A10" s="28">
        <v>2022</v>
      </c>
      <c r="B10" s="28">
        <v>8</v>
      </c>
      <c r="C10" s="27">
        <v>784700</v>
      </c>
      <c r="D10" s="27">
        <v>423551</v>
      </c>
      <c r="E10" s="26">
        <v>5902578.5800000001</v>
      </c>
      <c r="F10" s="23">
        <v>98224</v>
      </c>
      <c r="G10" s="23">
        <v>8575</v>
      </c>
      <c r="H10" s="23">
        <v>1295</v>
      </c>
      <c r="I10" s="23">
        <v>3044</v>
      </c>
      <c r="J10" s="25">
        <v>6538095.0999999996</v>
      </c>
      <c r="K10" s="22">
        <v>764801.72</v>
      </c>
      <c r="L10" s="22">
        <v>1152559.24</v>
      </c>
      <c r="M10" s="23">
        <v>1364</v>
      </c>
      <c r="N10" s="24">
        <v>343</v>
      </c>
      <c r="O10" s="23">
        <v>54955</v>
      </c>
      <c r="P10" s="23">
        <v>108</v>
      </c>
      <c r="Q10" s="23">
        <v>44</v>
      </c>
      <c r="R10" s="23" t="s">
        <v>37</v>
      </c>
      <c r="S10" s="23"/>
      <c r="T10" s="23"/>
      <c r="U10" s="22" t="s">
        <v>37</v>
      </c>
    </row>
    <row r="11" spans="1:21" x14ac:dyDescent="0.25">
      <c r="A11" s="34">
        <v>2022</v>
      </c>
      <c r="B11" s="34">
        <v>9</v>
      </c>
      <c r="C11" s="30">
        <v>785173</v>
      </c>
      <c r="D11" s="30">
        <v>423765</v>
      </c>
      <c r="E11" s="33">
        <v>6390977.54</v>
      </c>
      <c r="F11" s="30">
        <v>103681</v>
      </c>
      <c r="G11" s="30">
        <v>8492</v>
      </c>
      <c r="H11" s="30">
        <v>1312</v>
      </c>
      <c r="I11" s="30">
        <v>2348</v>
      </c>
      <c r="J11" s="32">
        <v>6260520.9299999997</v>
      </c>
      <c r="K11" s="29">
        <v>731016.51</v>
      </c>
      <c r="L11" s="29">
        <v>870882.89</v>
      </c>
      <c r="M11" s="30">
        <v>1220</v>
      </c>
      <c r="N11" s="31">
        <v>350</v>
      </c>
      <c r="O11" s="30">
        <v>47742</v>
      </c>
      <c r="P11" s="30">
        <v>68</v>
      </c>
      <c r="Q11" s="30">
        <v>384</v>
      </c>
      <c r="R11" s="30">
        <v>10713</v>
      </c>
      <c r="S11" s="30"/>
      <c r="T11" s="30"/>
      <c r="U11" s="29">
        <v>2575294.4500000002</v>
      </c>
    </row>
    <row r="12" spans="1:21" x14ac:dyDescent="0.25">
      <c r="A12" s="28">
        <v>2022</v>
      </c>
      <c r="B12" s="28">
        <v>10</v>
      </c>
      <c r="C12" s="27">
        <v>786920</v>
      </c>
      <c r="D12" s="27">
        <v>424027</v>
      </c>
      <c r="E12" s="26">
        <v>5609878</v>
      </c>
      <c r="F12" s="23">
        <v>96192</v>
      </c>
      <c r="G12" s="23">
        <v>8354</v>
      </c>
      <c r="H12" s="23">
        <v>1315</v>
      </c>
      <c r="I12" s="23">
        <v>1814</v>
      </c>
      <c r="J12" s="25">
        <v>6008776.9000000004</v>
      </c>
      <c r="K12" s="22">
        <v>715811.79</v>
      </c>
      <c r="L12" s="22">
        <v>671028.56000000006</v>
      </c>
      <c r="M12" s="35">
        <v>1012</v>
      </c>
      <c r="N12" s="24">
        <v>353</v>
      </c>
      <c r="O12" s="35">
        <v>46882</v>
      </c>
      <c r="P12" s="23">
        <v>40</v>
      </c>
      <c r="Q12" s="23">
        <v>868</v>
      </c>
      <c r="R12" s="23">
        <v>420</v>
      </c>
      <c r="S12" s="23"/>
      <c r="T12" s="23"/>
      <c r="U12" s="22">
        <v>185010.46</v>
      </c>
    </row>
    <row r="13" spans="1:21" x14ac:dyDescent="0.25">
      <c r="A13" s="34">
        <v>2022</v>
      </c>
      <c r="B13" s="34">
        <v>11</v>
      </c>
      <c r="C13" s="30">
        <v>788612</v>
      </c>
      <c r="D13" s="30">
        <v>424366</v>
      </c>
      <c r="E13" s="33">
        <v>5223842.79</v>
      </c>
      <c r="F13" s="30">
        <v>89857</v>
      </c>
      <c r="G13" s="30">
        <v>7597</v>
      </c>
      <c r="H13" s="30">
        <v>1222</v>
      </c>
      <c r="I13" s="30">
        <v>1762</v>
      </c>
      <c r="J13" s="32">
        <v>5409192.9500000002</v>
      </c>
      <c r="K13" s="32">
        <v>661761.31999999995</v>
      </c>
      <c r="L13" s="32">
        <v>601894.64</v>
      </c>
      <c r="M13" s="30">
        <v>956</v>
      </c>
      <c r="N13" s="31">
        <v>336</v>
      </c>
      <c r="O13" s="30">
        <v>46845</v>
      </c>
      <c r="P13" s="30">
        <v>0</v>
      </c>
      <c r="Q13" s="30">
        <v>7592</v>
      </c>
      <c r="R13" s="30">
        <v>3318</v>
      </c>
      <c r="S13" s="30"/>
      <c r="T13" s="30"/>
      <c r="U13" s="29">
        <v>1440108.44</v>
      </c>
    </row>
    <row r="14" spans="1:21" x14ac:dyDescent="0.25">
      <c r="A14" s="28">
        <v>2022</v>
      </c>
      <c r="B14" s="28">
        <v>12</v>
      </c>
      <c r="C14" s="27">
        <v>789914</v>
      </c>
      <c r="D14" s="27">
        <v>424736</v>
      </c>
      <c r="E14" s="26">
        <v>7614441</v>
      </c>
      <c r="F14" s="23">
        <v>97380</v>
      </c>
      <c r="G14" s="23">
        <v>6853</v>
      </c>
      <c r="H14" s="23">
        <v>1119</v>
      </c>
      <c r="I14" s="23">
        <v>1975</v>
      </c>
      <c r="J14" s="25">
        <v>4733509.24</v>
      </c>
      <c r="K14" s="25">
        <v>594069.44999999995</v>
      </c>
      <c r="L14" s="25">
        <v>629050.12</v>
      </c>
      <c r="M14" s="23">
        <v>779</v>
      </c>
      <c r="N14" s="24">
        <v>338</v>
      </c>
      <c r="O14" s="23">
        <v>48744</v>
      </c>
      <c r="P14" s="23" t="s">
        <v>36</v>
      </c>
      <c r="Q14" s="23">
        <v>6223</v>
      </c>
      <c r="R14" s="23">
        <v>6735</v>
      </c>
      <c r="S14" s="23"/>
      <c r="T14" s="23"/>
      <c r="U14" s="22">
        <v>3143867.7</v>
      </c>
    </row>
    <row r="15" spans="1:21" x14ac:dyDescent="0.25">
      <c r="A15" s="34">
        <v>2023</v>
      </c>
      <c r="B15" s="34">
        <v>1</v>
      </c>
      <c r="C15" s="30">
        <v>790620</v>
      </c>
      <c r="D15" s="30">
        <v>424897</v>
      </c>
      <c r="E15" s="33">
        <v>8968925</v>
      </c>
      <c r="F15" s="30">
        <v>88573</v>
      </c>
      <c r="G15" s="30">
        <v>7011</v>
      </c>
      <c r="H15" s="30">
        <v>1073</v>
      </c>
      <c r="I15" s="30">
        <v>3281</v>
      </c>
      <c r="J15" s="32">
        <v>4942690</v>
      </c>
      <c r="K15" s="29">
        <v>592956</v>
      </c>
      <c r="L15" s="29">
        <v>1136079</v>
      </c>
      <c r="M15" s="30">
        <v>925</v>
      </c>
      <c r="N15" s="31">
        <v>422</v>
      </c>
      <c r="O15" s="30">
        <v>64757</v>
      </c>
      <c r="P15" s="30">
        <v>0</v>
      </c>
      <c r="Q15" s="30">
        <v>10352</v>
      </c>
      <c r="R15" s="30">
        <v>10243</v>
      </c>
      <c r="S15" s="30">
        <v>7211</v>
      </c>
      <c r="T15" s="30">
        <v>3032</v>
      </c>
      <c r="U15" s="29">
        <v>5625252</v>
      </c>
    </row>
    <row r="16" spans="1:21" x14ac:dyDescent="0.25">
      <c r="A16" s="28">
        <v>2023</v>
      </c>
      <c r="B16" s="28">
        <v>2</v>
      </c>
      <c r="C16" s="37">
        <v>790917</v>
      </c>
      <c r="D16" s="37">
        <v>424921</v>
      </c>
      <c r="E16" s="26">
        <v>10953774</v>
      </c>
      <c r="F16" s="23">
        <v>84624</v>
      </c>
      <c r="G16" s="23">
        <v>7787</v>
      </c>
      <c r="H16" s="23">
        <v>1078</v>
      </c>
      <c r="I16" s="23">
        <v>4278</v>
      </c>
      <c r="J16" s="25">
        <v>6006222.3399999999</v>
      </c>
      <c r="K16" s="22">
        <v>640516.61</v>
      </c>
      <c r="L16" s="22">
        <v>1743511</v>
      </c>
      <c r="M16" s="23">
        <v>1343</v>
      </c>
      <c r="N16" s="24">
        <v>599</v>
      </c>
      <c r="O16" s="23">
        <v>61410</v>
      </c>
      <c r="P16" s="23">
        <v>0</v>
      </c>
      <c r="Q16" s="23">
        <v>7184</v>
      </c>
      <c r="R16" s="23">
        <v>12927</v>
      </c>
      <c r="S16" s="23">
        <v>9138</v>
      </c>
      <c r="T16" s="23">
        <v>3789</v>
      </c>
      <c r="U16" s="22">
        <v>7582975</v>
      </c>
    </row>
    <row r="17" spans="1:21" x14ac:dyDescent="0.25">
      <c r="A17" s="34">
        <v>2023</v>
      </c>
      <c r="B17" s="34">
        <v>3</v>
      </c>
      <c r="C17" s="30">
        <v>791030</v>
      </c>
      <c r="D17" s="30">
        <v>425091</v>
      </c>
      <c r="E17" s="33">
        <v>14330875</v>
      </c>
      <c r="F17" s="30">
        <v>90595</v>
      </c>
      <c r="G17" s="30">
        <v>9479</v>
      </c>
      <c r="H17" s="30">
        <v>1204</v>
      </c>
      <c r="I17" s="30">
        <v>4706</v>
      </c>
      <c r="J17" s="32">
        <v>8651582.6400000006</v>
      </c>
      <c r="K17" s="29">
        <v>853389.02</v>
      </c>
      <c r="L17" s="29">
        <v>2142933.91</v>
      </c>
      <c r="M17" s="30">
        <v>1698</v>
      </c>
      <c r="N17" s="31">
        <v>788</v>
      </c>
      <c r="O17" s="30">
        <v>72389</v>
      </c>
      <c r="P17" s="30">
        <v>1</v>
      </c>
      <c r="Q17" s="30">
        <v>5083</v>
      </c>
      <c r="R17" s="30">
        <v>13623</v>
      </c>
      <c r="S17" s="30">
        <v>9665</v>
      </c>
      <c r="T17" s="30">
        <v>3958</v>
      </c>
      <c r="U17" s="29">
        <v>7896608</v>
      </c>
    </row>
    <row r="18" spans="1:21" x14ac:dyDescent="0.25">
      <c r="A18" s="28">
        <v>2023</v>
      </c>
      <c r="B18" s="28">
        <v>4</v>
      </c>
      <c r="C18" s="27">
        <v>790657</v>
      </c>
      <c r="D18" s="27">
        <v>425106</v>
      </c>
      <c r="E18" s="26">
        <v>15818521.99</v>
      </c>
      <c r="F18" s="23">
        <v>96543</v>
      </c>
      <c r="G18" s="23">
        <v>10480</v>
      </c>
      <c r="H18" s="23">
        <v>1332</v>
      </c>
      <c r="I18" s="23">
        <v>5028</v>
      </c>
      <c r="J18" s="25">
        <v>9784840.1600000001</v>
      </c>
      <c r="K18" s="22">
        <v>974747.09</v>
      </c>
      <c r="L18" s="36">
        <v>2302684.2999999998</v>
      </c>
      <c r="M18" s="23">
        <v>1439</v>
      </c>
      <c r="N18" s="24">
        <v>489</v>
      </c>
      <c r="O18" s="23">
        <v>63423</v>
      </c>
      <c r="P18" s="23">
        <v>0</v>
      </c>
      <c r="Q18" s="23">
        <v>3279</v>
      </c>
      <c r="R18" s="23">
        <v>14839</v>
      </c>
      <c r="S18" s="23">
        <v>10485</v>
      </c>
      <c r="T18" s="23">
        <v>4354</v>
      </c>
      <c r="U18" s="22">
        <v>7819125</v>
      </c>
    </row>
    <row r="19" spans="1:21" x14ac:dyDescent="0.25">
      <c r="A19" s="34">
        <v>2023</v>
      </c>
      <c r="B19" s="34">
        <v>5</v>
      </c>
      <c r="C19" s="30">
        <v>790372</v>
      </c>
      <c r="D19" s="30">
        <v>425197</v>
      </c>
      <c r="E19" s="33">
        <v>15117789.15</v>
      </c>
      <c r="F19" s="30">
        <v>97366</v>
      </c>
      <c r="G19" s="30">
        <v>11044</v>
      </c>
      <c r="H19" s="30">
        <v>1470</v>
      </c>
      <c r="I19" s="30">
        <v>5179</v>
      </c>
      <c r="J19" s="32">
        <v>9868413.5399999991</v>
      </c>
      <c r="K19" s="32">
        <v>1061911.3</v>
      </c>
      <c r="L19" s="29">
        <v>2264858.44</v>
      </c>
      <c r="M19" s="30">
        <v>1594</v>
      </c>
      <c r="N19" s="31">
        <v>505</v>
      </c>
      <c r="O19" s="30">
        <v>65227</v>
      </c>
      <c r="P19" s="30">
        <v>2</v>
      </c>
      <c r="Q19" s="30">
        <v>2747</v>
      </c>
      <c r="R19" s="30">
        <v>16522</v>
      </c>
      <c r="S19" s="30">
        <v>11700</v>
      </c>
      <c r="T19" s="30">
        <v>4822</v>
      </c>
      <c r="U19" s="29">
        <v>6888334</v>
      </c>
    </row>
    <row r="20" spans="1:21" x14ac:dyDescent="0.25">
      <c r="A20" s="28">
        <v>2023</v>
      </c>
      <c r="B20" s="28">
        <v>6</v>
      </c>
      <c r="C20" s="27">
        <v>790324</v>
      </c>
      <c r="D20" s="27">
        <v>425405</v>
      </c>
      <c r="E20" s="26">
        <v>13376885</v>
      </c>
      <c r="F20" s="23">
        <v>111550</v>
      </c>
      <c r="G20" s="23">
        <v>10701</v>
      </c>
      <c r="H20" s="23">
        <v>1480</v>
      </c>
      <c r="I20" s="23">
        <v>4720</v>
      </c>
      <c r="J20" s="25">
        <v>9221061.7200000007</v>
      </c>
      <c r="K20" s="22">
        <v>1029194</v>
      </c>
      <c r="L20" s="22">
        <v>1991398.99</v>
      </c>
      <c r="M20" s="23">
        <v>1437</v>
      </c>
      <c r="N20" s="24">
        <v>397</v>
      </c>
      <c r="O20" s="23">
        <v>58737</v>
      </c>
      <c r="P20" s="23">
        <v>2</v>
      </c>
      <c r="Q20" s="23">
        <v>854</v>
      </c>
      <c r="R20" s="23">
        <v>16432</v>
      </c>
      <c r="S20" s="23">
        <v>11665</v>
      </c>
      <c r="T20" s="23">
        <v>4767</v>
      </c>
      <c r="U20" s="22">
        <v>5532659</v>
      </c>
    </row>
    <row r="21" spans="1:21" x14ac:dyDescent="0.25">
      <c r="A21" s="34">
        <v>2023</v>
      </c>
      <c r="B21" s="34">
        <v>7</v>
      </c>
      <c r="C21" s="30"/>
      <c r="D21" s="30"/>
      <c r="E21" s="33"/>
      <c r="F21" s="30"/>
      <c r="G21" s="30"/>
      <c r="H21" s="30"/>
      <c r="I21" s="30"/>
      <c r="J21" s="32"/>
      <c r="K21" s="29"/>
      <c r="L21" s="29"/>
      <c r="M21" s="30"/>
      <c r="N21" s="31"/>
      <c r="O21" s="30"/>
      <c r="P21" s="30"/>
      <c r="Q21" s="30"/>
      <c r="R21" s="30"/>
      <c r="S21" s="30"/>
      <c r="T21" s="30"/>
      <c r="U21" s="29"/>
    </row>
    <row r="22" spans="1:21" x14ac:dyDescent="0.25">
      <c r="A22" s="28">
        <v>2023</v>
      </c>
      <c r="B22" s="28">
        <v>8</v>
      </c>
      <c r="C22" s="27"/>
      <c r="D22" s="27"/>
      <c r="E22" s="26"/>
      <c r="F22" s="23"/>
      <c r="G22" s="23"/>
      <c r="H22" s="23"/>
      <c r="I22" s="23"/>
      <c r="J22" s="25"/>
      <c r="K22" s="22"/>
      <c r="L22" s="22"/>
      <c r="M22" s="23"/>
      <c r="N22" s="24"/>
      <c r="O22" s="23"/>
      <c r="P22" s="23"/>
      <c r="Q22" s="23"/>
      <c r="R22" s="23"/>
      <c r="S22" s="23"/>
      <c r="T22" s="23"/>
      <c r="U22" s="22"/>
    </row>
    <row r="23" spans="1:21" x14ac:dyDescent="0.25">
      <c r="A23" s="34">
        <v>2023</v>
      </c>
      <c r="B23" s="34">
        <v>9</v>
      </c>
      <c r="C23" s="30"/>
      <c r="D23" s="30"/>
      <c r="E23" s="33"/>
      <c r="F23" s="30"/>
      <c r="G23" s="30"/>
      <c r="H23" s="30"/>
      <c r="I23" s="30"/>
      <c r="J23" s="32"/>
      <c r="K23" s="29"/>
      <c r="L23" s="29"/>
      <c r="M23" s="30"/>
      <c r="N23" s="31"/>
      <c r="O23" s="30"/>
      <c r="P23" s="30"/>
      <c r="Q23" s="30"/>
      <c r="R23" s="30"/>
      <c r="S23" s="30"/>
      <c r="T23" s="30"/>
      <c r="U23" s="29"/>
    </row>
    <row r="24" spans="1:21" x14ac:dyDescent="0.25">
      <c r="A24" s="28">
        <v>2023</v>
      </c>
      <c r="B24" s="28">
        <v>10</v>
      </c>
      <c r="C24" s="27"/>
      <c r="D24" s="27"/>
      <c r="E24" s="26"/>
      <c r="F24" s="23"/>
      <c r="G24" s="23"/>
      <c r="H24" s="23"/>
      <c r="I24" s="23"/>
      <c r="J24" s="25"/>
      <c r="K24" s="22"/>
      <c r="L24" s="22"/>
      <c r="M24" s="35"/>
      <c r="N24" s="24"/>
      <c r="O24" s="35"/>
      <c r="P24" s="23"/>
      <c r="Q24" s="23"/>
      <c r="R24" s="23"/>
      <c r="S24" s="23"/>
      <c r="T24" s="23"/>
      <c r="U24" s="22"/>
    </row>
    <row r="25" spans="1:21" x14ac:dyDescent="0.25">
      <c r="A25" s="34">
        <v>2023</v>
      </c>
      <c r="B25" s="34">
        <v>11</v>
      </c>
      <c r="C25" s="30"/>
      <c r="D25" s="30"/>
      <c r="E25" s="33"/>
      <c r="F25" s="30"/>
      <c r="G25" s="30"/>
      <c r="H25" s="30"/>
      <c r="I25" s="30"/>
      <c r="J25" s="32"/>
      <c r="K25" s="32"/>
      <c r="L25" s="29"/>
      <c r="M25" s="30"/>
      <c r="N25" s="31"/>
      <c r="O25" s="30"/>
      <c r="P25" s="30"/>
      <c r="Q25" s="30"/>
      <c r="R25" s="30"/>
      <c r="S25" s="30"/>
      <c r="T25" s="30"/>
      <c r="U25" s="29"/>
    </row>
    <row r="26" spans="1:21" x14ac:dyDescent="0.25">
      <c r="A26" s="28">
        <v>2023</v>
      </c>
      <c r="B26" s="28">
        <v>12</v>
      </c>
      <c r="C26" s="27"/>
      <c r="D26" s="27"/>
      <c r="E26" s="26"/>
      <c r="F26" s="23"/>
      <c r="G26" s="23"/>
      <c r="H26" s="23"/>
      <c r="I26" s="23"/>
      <c r="J26" s="25"/>
      <c r="K26" s="25"/>
      <c r="L26" s="22"/>
      <c r="M26" s="23"/>
      <c r="N26" s="24"/>
      <c r="O26" s="23"/>
      <c r="P26" s="23"/>
      <c r="Q26" s="23"/>
      <c r="R26" s="23"/>
      <c r="S26" s="23"/>
      <c r="T26" s="23"/>
      <c r="U26" s="22"/>
    </row>
    <row r="27" spans="1:21" x14ac:dyDescent="0.25">
      <c r="A27" t="s">
        <v>35</v>
      </c>
    </row>
    <row r="28" spans="1:21" x14ac:dyDescent="0.25">
      <c r="A28" t="s">
        <v>34</v>
      </c>
    </row>
    <row r="29" spans="1:21" x14ac:dyDescent="0.25">
      <c r="A29" t="s">
        <v>33</v>
      </c>
    </row>
    <row r="30" spans="1:21" x14ac:dyDescent="0.25">
      <c r="A30" t="s">
        <v>32</v>
      </c>
    </row>
  </sheetData>
  <mergeCells count="1">
    <mergeCell ref="A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CEI North</vt:lpstr>
      <vt:lpstr>CEI South</vt:lpstr>
      <vt:lpstr>CEI LIHEAP</vt:lpstr>
      <vt:lpstr>NIPSCO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Olivia</dc:creator>
  <cp:lastModifiedBy>Rivera, Olivia</cp:lastModifiedBy>
  <dcterms:created xsi:type="dcterms:W3CDTF">2023-08-01T18:46:04Z</dcterms:created>
  <dcterms:modified xsi:type="dcterms:W3CDTF">2023-08-01T18:50:34Z</dcterms:modified>
</cp:coreProperties>
</file>