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7252144C-6EB3-4937-A01C-70F56E7E1CFC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RICE 2SLB_Hp" sheetId="4" r:id="rId1"/>
    <sheet name="RICE 4SLB_Hp" sheetId="6" r:id="rId2"/>
    <sheet name="RICE 4SRB_Hp" sheetId="7" r:id="rId3"/>
    <sheet name="RICE 2SLB_MMBtu" sheetId="8" r:id="rId4"/>
    <sheet name="RICE 4SLB_MMBtu" sheetId="9" r:id="rId5"/>
    <sheet name="RICE 4SRB_MMBtu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  <c r="C23" i="10"/>
  <c r="D17" i="10"/>
  <c r="C34" i="10" s="1"/>
  <c r="D23" i="9"/>
  <c r="C23" i="9"/>
  <c r="D17" i="9"/>
  <c r="C37" i="9" s="1"/>
  <c r="C38" i="9" l="1"/>
  <c r="D55" i="9"/>
  <c r="B24" i="9"/>
  <c r="C24" i="9"/>
  <c r="E24" i="9"/>
  <c r="C32" i="9"/>
  <c r="C33" i="9"/>
  <c r="D24" i="9"/>
  <c r="C34" i="9"/>
  <c r="C30" i="9"/>
  <c r="C39" i="9"/>
  <c r="C31" i="9"/>
  <c r="C40" i="9"/>
  <c r="F24" i="10"/>
  <c r="C36" i="10"/>
  <c r="C35" i="10"/>
  <c r="D19" i="10"/>
  <c r="F54" i="10" s="1"/>
  <c r="H24" i="10"/>
  <c r="C30" i="10"/>
  <c r="C38" i="10"/>
  <c r="B24" i="10"/>
  <c r="C31" i="10"/>
  <c r="G24" i="10"/>
  <c r="C37" i="10"/>
  <c r="C24" i="10"/>
  <c r="C32" i="10"/>
  <c r="D54" i="10"/>
  <c r="D24" i="10"/>
  <c r="C33" i="10"/>
  <c r="E54" i="10"/>
  <c r="E24" i="10"/>
  <c r="E55" i="9"/>
  <c r="F24" i="9"/>
  <c r="C35" i="9"/>
  <c r="D19" i="9"/>
  <c r="F55" i="9" s="1"/>
  <c r="G24" i="9"/>
  <c r="C36" i="9"/>
  <c r="H24" i="9"/>
  <c r="D23" i="8"/>
  <c r="C23" i="8"/>
  <c r="D17" i="8"/>
  <c r="C39" i="8" s="1"/>
  <c r="C41" i="9" l="1"/>
  <c r="E59" i="10"/>
  <c r="E60" i="9"/>
  <c r="C40" i="8"/>
  <c r="C24" i="8"/>
  <c r="D24" i="8"/>
  <c r="C32" i="8"/>
  <c r="C39" i="10"/>
  <c r="E56" i="10"/>
  <c r="E57" i="9"/>
  <c r="C41" i="8"/>
  <c r="E24" i="8"/>
  <c r="C34" i="8"/>
  <c r="F24" i="8"/>
  <c r="C35" i="8"/>
  <c r="G24" i="8"/>
  <c r="E57" i="8"/>
  <c r="D57" i="8"/>
  <c r="D19" i="8"/>
  <c r="F57" i="8" s="1"/>
  <c r="C36" i="8"/>
  <c r="H24" i="8"/>
  <c r="C37" i="8"/>
  <c r="C33" i="8"/>
  <c r="C30" i="8"/>
  <c r="C38" i="8"/>
  <c r="B24" i="8"/>
  <c r="C31" i="8"/>
  <c r="E62" i="8" l="1"/>
  <c r="C42" i="8"/>
  <c r="E59" i="8"/>
  <c r="D28" i="4" l="1"/>
  <c r="E22" i="7"/>
  <c r="D59" i="7" s="1"/>
  <c r="E22" i="6"/>
  <c r="D60" i="6" s="1"/>
  <c r="E22" i="4"/>
  <c r="E24" i="4" s="1"/>
  <c r="F62" i="4" s="1"/>
  <c r="D28" i="7"/>
  <c r="C28" i="7"/>
  <c r="D28" i="6"/>
  <c r="C28" i="6"/>
  <c r="C28" i="4"/>
  <c r="E29" i="6" l="1"/>
  <c r="E24" i="6"/>
  <c r="F60" i="6" s="1"/>
  <c r="B29" i="6"/>
  <c r="C38" i="7"/>
  <c r="D29" i="7"/>
  <c r="C39" i="4"/>
  <c r="E62" i="4"/>
  <c r="C46" i="4"/>
  <c r="D29" i="4"/>
  <c r="E29" i="4"/>
  <c r="C45" i="4"/>
  <c r="C37" i="4"/>
  <c r="C29" i="4"/>
  <c r="C42" i="4"/>
  <c r="C43" i="4"/>
  <c r="C44" i="4"/>
  <c r="G29" i="6"/>
  <c r="C45" i="6"/>
  <c r="C37" i="7"/>
  <c r="E59" i="7"/>
  <c r="C42" i="6"/>
  <c r="C40" i="6"/>
  <c r="E29" i="7"/>
  <c r="C38" i="6"/>
  <c r="C29" i="6"/>
  <c r="F29" i="6"/>
  <c r="E24" i="7"/>
  <c r="F59" i="7" s="1"/>
  <c r="C37" i="6"/>
  <c r="C36" i="6"/>
  <c r="E60" i="6"/>
  <c r="C39" i="6"/>
  <c r="C41" i="7"/>
  <c r="D29" i="6"/>
  <c r="C41" i="6"/>
  <c r="C36" i="4"/>
  <c r="D62" i="4"/>
  <c r="B29" i="4"/>
  <c r="C41" i="4"/>
  <c r="C38" i="4"/>
  <c r="G29" i="4"/>
  <c r="H29" i="4"/>
  <c r="F29" i="4"/>
  <c r="C35" i="4"/>
  <c r="C40" i="4"/>
  <c r="B29" i="7"/>
  <c r="C35" i="7"/>
  <c r="C42" i="7"/>
  <c r="C36" i="7"/>
  <c r="C29" i="7"/>
  <c r="C43" i="6"/>
  <c r="H29" i="6"/>
  <c r="C44" i="6"/>
  <c r="C35" i="6"/>
  <c r="C43" i="7"/>
  <c r="H29" i="7"/>
  <c r="F29" i="7"/>
  <c r="C39" i="7"/>
  <c r="C40" i="7"/>
  <c r="G29" i="7"/>
  <c r="E64" i="7" l="1"/>
  <c r="E62" i="6"/>
  <c r="C46" i="6"/>
  <c r="E67" i="4"/>
  <c r="E65" i="6"/>
  <c r="C44" i="7"/>
  <c r="E61" i="7"/>
  <c r="C47" i="4"/>
  <c r="E64" i="4"/>
</calcChain>
</file>

<file path=xl/sharedStrings.xml><?xml version="1.0" encoding="utf-8"?>
<sst xmlns="http://schemas.openxmlformats.org/spreadsheetml/2006/main" count="443" uniqueCount="84">
  <si>
    <t>Reciprocating Internal Combustion Engines - Natural Gas</t>
  </si>
  <si>
    <t>SO2</t>
  </si>
  <si>
    <t>NOx</t>
  </si>
  <si>
    <t>VOC</t>
  </si>
  <si>
    <t>CO</t>
  </si>
  <si>
    <t>Emission Factor (lb/MMBtu)</t>
  </si>
  <si>
    <t>Pollutant</t>
  </si>
  <si>
    <t>PM*</t>
  </si>
  <si>
    <t>PM10*</t>
  </si>
  <si>
    <t>PM2.5*</t>
  </si>
  <si>
    <t>Hazardous Air Pollutants (HAPs)</t>
  </si>
  <si>
    <t>Acetaldehyde</t>
  </si>
  <si>
    <t>Acrolein</t>
  </si>
  <si>
    <t>Benzene</t>
  </si>
  <si>
    <t>Formaldehyde</t>
  </si>
  <si>
    <t>Methanol</t>
  </si>
  <si>
    <t>Toluene</t>
  </si>
  <si>
    <t>Methodology</t>
  </si>
  <si>
    <t>Xylene</t>
  </si>
  <si>
    <t>Hexane</t>
  </si>
  <si>
    <t>*PM emission factor is for filterable PM-10.  PM10 emission factor is filterable PM10 + condensable PM.</t>
  </si>
  <si>
    <t>1,3-Butadiene</t>
  </si>
  <si>
    <t>Ethylbenzene</t>
  </si>
  <si>
    <t>2,2,4-Trimethylpentane</t>
  </si>
  <si>
    <t>Methylene Chloride</t>
  </si>
  <si>
    <t>Total PAH**</t>
  </si>
  <si>
    <t>**PAH = Polyaromatic Hydrocarbon  (PAHs are considered HAPs, since they are considered Polycyclic Organic Matter)</t>
  </si>
  <si>
    <t>Emission Factors are from AP-42 (Supplement F, July 2000), Table 3.2-1</t>
  </si>
  <si>
    <t xml:space="preserve">   PM2.5 emission factor is filterable PM2.5 + condensable PM.</t>
  </si>
  <si>
    <t>HAP pollutants consist of the eleven highest HAPs included in AP-42 Table 3.2-2.</t>
  </si>
  <si>
    <t>Emission Factors are from AP-42 (Supplement F, July 2000), Table 3.2-2</t>
  </si>
  <si>
    <t>Biphenyl</t>
  </si>
  <si>
    <t>HAP pollutants consist of the twelve highest HAPs included in AP-42 Table 3.2-1.</t>
  </si>
  <si>
    <t>4-Stroke Lean-Burn (4SLB) Engines</t>
  </si>
  <si>
    <t>HAP pollutants consist of the nine highest HAPs included in AP-42 Table 3.2-3.</t>
  </si>
  <si>
    <t>Emission Factors are from AP-42 (Supplement F, July 2000), Table 3.2-3</t>
  </si>
  <si>
    <t>Potential Fuel Usage (MMBtu/yr) = [Maximum Output Horsepower Rating (hp)] * [Brake Specific Fuel Consumption (Btu/hp-hr)] * [Maximum Hours Operated per Year (hr/yr)] / [1000000 Btu/MMBtu]</t>
  </si>
  <si>
    <t>2-Stroke Lean-Burn (2SLB) Engines</t>
  </si>
  <si>
    <t>4-Stroke Rich-Burn (4SRB) Engines</t>
  </si>
  <si>
    <t>&lt;----  see note #2 above</t>
  </si>
  <si>
    <t>Potential Emissions (tons/yr) = [Potential Fuel Usage (MMBtu/yr)] * [Emission Factor (lb/MMBtu)] / [2000 lb/ton]</t>
  </si>
  <si>
    <t>Potential Emissions (tons/yr)</t>
  </si>
  <si>
    <t xml:space="preserve">High Heat Value (MMBtu/MMscf)  </t>
  </si>
  <si>
    <t xml:space="preserve">Potential Fuel Usage (MMcf/yr)  </t>
  </si>
  <si>
    <t xml:space="preserve">Maximum Output Horsepower Rating (hp)  </t>
  </si>
  <si>
    <t xml:space="preserve">Brake Specific Fuel Consumption (BSFC) (Btu/hp-hr)  </t>
  </si>
  <si>
    <t xml:space="preserve">Maximum Hours Operated per Year (hr/yr)  </t>
  </si>
  <si>
    <t xml:space="preserve">Potential  Fuel Usage (MMBtu/yr)  </t>
  </si>
  <si>
    <t>Criteria Pollutants</t>
  </si>
  <si>
    <t>Greenhouse Gas (GHG)</t>
  </si>
  <si>
    <t>Greenhouse Gases (GHGs)</t>
  </si>
  <si>
    <t>CO2</t>
  </si>
  <si>
    <t>CH4</t>
  </si>
  <si>
    <t>N2O</t>
  </si>
  <si>
    <t>Emission Factor in lb/MMBtu*</t>
  </si>
  <si>
    <t>Emission Factor in lb/MMcf**</t>
  </si>
  <si>
    <t>Potential Emission in tons/yr</t>
  </si>
  <si>
    <t>Summed Potential Emissions in tons/yr</t>
  </si>
  <si>
    <t>*The CO2 and CH4 emission factors are from Emission Factors are from AP-42 (Supplement F, July 2000), Table 3.2-2</t>
  </si>
  <si>
    <t>**The N2O emission factor is from AP 42, Table 1.4-2.  The N2O Emission Factor for uncontrolled is 2.2.  The N2O Emission Factor for low Nox burner is 0.64.</t>
  </si>
  <si>
    <t>For CO2 and CH4:  Emission (tons/yr) = [Potential Fuel Usage (MMBtu/yr)] * [Emission Factor (lb/MMBtu)] / [2,000 lb/ton]</t>
  </si>
  <si>
    <t>For N2O:  Emission (tons/yr) = [Potential Fuel Usage (MMCF/yr)] * [Emission Factor (lb/MMCF)] / [2,000 lb/ton]</t>
  </si>
  <si>
    <t>Abbreviations</t>
  </si>
  <si>
    <t>PM = Particulate Matter</t>
  </si>
  <si>
    <t>NOx = Nitrous Oxides</t>
  </si>
  <si>
    <t>CO2 = Cabon Dioxide</t>
  </si>
  <si>
    <t>PM10 = Particulate Matter (&lt;10 um)</t>
  </si>
  <si>
    <t>VOC - Volatile Organic Compounds</t>
  </si>
  <si>
    <t>CH4 = Methane</t>
  </si>
  <si>
    <t>SO2 = Sulfur Dioxide</t>
  </si>
  <si>
    <t>CO = Carbon Monoxide</t>
  </si>
  <si>
    <t>N2O = Nitrous Oxide</t>
  </si>
  <si>
    <t xml:space="preserve">CO2e = CO2 equivalent emissions </t>
  </si>
  <si>
    <t xml:space="preserve">Total  </t>
  </si>
  <si>
    <t>Global Warming Potentials (GWP) from Table A-1 of 40 CFR Part 98 Subpart A.</t>
  </si>
  <si>
    <t>CO2e Total in tons/yr</t>
  </si>
  <si>
    <t>CO2e (tons/yr) = CO2 Potential Emission ton/yr x CO2 GWP (1) + CH4 Potential Emission ton/yr x CH4 GWP (25) + N2O Potential Emission ton/yr x N2O GWP (298).</t>
  </si>
  <si>
    <t xml:space="preserve">CO2e Total in tons/yr </t>
  </si>
  <si>
    <t xml:space="preserve">Maximum Heat Input Capacity (MMBtu/hr)  </t>
  </si>
  <si>
    <t>Potential Fuel Usage (MMBtu/yr) = [Maximum Heat Input Capacity (MMBtu/hr)] * [Maximum Hours Operating per Year (hr/yr)]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</si>
  <si>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</si>
  <si>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</si>
  <si>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</si>
  <si>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Note:  Brake Specific Fuel Consumption (BSFC) values vary based the engine's size, speed, operating load, and type of combustion system (rich-burn, lean-burn, turbocharged, etc.).  To convert from output break horsepower (hp) to the fuel input (Btu/hr), use the specific brake specific fuel consumption (BSFC) (at 100% load and at maximum speed) provided by the manufacturer.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</si>
</sst>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_)"/>
  </numFmts>
  <fonts count="9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MT"/>
    </font>
    <font>
      <sz val="1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5" fillId="0" borderId="0"/>
  </cellStyleXfs>
  <cellXfs count="151">
    <xf numFmtId="0" fontId="0" fillId="0" borderId="0" xfId="0"/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66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2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11" fontId="4" fillId="0" borderId="2" xfId="0" applyNumberFormat="1" applyFont="1" applyFill="1" applyBorder="1" applyAlignment="1" applyProtection="1">
      <alignment horizontal="center"/>
      <protection locked="0"/>
    </xf>
    <xf numFmtId="11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165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2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11" fontId="4" fillId="0" borderId="0" xfId="0" applyNumberFormat="1" applyFont="1" applyAlignment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1" fontId="5" fillId="0" borderId="2" xfId="0" applyNumberFormat="1" applyFont="1" applyFill="1" applyBorder="1" applyAlignment="1" applyProtection="1">
      <alignment horizontal="center"/>
      <protection locked="0"/>
    </xf>
    <xf numFmtId="11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65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2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1" fontId="5" fillId="0" borderId="0" xfId="0" applyNumberFormat="1" applyFont="1" applyAlignment="1" applyProtection="1"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 xr:uid="{00000000-0005-0000-0000-000001000000}"/>
    <cellStyle name="Normal_19467calcs" xfId="2" xr:uid="{00000000-0005-0000-0000-000002000000}"/>
    <cellStyle name="Normal_GAP-calcs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abSelected="1" view="pageBreakPreview" zoomScale="90" zoomScaleNormal="75" zoomScaleSheetLayoutView="90" workbookViewId="0"/>
  </sheetViews>
  <sheetFormatPr defaultRowHeight="12.75"/>
  <cols>
    <col min="1" max="1" width="28.42578125" style="85" customWidth="1"/>
    <col min="2" max="2" width="12.42578125" style="85" customWidth="1"/>
    <col min="3" max="3" width="12.28515625" style="85" customWidth="1"/>
    <col min="4" max="15" width="11.85546875" style="85" customWidth="1"/>
    <col min="16" max="16384" width="9.140625" style="85"/>
  </cols>
  <sheetData>
    <row r="1" spans="1:15">
      <c r="E1" s="14"/>
      <c r="F1" s="15" t="s">
        <v>0</v>
      </c>
      <c r="G1" s="14"/>
      <c r="H1" s="14"/>
    </row>
    <row r="2" spans="1:15">
      <c r="F2" s="16" t="s">
        <v>37</v>
      </c>
    </row>
    <row r="4" spans="1:15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5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5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5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5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5">
      <c r="E14" s="20"/>
    </row>
    <row r="15" spans="1:15" s="149" customFormat="1" ht="12.75" customHeight="1">
      <c r="A15" s="86" t="s">
        <v>83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148"/>
      <c r="N15" s="148"/>
      <c r="O15" s="148"/>
    </row>
    <row r="16" spans="1:15" s="149" customFormat="1" ht="12.7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148"/>
      <c r="N16" s="148"/>
      <c r="O16" s="148"/>
    </row>
    <row r="17" spans="1:15" s="149" customForma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148"/>
      <c r="N17" s="148"/>
      <c r="O17" s="148"/>
    </row>
    <row r="18" spans="1:15">
      <c r="C18" s="20"/>
    </row>
    <row r="19" spans="1:15">
      <c r="D19" s="88" t="s">
        <v>44</v>
      </c>
      <c r="E19" s="7">
        <v>0</v>
      </c>
    </row>
    <row r="20" spans="1:15" ht="12.75" customHeight="1">
      <c r="D20" s="88" t="s">
        <v>45</v>
      </c>
      <c r="E20" s="7">
        <v>7500</v>
      </c>
      <c r="F20" s="89" t="s">
        <v>39</v>
      </c>
      <c r="G20" s="90"/>
      <c r="H20" s="90"/>
      <c r="I20" s="90"/>
      <c r="J20" s="90"/>
      <c r="K20" s="90"/>
      <c r="L20" s="90"/>
      <c r="M20" s="90"/>
    </row>
    <row r="21" spans="1:15">
      <c r="D21" s="88" t="s">
        <v>46</v>
      </c>
      <c r="E21" s="7">
        <v>8760</v>
      </c>
      <c r="F21" s="91"/>
      <c r="G21" s="90"/>
      <c r="H21" s="90"/>
      <c r="I21" s="90"/>
      <c r="J21" s="90"/>
      <c r="K21" s="90"/>
      <c r="L21" s="90"/>
      <c r="M21" s="90"/>
    </row>
    <row r="22" spans="1:15">
      <c r="D22" s="92" t="s">
        <v>47</v>
      </c>
      <c r="E22" s="93">
        <f>E19*E20*E21/1000000</f>
        <v>0</v>
      </c>
    </row>
    <row r="23" spans="1:15">
      <c r="D23" s="92" t="s">
        <v>42</v>
      </c>
      <c r="E23" s="8">
        <v>1020</v>
      </c>
    </row>
    <row r="24" spans="1:15">
      <c r="D24" s="92" t="s">
        <v>43</v>
      </c>
      <c r="E24" s="94">
        <f>E22/E23</f>
        <v>0</v>
      </c>
    </row>
    <row r="26" spans="1:15">
      <c r="B26" s="95"/>
      <c r="C26" s="96"/>
      <c r="D26" s="96"/>
      <c r="E26" s="97" t="s">
        <v>6</v>
      </c>
      <c r="F26" s="96"/>
      <c r="G26" s="96"/>
      <c r="H26" s="98"/>
    </row>
    <row r="27" spans="1:15">
      <c r="A27" s="18" t="s">
        <v>48</v>
      </c>
      <c r="B27" s="99" t="s">
        <v>7</v>
      </c>
      <c r="C27" s="99" t="s">
        <v>8</v>
      </c>
      <c r="D27" s="99" t="s">
        <v>9</v>
      </c>
      <c r="E27" s="99" t="s">
        <v>1</v>
      </c>
      <c r="F27" s="99" t="s">
        <v>2</v>
      </c>
      <c r="G27" s="99" t="s">
        <v>3</v>
      </c>
      <c r="H27" s="99" t="s">
        <v>4</v>
      </c>
    </row>
    <row r="28" spans="1:15">
      <c r="A28" s="100" t="s">
        <v>5</v>
      </c>
      <c r="B28" s="102">
        <v>3.8399999999999997E-2</v>
      </c>
      <c r="C28" s="102">
        <f>0.0384+0.00991</f>
        <v>4.8309999999999999E-2</v>
      </c>
      <c r="D28" s="102">
        <f>0.0384+0.00991</f>
        <v>4.8309999999999999E-2</v>
      </c>
      <c r="E28" s="102">
        <v>5.8799999999999998E-4</v>
      </c>
      <c r="F28" s="102">
        <v>3.17</v>
      </c>
      <c r="G28" s="102">
        <v>0.12</v>
      </c>
      <c r="H28" s="102">
        <v>0.38600000000000001</v>
      </c>
    </row>
    <row r="29" spans="1:15">
      <c r="A29" s="100" t="s">
        <v>41</v>
      </c>
      <c r="B29" s="104">
        <f t="shared" ref="B29:H29" si="0">$E$22*B28/2000</f>
        <v>0</v>
      </c>
      <c r="C29" s="104">
        <f t="shared" si="0"/>
        <v>0</v>
      </c>
      <c r="D29" s="104">
        <f t="shared" si="0"/>
        <v>0</v>
      </c>
      <c r="E29" s="105">
        <f t="shared" si="0"/>
        <v>0</v>
      </c>
      <c r="F29" s="104">
        <f t="shared" si="0"/>
        <v>0</v>
      </c>
      <c r="G29" s="104">
        <f t="shared" si="0"/>
        <v>0</v>
      </c>
      <c r="H29" s="104">
        <f t="shared" si="0"/>
        <v>0</v>
      </c>
    </row>
    <row r="30" spans="1:15" ht="12.75" customHeight="1">
      <c r="A30" s="106" t="s">
        <v>20</v>
      </c>
      <c r="B30" s="106"/>
      <c r="C30" s="106"/>
      <c r="D30" s="106"/>
      <c r="E30" s="106"/>
      <c r="F30" s="106"/>
      <c r="G30" s="106"/>
      <c r="H30" s="106"/>
    </row>
    <row r="31" spans="1:15">
      <c r="A31" s="107" t="s">
        <v>28</v>
      </c>
    </row>
    <row r="33" spans="1:9">
      <c r="A33" s="17" t="s">
        <v>10</v>
      </c>
    </row>
    <row r="34" spans="1:9" ht="38.25">
      <c r="A34" s="108" t="s">
        <v>6</v>
      </c>
      <c r="B34" s="108" t="s">
        <v>5</v>
      </c>
      <c r="C34" s="108" t="s">
        <v>41</v>
      </c>
    </row>
    <row r="35" spans="1:9">
      <c r="A35" s="99" t="s">
        <v>11</v>
      </c>
      <c r="B35" s="102">
        <v>7.7600000000000004E-3</v>
      </c>
      <c r="C35" s="105">
        <f t="shared" ref="C35:C46" si="1">$E$22*B35/2000</f>
        <v>0</v>
      </c>
    </row>
    <row r="36" spans="1:9">
      <c r="A36" s="99" t="s">
        <v>12</v>
      </c>
      <c r="B36" s="102">
        <v>7.7799999999999996E-3</v>
      </c>
      <c r="C36" s="105">
        <f t="shared" si="1"/>
        <v>0</v>
      </c>
    </row>
    <row r="37" spans="1:9">
      <c r="A37" s="99" t="s">
        <v>13</v>
      </c>
      <c r="B37" s="102">
        <v>1.9400000000000001E-3</v>
      </c>
      <c r="C37" s="105">
        <f t="shared" si="1"/>
        <v>0</v>
      </c>
    </row>
    <row r="38" spans="1:9">
      <c r="A38" s="109" t="s">
        <v>21</v>
      </c>
      <c r="B38" s="101">
        <v>8.1999999999999998E-4</v>
      </c>
      <c r="C38" s="110">
        <f t="shared" si="1"/>
        <v>0</v>
      </c>
    </row>
    <row r="39" spans="1:9">
      <c r="A39" s="150" t="s">
        <v>22</v>
      </c>
      <c r="B39" s="101">
        <v>1.08E-4</v>
      </c>
      <c r="C39" s="110">
        <f t="shared" si="1"/>
        <v>0</v>
      </c>
    </row>
    <row r="40" spans="1:9">
      <c r="A40" s="99" t="s">
        <v>14</v>
      </c>
      <c r="B40" s="102">
        <v>5.5199999999999999E-2</v>
      </c>
      <c r="C40" s="105">
        <f t="shared" si="1"/>
        <v>0</v>
      </c>
    </row>
    <row r="41" spans="1:9">
      <c r="A41" s="99" t="s">
        <v>15</v>
      </c>
      <c r="B41" s="102">
        <v>2.48E-3</v>
      </c>
      <c r="C41" s="105">
        <f t="shared" si="1"/>
        <v>0</v>
      </c>
    </row>
    <row r="42" spans="1:9">
      <c r="A42" s="99" t="s">
        <v>24</v>
      </c>
      <c r="B42" s="102">
        <v>1.47E-4</v>
      </c>
      <c r="C42" s="105">
        <f t="shared" si="1"/>
        <v>0</v>
      </c>
    </row>
    <row r="43" spans="1:9">
      <c r="A43" s="99" t="s">
        <v>19</v>
      </c>
      <c r="B43" s="102">
        <v>4.4499999999999997E-4</v>
      </c>
      <c r="C43" s="105">
        <f t="shared" si="1"/>
        <v>0</v>
      </c>
    </row>
    <row r="44" spans="1:9">
      <c r="A44" s="99" t="s">
        <v>16</v>
      </c>
      <c r="B44" s="102">
        <v>9.6299999999999999E-4</v>
      </c>
      <c r="C44" s="105">
        <f t="shared" si="1"/>
        <v>0</v>
      </c>
    </row>
    <row r="45" spans="1:9">
      <c r="A45" s="99" t="s">
        <v>23</v>
      </c>
      <c r="B45" s="102">
        <v>8.4599999999999996E-4</v>
      </c>
      <c r="C45" s="105">
        <f t="shared" si="1"/>
        <v>0</v>
      </c>
    </row>
    <row r="46" spans="1:9">
      <c r="A46" s="111" t="s">
        <v>25</v>
      </c>
      <c r="B46" s="102">
        <v>1.34E-4</v>
      </c>
      <c r="C46" s="105">
        <f t="shared" si="1"/>
        <v>0</v>
      </c>
    </row>
    <row r="47" spans="1:9">
      <c r="A47" s="17"/>
      <c r="B47" s="41" t="s">
        <v>73</v>
      </c>
      <c r="C47" s="42">
        <f>SUM(C35:C46)</f>
        <v>0</v>
      </c>
    </row>
    <row r="48" spans="1:9">
      <c r="A48" s="43"/>
      <c r="B48" s="112"/>
      <c r="C48" s="112"/>
      <c r="D48" s="112"/>
      <c r="E48" s="112"/>
      <c r="F48" s="112"/>
      <c r="G48" s="112"/>
      <c r="H48" s="112"/>
      <c r="I48" s="112"/>
    </row>
    <row r="49" spans="1:9">
      <c r="A49" s="113" t="s">
        <v>32</v>
      </c>
      <c r="B49" s="112"/>
      <c r="C49" s="112"/>
      <c r="D49" s="112"/>
      <c r="E49" s="112"/>
      <c r="F49" s="112"/>
      <c r="G49" s="112"/>
      <c r="H49" s="112"/>
      <c r="I49" s="112"/>
    </row>
    <row r="50" spans="1:9">
      <c r="A50" s="114" t="s">
        <v>26</v>
      </c>
      <c r="B50" s="112"/>
      <c r="C50" s="112"/>
      <c r="D50" s="112"/>
      <c r="E50" s="112"/>
      <c r="F50" s="112"/>
      <c r="G50" s="112"/>
      <c r="H50" s="112"/>
      <c r="I50" s="112"/>
    </row>
    <row r="51" spans="1:9">
      <c r="A51" s="112"/>
      <c r="B51" s="112"/>
      <c r="C51" s="112"/>
      <c r="D51" s="112"/>
      <c r="E51" s="112"/>
      <c r="F51" s="112"/>
      <c r="G51" s="112"/>
      <c r="H51" s="112"/>
      <c r="I51" s="112"/>
    </row>
    <row r="52" spans="1:9">
      <c r="A52" s="17" t="s">
        <v>17</v>
      </c>
    </row>
    <row r="53" spans="1:9">
      <c r="A53" s="85" t="s">
        <v>27</v>
      </c>
    </row>
    <row r="54" spans="1:9">
      <c r="A54" s="85" t="s">
        <v>36</v>
      </c>
    </row>
    <row r="55" spans="1:9">
      <c r="A55" s="85" t="s">
        <v>40</v>
      </c>
    </row>
    <row r="57" spans="1:9">
      <c r="A57" s="47"/>
    </row>
    <row r="58" spans="1:9" s="115" customFormat="1">
      <c r="D58" s="116" t="s">
        <v>49</v>
      </c>
      <c r="E58" s="117"/>
      <c r="F58" s="118"/>
      <c r="G58" s="119"/>
    </row>
    <row r="59" spans="1:9" s="115" customFormat="1">
      <c r="A59" s="18" t="s">
        <v>50</v>
      </c>
      <c r="B59" s="119"/>
      <c r="C59" s="119"/>
      <c r="D59" s="120" t="s">
        <v>51</v>
      </c>
      <c r="E59" s="121" t="s">
        <v>52</v>
      </c>
      <c r="F59" s="122" t="s">
        <v>53</v>
      </c>
    </row>
    <row r="60" spans="1:9" s="115" customFormat="1">
      <c r="A60" s="123" t="s">
        <v>54</v>
      </c>
      <c r="B60" s="124"/>
      <c r="C60" s="125"/>
      <c r="D60" s="126">
        <v>110</v>
      </c>
      <c r="E60" s="126">
        <v>1.25</v>
      </c>
      <c r="F60" s="127"/>
    </row>
    <row r="61" spans="1:9" s="115" customFormat="1">
      <c r="A61" s="123" t="s">
        <v>55</v>
      </c>
      <c r="B61" s="124"/>
      <c r="C61" s="125"/>
      <c r="D61" s="127"/>
      <c r="E61" s="127"/>
      <c r="F61" s="9">
        <v>2.2000000000000002</v>
      </c>
    </row>
    <row r="62" spans="1:9" s="115" customFormat="1">
      <c r="A62" s="123" t="s">
        <v>56</v>
      </c>
      <c r="B62" s="124"/>
      <c r="C62" s="125"/>
      <c r="D62" s="128">
        <f>D60*$E$22/2000</f>
        <v>0</v>
      </c>
      <c r="E62" s="128">
        <f>E60*$E$22/2000</f>
        <v>0</v>
      </c>
      <c r="F62" s="128">
        <f>F61*$E$24/2000</f>
        <v>0</v>
      </c>
    </row>
    <row r="63" spans="1:9" s="115" customFormat="1">
      <c r="A63" s="129"/>
      <c r="B63" s="113"/>
      <c r="C63" s="113"/>
      <c r="D63" s="120"/>
      <c r="E63" s="130"/>
      <c r="F63" s="122"/>
      <c r="G63" s="119"/>
      <c r="H63" s="119"/>
    </row>
    <row r="64" spans="1:9" s="115" customFormat="1">
      <c r="A64" s="129" t="s">
        <v>57</v>
      </c>
      <c r="B64" s="113"/>
      <c r="C64" s="113"/>
      <c r="D64" s="120"/>
      <c r="E64" s="131">
        <f>F62+E62+D62</f>
        <v>0</v>
      </c>
      <c r="F64" s="132"/>
      <c r="G64" s="119"/>
      <c r="H64" s="119"/>
    </row>
    <row r="65" spans="1:8" s="115" customFormat="1">
      <c r="A65" s="133"/>
      <c r="B65" s="134"/>
      <c r="C65" s="134"/>
      <c r="D65" s="135"/>
      <c r="E65" s="136"/>
      <c r="F65" s="137"/>
      <c r="G65" s="119"/>
      <c r="H65" s="119"/>
    </row>
    <row r="66" spans="1:8" s="115" customFormat="1">
      <c r="A66" s="138"/>
      <c r="B66" s="139"/>
      <c r="C66" s="139"/>
      <c r="D66" s="140"/>
      <c r="E66" s="141"/>
      <c r="F66" s="142"/>
      <c r="G66" s="119"/>
      <c r="H66" s="119"/>
    </row>
    <row r="67" spans="1:8" s="115" customFormat="1">
      <c r="A67" s="61" t="s">
        <v>75</v>
      </c>
      <c r="B67" s="113"/>
      <c r="C67" s="113"/>
      <c r="D67" s="120"/>
      <c r="E67" s="131">
        <f>D62*1+E62*25+F62*298</f>
        <v>0</v>
      </c>
      <c r="F67" s="132"/>
      <c r="G67" s="119"/>
      <c r="H67" s="119"/>
    </row>
    <row r="68" spans="1:8" s="115" customFormat="1">
      <c r="A68" s="65"/>
      <c r="B68" s="134"/>
      <c r="C68" s="134"/>
      <c r="D68" s="133"/>
      <c r="E68" s="134"/>
      <c r="F68" s="143"/>
      <c r="G68" s="119"/>
      <c r="H68" s="119"/>
    </row>
    <row r="69" spans="1:8" s="115" customFormat="1">
      <c r="A69" s="119"/>
      <c r="B69" s="119"/>
      <c r="C69" s="119"/>
      <c r="D69" s="119"/>
      <c r="E69" s="119"/>
      <c r="F69" s="119"/>
      <c r="G69" s="119"/>
      <c r="H69" s="119"/>
    </row>
    <row r="70" spans="1:8" s="115" customFormat="1">
      <c r="A70" s="18" t="s">
        <v>17</v>
      </c>
      <c r="B70" s="119"/>
      <c r="C70" s="119"/>
      <c r="D70" s="119"/>
      <c r="E70" s="119"/>
      <c r="F70" s="119"/>
      <c r="G70" s="119"/>
      <c r="H70" s="119"/>
    </row>
    <row r="71" spans="1:8" s="115" customFormat="1">
      <c r="A71" s="119" t="s">
        <v>58</v>
      </c>
      <c r="B71" s="119"/>
      <c r="C71" s="119"/>
      <c r="D71" s="119"/>
      <c r="E71" s="119"/>
      <c r="F71" s="119"/>
      <c r="G71" s="119"/>
      <c r="H71" s="119"/>
    </row>
    <row r="72" spans="1:8" s="115" customFormat="1">
      <c r="A72" s="119" t="s">
        <v>59</v>
      </c>
      <c r="B72" s="144"/>
      <c r="C72" s="144"/>
      <c r="D72" s="144"/>
      <c r="E72" s="144"/>
      <c r="F72" s="144"/>
      <c r="G72" s="144"/>
      <c r="H72" s="144"/>
    </row>
    <row r="73" spans="1:8" s="115" customFormat="1">
      <c r="A73" s="77" t="s">
        <v>74</v>
      </c>
      <c r="B73" s="145"/>
      <c r="C73" s="145"/>
      <c r="D73" s="145"/>
      <c r="E73" s="145"/>
      <c r="F73" s="145"/>
      <c r="G73" s="145"/>
      <c r="H73" s="145"/>
    </row>
    <row r="74" spans="1:8" s="115" customFormat="1">
      <c r="A74" s="119" t="s">
        <v>60</v>
      </c>
      <c r="B74" s="145"/>
      <c r="C74" s="145"/>
      <c r="D74" s="145"/>
      <c r="E74" s="145"/>
      <c r="F74" s="145"/>
      <c r="G74" s="145"/>
      <c r="H74" s="145"/>
    </row>
    <row r="75" spans="1:8" s="115" customFormat="1">
      <c r="A75" s="119" t="s">
        <v>61</v>
      </c>
      <c r="B75" s="119"/>
      <c r="C75" s="119"/>
      <c r="D75" s="119"/>
      <c r="E75" s="119"/>
      <c r="F75" s="119"/>
      <c r="G75" s="119"/>
      <c r="H75" s="119"/>
    </row>
    <row r="76" spans="1:8" s="115" customFormat="1" ht="24.75" customHeight="1">
      <c r="A76" s="78" t="s">
        <v>76</v>
      </c>
      <c r="B76" s="78"/>
      <c r="C76" s="78"/>
      <c r="D76" s="78"/>
      <c r="E76" s="78"/>
      <c r="F76" s="78"/>
      <c r="G76" s="78"/>
      <c r="H76" s="78"/>
    </row>
    <row r="77" spans="1:8" s="115" customFormat="1">
      <c r="A77" s="79" t="s">
        <v>62</v>
      </c>
      <c r="B77" s="119"/>
      <c r="C77" s="119"/>
      <c r="D77" s="119"/>
      <c r="E77" s="119"/>
      <c r="F77" s="119"/>
      <c r="G77" s="119"/>
      <c r="H77" s="119"/>
    </row>
    <row r="78" spans="1:8" s="115" customFormat="1">
      <c r="A78" s="119" t="s">
        <v>63</v>
      </c>
      <c r="C78" s="119" t="s">
        <v>64</v>
      </c>
      <c r="H78" s="119" t="s">
        <v>65</v>
      </c>
    </row>
    <row r="79" spans="1:8" s="115" customFormat="1">
      <c r="A79" s="119" t="s">
        <v>66</v>
      </c>
      <c r="C79" s="119" t="s">
        <v>67</v>
      </c>
      <c r="H79" s="146" t="s">
        <v>68</v>
      </c>
    </row>
    <row r="80" spans="1:8" s="115" customFormat="1">
      <c r="A80" s="119" t="s">
        <v>69</v>
      </c>
      <c r="C80" s="119" t="s">
        <v>70</v>
      </c>
      <c r="H80" s="119" t="s">
        <v>71</v>
      </c>
    </row>
    <row r="81" spans="8:15" s="115" customFormat="1">
      <c r="H81" s="115" t="s">
        <v>72</v>
      </c>
      <c r="O81" s="21"/>
    </row>
  </sheetData>
  <sheetProtection algorithmName="SHA-512" hashValue="uZBu48oG9y2JpJmvcMigmo+ptoGrpjmYZgrUJY4qwg/SEJqKgFiO+cYEJV/6yaW3/kItuunqGm2GWruRgyIm3g==" saltValue="57kepkf88W5yV485BCLoNw==" spinCount="100000" sheet="1" objects="1" scenarios="1"/>
  <mergeCells count="6">
    <mergeCell ref="D58:F58"/>
    <mergeCell ref="A76:H76"/>
    <mergeCell ref="A4:J7"/>
    <mergeCell ref="A9:J9"/>
    <mergeCell ref="A11:J13"/>
    <mergeCell ref="A15:L17"/>
  </mergeCells>
  <phoneticPr fontId="3" type="noConversion"/>
  <pageMargins left="1" right="1" top="1" bottom="1" header="0.5" footer="0.5"/>
  <pageSetup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view="pageBreakPreview" zoomScale="90" zoomScaleNormal="75" zoomScaleSheetLayoutView="90" workbookViewId="0"/>
  </sheetViews>
  <sheetFormatPr defaultRowHeight="12.75"/>
  <cols>
    <col min="1" max="1" width="28.42578125" style="85" customWidth="1"/>
    <col min="2" max="2" width="12.42578125" style="85" customWidth="1"/>
    <col min="3" max="3" width="12.28515625" style="85" customWidth="1"/>
    <col min="4" max="15" width="11.85546875" style="85" customWidth="1"/>
    <col min="16" max="16384" width="9.140625" style="85"/>
  </cols>
  <sheetData>
    <row r="1" spans="1:12">
      <c r="E1" s="14"/>
      <c r="F1" s="15" t="s">
        <v>0</v>
      </c>
      <c r="G1" s="14"/>
      <c r="H1" s="14"/>
    </row>
    <row r="2" spans="1:12">
      <c r="F2" s="16" t="s">
        <v>33</v>
      </c>
    </row>
    <row r="4" spans="1:12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2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2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2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2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2">
      <c r="E14" s="20"/>
    </row>
    <row r="15" spans="1:12">
      <c r="A15" s="86" t="s">
        <v>83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1:13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3">
      <c r="C18" s="20"/>
    </row>
    <row r="19" spans="1:13">
      <c r="D19" s="88" t="s">
        <v>44</v>
      </c>
      <c r="E19" s="7">
        <v>0</v>
      </c>
    </row>
    <row r="20" spans="1:13" ht="12.75" customHeight="1">
      <c r="D20" s="88" t="s">
        <v>45</v>
      </c>
      <c r="E20" s="7">
        <v>7500</v>
      </c>
      <c r="F20" s="89" t="s">
        <v>39</v>
      </c>
      <c r="G20" s="90"/>
      <c r="H20" s="90"/>
      <c r="I20" s="90"/>
      <c r="J20" s="90"/>
      <c r="K20" s="90"/>
      <c r="L20" s="90"/>
      <c r="M20" s="90"/>
    </row>
    <row r="21" spans="1:13">
      <c r="D21" s="88" t="s">
        <v>46</v>
      </c>
      <c r="E21" s="7">
        <v>8760</v>
      </c>
      <c r="F21" s="91"/>
      <c r="G21" s="90"/>
      <c r="H21" s="90"/>
      <c r="I21" s="90"/>
      <c r="J21" s="90"/>
      <c r="K21" s="90"/>
      <c r="L21" s="90"/>
      <c r="M21" s="90"/>
    </row>
    <row r="22" spans="1:13">
      <c r="D22" s="92" t="s">
        <v>47</v>
      </c>
      <c r="E22" s="93">
        <f>E19*E20*E21/1000000</f>
        <v>0</v>
      </c>
    </row>
    <row r="23" spans="1:13">
      <c r="D23" s="92" t="s">
        <v>42</v>
      </c>
      <c r="E23" s="8">
        <v>1020</v>
      </c>
    </row>
    <row r="24" spans="1:13">
      <c r="D24" s="92" t="s">
        <v>43</v>
      </c>
      <c r="E24" s="94">
        <f>E22/E23</f>
        <v>0</v>
      </c>
    </row>
    <row r="26" spans="1:13">
      <c r="B26" s="95"/>
      <c r="C26" s="96"/>
      <c r="D26" s="96"/>
      <c r="E26" s="97" t="s">
        <v>6</v>
      </c>
      <c r="F26" s="96"/>
      <c r="G26" s="96"/>
      <c r="H26" s="98"/>
    </row>
    <row r="27" spans="1:13">
      <c r="A27" s="18" t="s">
        <v>48</v>
      </c>
      <c r="B27" s="99" t="s">
        <v>7</v>
      </c>
      <c r="C27" s="99" t="s">
        <v>8</v>
      </c>
      <c r="D27" s="99" t="s">
        <v>9</v>
      </c>
      <c r="E27" s="99" t="s">
        <v>1</v>
      </c>
      <c r="F27" s="99" t="s">
        <v>2</v>
      </c>
      <c r="G27" s="99" t="s">
        <v>3</v>
      </c>
      <c r="H27" s="99" t="s">
        <v>4</v>
      </c>
    </row>
    <row r="28" spans="1:13">
      <c r="A28" s="100" t="s">
        <v>5</v>
      </c>
      <c r="B28" s="101">
        <v>7.7100000000000004E-5</v>
      </c>
      <c r="C28" s="101">
        <f>0.0000771+0.00991</f>
        <v>9.9871000000000005E-3</v>
      </c>
      <c r="D28" s="101">
        <f>0.0000771+0.00991</f>
        <v>9.9871000000000005E-3</v>
      </c>
      <c r="E28" s="102">
        <v>5.8799999999999998E-4</v>
      </c>
      <c r="F28" s="102">
        <v>4.08</v>
      </c>
      <c r="G28" s="102">
        <v>0.11799999999999999</v>
      </c>
      <c r="H28" s="102">
        <v>0.317</v>
      </c>
    </row>
    <row r="29" spans="1:13">
      <c r="A29" s="100" t="s">
        <v>41</v>
      </c>
      <c r="B29" s="103">
        <f t="shared" ref="B29:H29" si="0">$E$22*B28/2000</f>
        <v>0</v>
      </c>
      <c r="C29" s="104">
        <f t="shared" si="0"/>
        <v>0</v>
      </c>
      <c r="D29" s="104">
        <f t="shared" si="0"/>
        <v>0</v>
      </c>
      <c r="E29" s="105">
        <f t="shared" si="0"/>
        <v>0</v>
      </c>
      <c r="F29" s="104">
        <f t="shared" si="0"/>
        <v>0</v>
      </c>
      <c r="G29" s="104">
        <f t="shared" si="0"/>
        <v>0</v>
      </c>
      <c r="H29" s="104">
        <f t="shared" si="0"/>
        <v>0</v>
      </c>
    </row>
    <row r="30" spans="1:13" ht="12.75" customHeight="1">
      <c r="A30" s="106" t="s">
        <v>20</v>
      </c>
      <c r="B30" s="106"/>
      <c r="C30" s="106"/>
      <c r="D30" s="106"/>
      <c r="E30" s="106"/>
      <c r="F30" s="106"/>
      <c r="G30" s="106"/>
      <c r="H30" s="106"/>
    </row>
    <row r="31" spans="1:13">
      <c r="A31" s="107" t="s">
        <v>28</v>
      </c>
    </row>
    <row r="33" spans="1:9">
      <c r="A33" s="17" t="s">
        <v>10</v>
      </c>
    </row>
    <row r="34" spans="1:9" ht="38.25">
      <c r="A34" s="108" t="s">
        <v>6</v>
      </c>
      <c r="B34" s="108" t="s">
        <v>5</v>
      </c>
      <c r="C34" s="108" t="s">
        <v>41</v>
      </c>
    </row>
    <row r="35" spans="1:9">
      <c r="A35" s="99" t="s">
        <v>11</v>
      </c>
      <c r="B35" s="102">
        <v>8.3599999999999994E-3</v>
      </c>
      <c r="C35" s="105">
        <f t="shared" ref="C35:C45" si="1">$E$22*B35/2000</f>
        <v>0</v>
      </c>
    </row>
    <row r="36" spans="1:9">
      <c r="A36" s="99" t="s">
        <v>12</v>
      </c>
      <c r="B36" s="102">
        <v>5.1399999999999996E-3</v>
      </c>
      <c r="C36" s="105">
        <f t="shared" si="1"/>
        <v>0</v>
      </c>
    </row>
    <row r="37" spans="1:9">
      <c r="A37" s="99" t="s">
        <v>13</v>
      </c>
      <c r="B37" s="102">
        <v>4.4000000000000002E-4</v>
      </c>
      <c r="C37" s="105">
        <f t="shared" si="1"/>
        <v>0</v>
      </c>
      <c r="F37" s="147"/>
    </row>
    <row r="38" spans="1:9">
      <c r="A38" s="109" t="s">
        <v>31</v>
      </c>
      <c r="B38" s="101">
        <v>2.12E-4</v>
      </c>
      <c r="C38" s="110">
        <f t="shared" si="1"/>
        <v>0</v>
      </c>
    </row>
    <row r="39" spans="1:9">
      <c r="A39" s="109" t="s">
        <v>21</v>
      </c>
      <c r="B39" s="101">
        <v>2.6699999999999998E-4</v>
      </c>
      <c r="C39" s="110">
        <f t="shared" si="1"/>
        <v>0</v>
      </c>
    </row>
    <row r="40" spans="1:9">
      <c r="A40" s="99" t="s">
        <v>14</v>
      </c>
      <c r="B40" s="102">
        <v>5.28E-2</v>
      </c>
      <c r="C40" s="105">
        <f t="shared" si="1"/>
        <v>0</v>
      </c>
    </row>
    <row r="41" spans="1:9">
      <c r="A41" s="99" t="s">
        <v>15</v>
      </c>
      <c r="B41" s="102">
        <v>2.5000000000000001E-3</v>
      </c>
      <c r="C41" s="105">
        <f t="shared" si="1"/>
        <v>0</v>
      </c>
    </row>
    <row r="42" spans="1:9">
      <c r="A42" s="99" t="s">
        <v>19</v>
      </c>
      <c r="B42" s="102">
        <v>1.1000000000000001E-3</v>
      </c>
      <c r="C42" s="105">
        <f t="shared" si="1"/>
        <v>0</v>
      </c>
    </row>
    <row r="43" spans="1:9">
      <c r="A43" s="99" t="s">
        <v>16</v>
      </c>
      <c r="B43" s="102">
        <v>4.08E-4</v>
      </c>
      <c r="C43" s="105">
        <f t="shared" si="1"/>
        <v>0</v>
      </c>
    </row>
    <row r="44" spans="1:9">
      <c r="A44" s="99" t="s">
        <v>23</v>
      </c>
      <c r="B44" s="101">
        <v>2.5000000000000001E-4</v>
      </c>
      <c r="C44" s="105">
        <f t="shared" si="1"/>
        <v>0</v>
      </c>
    </row>
    <row r="45" spans="1:9">
      <c r="A45" s="111" t="s">
        <v>18</v>
      </c>
      <c r="B45" s="101">
        <v>1.84E-4</v>
      </c>
      <c r="C45" s="105">
        <f t="shared" si="1"/>
        <v>0</v>
      </c>
    </row>
    <row r="46" spans="1:9">
      <c r="A46" s="17"/>
      <c r="B46" s="41" t="s">
        <v>73</v>
      </c>
      <c r="C46" s="42">
        <f>SUM(C35:C45)</f>
        <v>0</v>
      </c>
    </row>
    <row r="47" spans="1:9">
      <c r="A47" s="43"/>
      <c r="B47" s="112"/>
      <c r="C47" s="112"/>
      <c r="D47" s="112"/>
      <c r="E47" s="112"/>
      <c r="F47" s="112"/>
      <c r="G47" s="112"/>
      <c r="H47" s="112"/>
      <c r="I47" s="112"/>
    </row>
    <row r="48" spans="1:9">
      <c r="A48" s="113" t="s">
        <v>29</v>
      </c>
      <c r="B48" s="112"/>
      <c r="C48" s="112"/>
      <c r="D48" s="112"/>
      <c r="E48" s="112"/>
      <c r="F48" s="112"/>
      <c r="G48" s="112"/>
      <c r="H48" s="112"/>
      <c r="I48" s="112"/>
    </row>
    <row r="49" spans="1:15">
      <c r="A49" s="112"/>
      <c r="B49" s="112"/>
      <c r="C49" s="112"/>
      <c r="D49" s="112"/>
      <c r="E49" s="112"/>
      <c r="F49" s="112"/>
      <c r="G49" s="112"/>
      <c r="H49" s="112"/>
      <c r="I49" s="112"/>
    </row>
    <row r="50" spans="1:15">
      <c r="A50" s="17" t="s">
        <v>17</v>
      </c>
    </row>
    <row r="51" spans="1:15">
      <c r="A51" s="85" t="s">
        <v>30</v>
      </c>
    </row>
    <row r="52" spans="1:15">
      <c r="A52" s="85" t="s">
        <v>36</v>
      </c>
    </row>
    <row r="53" spans="1:15">
      <c r="A53" s="85" t="s">
        <v>40</v>
      </c>
      <c r="O53" s="92"/>
    </row>
    <row r="55" spans="1:15">
      <c r="A55" s="47"/>
    </row>
    <row r="56" spans="1:15" s="115" customFormat="1">
      <c r="D56" s="116" t="s">
        <v>49</v>
      </c>
      <c r="E56" s="117"/>
      <c r="F56" s="118"/>
      <c r="G56" s="119"/>
    </row>
    <row r="57" spans="1:15" s="115" customFormat="1">
      <c r="A57" s="18" t="s">
        <v>50</v>
      </c>
      <c r="B57" s="119"/>
      <c r="C57" s="119"/>
      <c r="D57" s="120" t="s">
        <v>51</v>
      </c>
      <c r="E57" s="121" t="s">
        <v>52</v>
      </c>
      <c r="F57" s="122" t="s">
        <v>53</v>
      </c>
    </row>
    <row r="58" spans="1:15" s="115" customFormat="1">
      <c r="A58" s="123" t="s">
        <v>54</v>
      </c>
      <c r="B58" s="124"/>
      <c r="C58" s="125"/>
      <c r="D58" s="126">
        <v>110</v>
      </c>
      <c r="E58" s="126">
        <v>1.25</v>
      </c>
      <c r="F58" s="127"/>
    </row>
    <row r="59" spans="1:15" s="115" customFormat="1">
      <c r="A59" s="123" t="s">
        <v>55</v>
      </c>
      <c r="B59" s="124"/>
      <c r="C59" s="125"/>
      <c r="D59" s="127"/>
      <c r="E59" s="127"/>
      <c r="F59" s="9">
        <v>2.2000000000000002</v>
      </c>
    </row>
    <row r="60" spans="1:15" s="115" customFormat="1">
      <c r="A60" s="123" t="s">
        <v>56</v>
      </c>
      <c r="B60" s="124"/>
      <c r="C60" s="125"/>
      <c r="D60" s="128">
        <f>D58*$E$22/2000</f>
        <v>0</v>
      </c>
      <c r="E60" s="128">
        <f>E58*$E$22/2000</f>
        <v>0</v>
      </c>
      <c r="F60" s="128">
        <f>F59*$E$24/2000</f>
        <v>0</v>
      </c>
    </row>
    <row r="61" spans="1:15" s="115" customFormat="1">
      <c r="A61" s="129"/>
      <c r="B61" s="113"/>
      <c r="C61" s="113"/>
      <c r="D61" s="120"/>
      <c r="E61" s="130"/>
      <c r="F61" s="122"/>
      <c r="G61" s="119"/>
      <c r="H61" s="119"/>
    </row>
    <row r="62" spans="1:15" s="115" customFormat="1">
      <c r="A62" s="129" t="s">
        <v>57</v>
      </c>
      <c r="B62" s="113"/>
      <c r="C62" s="113"/>
      <c r="D62" s="120"/>
      <c r="E62" s="131">
        <f>F60+E60+D60</f>
        <v>0</v>
      </c>
      <c r="F62" s="132"/>
      <c r="G62" s="119"/>
      <c r="H62" s="119"/>
    </row>
    <row r="63" spans="1:15" s="115" customFormat="1">
      <c r="A63" s="133"/>
      <c r="B63" s="134"/>
      <c r="C63" s="134"/>
      <c r="D63" s="135"/>
      <c r="E63" s="136"/>
      <c r="F63" s="137"/>
      <c r="G63" s="119"/>
      <c r="H63" s="119"/>
    </row>
    <row r="64" spans="1:15" s="115" customFormat="1">
      <c r="A64" s="138"/>
      <c r="B64" s="139"/>
      <c r="C64" s="139"/>
      <c r="D64" s="140"/>
      <c r="E64" s="141"/>
      <c r="F64" s="142"/>
      <c r="G64" s="119"/>
      <c r="H64" s="119"/>
    </row>
    <row r="65" spans="1:15" s="115" customFormat="1">
      <c r="A65" s="61" t="s">
        <v>75</v>
      </c>
      <c r="B65" s="113"/>
      <c r="C65" s="113"/>
      <c r="D65" s="120"/>
      <c r="E65" s="131">
        <f>D60*1+E60*25+F60*298</f>
        <v>0</v>
      </c>
      <c r="F65" s="132"/>
      <c r="G65" s="119"/>
      <c r="H65" s="119"/>
    </row>
    <row r="66" spans="1:15" s="115" customFormat="1">
      <c r="A66" s="65"/>
      <c r="B66" s="134"/>
      <c r="C66" s="134"/>
      <c r="D66" s="133"/>
      <c r="E66" s="134"/>
      <c r="F66" s="143"/>
      <c r="G66" s="119"/>
      <c r="H66" s="119"/>
    </row>
    <row r="67" spans="1:15" s="115" customFormat="1">
      <c r="A67" s="119"/>
      <c r="B67" s="119"/>
      <c r="C67" s="119"/>
      <c r="D67" s="119"/>
      <c r="E67" s="119"/>
      <c r="F67" s="119"/>
      <c r="G67" s="119"/>
      <c r="H67" s="119"/>
    </row>
    <row r="68" spans="1:15" s="115" customFormat="1">
      <c r="A68" s="18" t="s">
        <v>17</v>
      </c>
      <c r="B68" s="119"/>
      <c r="C68" s="119"/>
      <c r="D68" s="119"/>
      <c r="E68" s="119"/>
      <c r="F68" s="119"/>
      <c r="G68" s="119"/>
      <c r="H68" s="119"/>
    </row>
    <row r="69" spans="1:15" s="115" customFormat="1">
      <c r="A69" s="119" t="s">
        <v>58</v>
      </c>
      <c r="B69" s="119"/>
      <c r="C69" s="119"/>
      <c r="D69" s="119"/>
      <c r="E69" s="119"/>
      <c r="F69" s="119"/>
      <c r="G69" s="119"/>
      <c r="H69" s="119"/>
    </row>
    <row r="70" spans="1:15" s="115" customFormat="1">
      <c r="A70" s="119" t="s">
        <v>59</v>
      </c>
      <c r="B70" s="144"/>
      <c r="C70" s="144"/>
      <c r="D70" s="144"/>
      <c r="E70" s="144"/>
      <c r="F70" s="144"/>
      <c r="G70" s="144"/>
      <c r="H70" s="144"/>
    </row>
    <row r="71" spans="1:15" s="115" customFormat="1">
      <c r="A71" s="77" t="s">
        <v>74</v>
      </c>
      <c r="B71" s="145"/>
      <c r="C71" s="145"/>
      <c r="D71" s="145"/>
      <c r="E71" s="145"/>
      <c r="F71" s="145"/>
      <c r="G71" s="145"/>
      <c r="H71" s="145"/>
    </row>
    <row r="72" spans="1:15" s="115" customFormat="1">
      <c r="A72" s="119" t="s">
        <v>60</v>
      </c>
      <c r="B72" s="145"/>
      <c r="C72" s="145"/>
      <c r="D72" s="145"/>
      <c r="E72" s="145"/>
      <c r="F72" s="145"/>
      <c r="G72" s="145"/>
      <c r="H72" s="145"/>
    </row>
    <row r="73" spans="1:15" s="115" customFormat="1">
      <c r="A73" s="119" t="s">
        <v>61</v>
      </c>
      <c r="B73" s="119"/>
      <c r="C73" s="119"/>
      <c r="D73" s="119"/>
      <c r="E73" s="119"/>
      <c r="F73" s="119"/>
      <c r="G73" s="119"/>
      <c r="H73" s="119"/>
    </row>
    <row r="74" spans="1:15" s="115" customFormat="1" ht="26.25" customHeight="1">
      <c r="A74" s="78" t="s">
        <v>76</v>
      </c>
      <c r="B74" s="78"/>
      <c r="C74" s="78"/>
      <c r="D74" s="78"/>
      <c r="E74" s="78"/>
      <c r="F74" s="78"/>
      <c r="G74" s="78"/>
      <c r="H74" s="78"/>
    </row>
    <row r="75" spans="1:15" s="115" customFormat="1">
      <c r="A75" s="79" t="s">
        <v>62</v>
      </c>
      <c r="B75" s="119"/>
      <c r="C75" s="119"/>
      <c r="D75" s="119"/>
      <c r="E75" s="119"/>
      <c r="F75" s="119"/>
      <c r="G75" s="119"/>
      <c r="H75" s="119"/>
    </row>
    <row r="76" spans="1:15" s="115" customFormat="1">
      <c r="A76" s="119" t="s">
        <v>63</v>
      </c>
      <c r="C76" s="119" t="s">
        <v>64</v>
      </c>
      <c r="H76" s="119" t="s">
        <v>65</v>
      </c>
    </row>
    <row r="77" spans="1:15" s="115" customFormat="1">
      <c r="A77" s="119" t="s">
        <v>66</v>
      </c>
      <c r="C77" s="119" t="s">
        <v>67</v>
      </c>
      <c r="H77" s="146" t="s">
        <v>68</v>
      </c>
    </row>
    <row r="78" spans="1:15" s="115" customFormat="1">
      <c r="A78" s="119" t="s">
        <v>69</v>
      </c>
      <c r="C78" s="119" t="s">
        <v>70</v>
      </c>
      <c r="H78" s="119" t="s">
        <v>71</v>
      </c>
    </row>
    <row r="79" spans="1:15" s="115" customFormat="1">
      <c r="H79" s="115" t="s">
        <v>72</v>
      </c>
      <c r="O79" s="21"/>
    </row>
  </sheetData>
  <sheetProtection algorithmName="SHA-512" hashValue="5Uit/qZGAuxua6fMgwsClUYNikTuZa/ZezO5wqz63q/hcFnwbAqOor+4U9W/k85IqUU9vBCsyIUOAfV43xwJ7A==" saltValue="RNJCR4ygUkplBuxgc5WPdg==" spinCount="100000" sheet="1" objects="1" scenarios="1"/>
  <mergeCells count="6">
    <mergeCell ref="D56:F56"/>
    <mergeCell ref="A74:H74"/>
    <mergeCell ref="A4:J7"/>
    <mergeCell ref="A9:J9"/>
    <mergeCell ref="A11:J13"/>
    <mergeCell ref="A15:L17"/>
  </mergeCells>
  <pageMargins left="1" right="1" top="1" bottom="1" header="0.5" footer="0.5"/>
  <pageSetup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8"/>
  <sheetViews>
    <sheetView view="pageBreakPreview" zoomScale="90" zoomScaleNormal="75" zoomScaleSheetLayoutView="90" workbookViewId="0"/>
  </sheetViews>
  <sheetFormatPr defaultRowHeight="12.75"/>
  <cols>
    <col min="1" max="1" width="28.42578125" style="85" customWidth="1"/>
    <col min="2" max="2" width="12.42578125" style="85" customWidth="1"/>
    <col min="3" max="3" width="12.28515625" style="85" customWidth="1"/>
    <col min="4" max="15" width="11.85546875" style="85" customWidth="1"/>
    <col min="16" max="16384" width="9.140625" style="85"/>
  </cols>
  <sheetData>
    <row r="1" spans="1:12">
      <c r="E1" s="14"/>
      <c r="F1" s="15" t="s">
        <v>0</v>
      </c>
      <c r="G1" s="14"/>
      <c r="H1" s="14"/>
    </row>
    <row r="2" spans="1:12">
      <c r="F2" s="16" t="s">
        <v>38</v>
      </c>
    </row>
    <row r="4" spans="1:12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2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2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2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2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5" spans="1:12">
      <c r="A15" s="86" t="s">
        <v>83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1:1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1:13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3">
      <c r="A18" s="87"/>
      <c r="C18" s="20"/>
    </row>
    <row r="19" spans="1:13">
      <c r="D19" s="88" t="s">
        <v>44</v>
      </c>
      <c r="E19" s="7">
        <v>0</v>
      </c>
    </row>
    <row r="20" spans="1:13" ht="12.75" customHeight="1">
      <c r="D20" s="88" t="s">
        <v>45</v>
      </c>
      <c r="E20" s="7">
        <v>9000</v>
      </c>
      <c r="F20" s="89" t="s">
        <v>39</v>
      </c>
      <c r="G20" s="90"/>
      <c r="H20" s="90"/>
      <c r="I20" s="90"/>
      <c r="J20" s="90"/>
      <c r="K20" s="90"/>
      <c r="L20" s="90"/>
      <c r="M20" s="90"/>
    </row>
    <row r="21" spans="1:13">
      <c r="D21" s="88" t="s">
        <v>46</v>
      </c>
      <c r="E21" s="7">
        <v>8760</v>
      </c>
      <c r="F21" s="91"/>
      <c r="G21" s="90"/>
      <c r="H21" s="90"/>
      <c r="I21" s="90"/>
      <c r="J21" s="90"/>
      <c r="K21" s="90"/>
      <c r="L21" s="90"/>
      <c r="M21" s="90"/>
    </row>
    <row r="22" spans="1:13">
      <c r="D22" s="92" t="s">
        <v>47</v>
      </c>
      <c r="E22" s="93">
        <f>E19*E20*E21/1000000</f>
        <v>0</v>
      </c>
    </row>
    <row r="23" spans="1:13">
      <c r="D23" s="92" t="s">
        <v>42</v>
      </c>
      <c r="E23" s="8">
        <v>1020</v>
      </c>
    </row>
    <row r="24" spans="1:13">
      <c r="D24" s="92" t="s">
        <v>43</v>
      </c>
      <c r="E24" s="94">
        <f>E22/E23</f>
        <v>0</v>
      </c>
    </row>
    <row r="26" spans="1:13">
      <c r="B26" s="95"/>
      <c r="C26" s="96"/>
      <c r="D26" s="96"/>
      <c r="E26" s="97" t="s">
        <v>6</v>
      </c>
      <c r="F26" s="96"/>
      <c r="G26" s="96"/>
      <c r="H26" s="98"/>
    </row>
    <row r="27" spans="1:13">
      <c r="A27" s="18" t="s">
        <v>48</v>
      </c>
      <c r="B27" s="99" t="s">
        <v>7</v>
      </c>
      <c r="C27" s="99" t="s">
        <v>8</v>
      </c>
      <c r="D27" s="99" t="s">
        <v>9</v>
      </c>
      <c r="E27" s="99" t="s">
        <v>1</v>
      </c>
      <c r="F27" s="99" t="s">
        <v>2</v>
      </c>
      <c r="G27" s="99" t="s">
        <v>3</v>
      </c>
      <c r="H27" s="99" t="s">
        <v>4</v>
      </c>
    </row>
    <row r="28" spans="1:13">
      <c r="A28" s="100" t="s">
        <v>5</v>
      </c>
      <c r="B28" s="101">
        <v>9.4999999999999998E-3</v>
      </c>
      <c r="C28" s="101">
        <f>0.0095+0.00991</f>
        <v>1.941E-2</v>
      </c>
      <c r="D28" s="101">
        <f>0.0095+0.00991</f>
        <v>1.941E-2</v>
      </c>
      <c r="E28" s="102">
        <v>5.8799999999999998E-4</v>
      </c>
      <c r="F28" s="102">
        <v>2.21</v>
      </c>
      <c r="G28" s="102">
        <v>2.9600000000000001E-2</v>
      </c>
      <c r="H28" s="102">
        <v>3.72</v>
      </c>
    </row>
    <row r="29" spans="1:13">
      <c r="A29" s="100" t="s">
        <v>41</v>
      </c>
      <c r="B29" s="103">
        <f t="shared" ref="B29:H29" si="0">$E$22*B28/2000</f>
        <v>0</v>
      </c>
      <c r="C29" s="104">
        <f t="shared" si="0"/>
        <v>0</v>
      </c>
      <c r="D29" s="104">
        <f t="shared" si="0"/>
        <v>0</v>
      </c>
      <c r="E29" s="105">
        <f t="shared" si="0"/>
        <v>0</v>
      </c>
      <c r="F29" s="104">
        <f t="shared" si="0"/>
        <v>0</v>
      </c>
      <c r="G29" s="104">
        <f t="shared" si="0"/>
        <v>0</v>
      </c>
      <c r="H29" s="104">
        <f t="shared" si="0"/>
        <v>0</v>
      </c>
    </row>
    <row r="30" spans="1:13" ht="12.75" customHeight="1">
      <c r="A30" s="106" t="s">
        <v>20</v>
      </c>
      <c r="B30" s="106"/>
      <c r="C30" s="106"/>
      <c r="D30" s="106"/>
      <c r="E30" s="106"/>
      <c r="F30" s="106"/>
      <c r="G30" s="106"/>
      <c r="H30" s="106"/>
    </row>
    <row r="31" spans="1:13">
      <c r="A31" s="107" t="s">
        <v>28</v>
      </c>
    </row>
    <row r="33" spans="1:9">
      <c r="A33" s="17" t="s">
        <v>10</v>
      </c>
    </row>
    <row r="34" spans="1:9" ht="38.25">
      <c r="A34" s="108" t="s">
        <v>6</v>
      </c>
      <c r="B34" s="108" t="s">
        <v>5</v>
      </c>
      <c r="C34" s="108" t="s">
        <v>41</v>
      </c>
    </row>
    <row r="35" spans="1:9">
      <c r="A35" s="99" t="s">
        <v>11</v>
      </c>
      <c r="B35" s="102">
        <v>2.7899999999999999E-3</v>
      </c>
      <c r="C35" s="105">
        <f t="shared" ref="C35:C43" si="1">$E$22*B35/2000</f>
        <v>0</v>
      </c>
    </row>
    <row r="36" spans="1:9">
      <c r="A36" s="99" t="s">
        <v>12</v>
      </c>
      <c r="B36" s="102">
        <v>2.63E-3</v>
      </c>
      <c r="C36" s="105">
        <f t="shared" si="1"/>
        <v>0</v>
      </c>
    </row>
    <row r="37" spans="1:9">
      <c r="A37" s="99" t="s">
        <v>13</v>
      </c>
      <c r="B37" s="102">
        <v>1.58E-3</v>
      </c>
      <c r="C37" s="105">
        <f t="shared" si="1"/>
        <v>0</v>
      </c>
    </row>
    <row r="38" spans="1:9">
      <c r="A38" s="109" t="s">
        <v>21</v>
      </c>
      <c r="B38" s="101">
        <v>6.6299999999999996E-4</v>
      </c>
      <c r="C38" s="110">
        <f t="shared" si="1"/>
        <v>0</v>
      </c>
    </row>
    <row r="39" spans="1:9">
      <c r="A39" s="99" t="s">
        <v>14</v>
      </c>
      <c r="B39" s="102">
        <v>2.0500000000000001E-2</v>
      </c>
      <c r="C39" s="105">
        <f t="shared" si="1"/>
        <v>0</v>
      </c>
    </row>
    <row r="40" spans="1:9">
      <c r="A40" s="99" t="s">
        <v>15</v>
      </c>
      <c r="B40" s="102">
        <v>3.0599999999999998E-3</v>
      </c>
      <c r="C40" s="105">
        <f t="shared" si="1"/>
        <v>0</v>
      </c>
    </row>
    <row r="41" spans="1:9">
      <c r="A41" s="111" t="s">
        <v>25</v>
      </c>
      <c r="B41" s="102">
        <v>1.4100000000000001E-4</v>
      </c>
      <c r="C41" s="105">
        <f t="shared" si="1"/>
        <v>0</v>
      </c>
    </row>
    <row r="42" spans="1:9">
      <c r="A42" s="99" t="s">
        <v>16</v>
      </c>
      <c r="B42" s="102">
        <v>5.5800000000000001E-4</v>
      </c>
      <c r="C42" s="105">
        <f t="shared" si="1"/>
        <v>0</v>
      </c>
    </row>
    <row r="43" spans="1:9">
      <c r="A43" s="111" t="s">
        <v>18</v>
      </c>
      <c r="B43" s="102">
        <v>1.95E-4</v>
      </c>
      <c r="C43" s="105">
        <f t="shared" si="1"/>
        <v>0</v>
      </c>
    </row>
    <row r="44" spans="1:9">
      <c r="A44" s="17"/>
      <c r="B44" s="41" t="s">
        <v>73</v>
      </c>
      <c r="C44" s="42">
        <f>SUM(C35:C43)</f>
        <v>0</v>
      </c>
    </row>
    <row r="45" spans="1:9">
      <c r="A45" s="43"/>
      <c r="B45" s="112"/>
      <c r="C45" s="112"/>
      <c r="D45" s="112"/>
      <c r="E45" s="112"/>
    </row>
    <row r="46" spans="1:9">
      <c r="A46" s="113" t="s">
        <v>34</v>
      </c>
      <c r="B46" s="112"/>
      <c r="C46" s="112"/>
      <c r="D46" s="112"/>
      <c r="E46" s="112"/>
      <c r="F46" s="112"/>
      <c r="G46" s="112"/>
      <c r="H46" s="112"/>
      <c r="I46" s="112"/>
    </row>
    <row r="47" spans="1:9">
      <c r="A47" s="114" t="s">
        <v>26</v>
      </c>
      <c r="B47" s="112"/>
      <c r="C47" s="112"/>
      <c r="D47" s="112"/>
      <c r="E47" s="112"/>
      <c r="F47" s="112"/>
      <c r="G47" s="112"/>
      <c r="H47" s="112"/>
      <c r="I47" s="112"/>
    </row>
    <row r="48" spans="1:9">
      <c r="A48" s="114"/>
      <c r="B48" s="112"/>
      <c r="C48" s="112"/>
      <c r="D48" s="112"/>
      <c r="E48" s="112"/>
      <c r="F48" s="112"/>
      <c r="G48" s="112"/>
      <c r="H48" s="112"/>
      <c r="I48" s="112"/>
    </row>
    <row r="49" spans="1:15">
      <c r="A49" s="17" t="s">
        <v>17</v>
      </c>
    </row>
    <row r="50" spans="1:15">
      <c r="A50" s="85" t="s">
        <v>35</v>
      </c>
    </row>
    <row r="51" spans="1:15">
      <c r="A51" s="85" t="s">
        <v>36</v>
      </c>
    </row>
    <row r="52" spans="1:15">
      <c r="A52" s="85" t="s">
        <v>40</v>
      </c>
      <c r="O52" s="92"/>
    </row>
    <row r="54" spans="1:15">
      <c r="A54" s="47"/>
    </row>
    <row r="55" spans="1:15" s="115" customFormat="1">
      <c r="D55" s="116" t="s">
        <v>49</v>
      </c>
      <c r="E55" s="117"/>
      <c r="F55" s="118"/>
      <c r="G55" s="119"/>
    </row>
    <row r="56" spans="1:15" s="115" customFormat="1">
      <c r="A56" s="18" t="s">
        <v>50</v>
      </c>
      <c r="B56" s="119"/>
      <c r="C56" s="119"/>
      <c r="D56" s="120" t="s">
        <v>51</v>
      </c>
      <c r="E56" s="121" t="s">
        <v>52</v>
      </c>
      <c r="F56" s="122" t="s">
        <v>53</v>
      </c>
    </row>
    <row r="57" spans="1:15" s="115" customFormat="1">
      <c r="A57" s="123" t="s">
        <v>54</v>
      </c>
      <c r="B57" s="124"/>
      <c r="C57" s="125"/>
      <c r="D57" s="126">
        <v>110</v>
      </c>
      <c r="E57" s="126">
        <v>1.25</v>
      </c>
      <c r="F57" s="127"/>
    </row>
    <row r="58" spans="1:15" s="115" customFormat="1">
      <c r="A58" s="123" t="s">
        <v>55</v>
      </c>
      <c r="B58" s="124"/>
      <c r="C58" s="125"/>
      <c r="D58" s="127"/>
      <c r="E58" s="127"/>
      <c r="F58" s="9">
        <v>2.2000000000000002</v>
      </c>
    </row>
    <row r="59" spans="1:15" s="115" customFormat="1">
      <c r="A59" s="123" t="s">
        <v>56</v>
      </c>
      <c r="B59" s="124"/>
      <c r="C59" s="125"/>
      <c r="D59" s="128">
        <f>D57*$E$22/2000</f>
        <v>0</v>
      </c>
      <c r="E59" s="128">
        <f>E57*$E$22/2000</f>
        <v>0</v>
      </c>
      <c r="F59" s="128">
        <f>F58*$E$24/2000</f>
        <v>0</v>
      </c>
    </row>
    <row r="60" spans="1:15" s="115" customFormat="1">
      <c r="A60" s="129"/>
      <c r="B60" s="113"/>
      <c r="C60" s="113"/>
      <c r="D60" s="120"/>
      <c r="E60" s="130"/>
      <c r="F60" s="122"/>
      <c r="G60" s="119"/>
      <c r="H60" s="119"/>
    </row>
    <row r="61" spans="1:15" s="115" customFormat="1">
      <c r="A61" s="129" t="s">
        <v>57</v>
      </c>
      <c r="B61" s="113"/>
      <c r="C61" s="113"/>
      <c r="D61" s="120"/>
      <c r="E61" s="131">
        <f>F59+E59+D59</f>
        <v>0</v>
      </c>
      <c r="F61" s="132"/>
      <c r="G61" s="119"/>
      <c r="H61" s="119"/>
    </row>
    <row r="62" spans="1:15" s="115" customFormat="1">
      <c r="A62" s="133"/>
      <c r="B62" s="134"/>
      <c r="C62" s="134"/>
      <c r="D62" s="135"/>
      <c r="E62" s="136"/>
      <c r="F62" s="137"/>
      <c r="G62" s="119"/>
      <c r="H62" s="119"/>
    </row>
    <row r="63" spans="1:15" s="115" customFormat="1">
      <c r="A63" s="138"/>
      <c r="B63" s="139"/>
      <c r="C63" s="139"/>
      <c r="D63" s="140"/>
      <c r="E63" s="141"/>
      <c r="F63" s="142"/>
      <c r="G63" s="119"/>
      <c r="H63" s="119"/>
    </row>
    <row r="64" spans="1:15" s="115" customFormat="1">
      <c r="A64" s="61" t="s">
        <v>77</v>
      </c>
      <c r="B64" s="113"/>
      <c r="C64" s="113"/>
      <c r="D64" s="120"/>
      <c r="E64" s="131">
        <f>D59*1+E59*25+F59*298</f>
        <v>0</v>
      </c>
      <c r="F64" s="132"/>
      <c r="G64" s="119"/>
      <c r="H64" s="119"/>
    </row>
    <row r="65" spans="1:15" s="115" customFormat="1">
      <c r="A65" s="65"/>
      <c r="B65" s="134"/>
      <c r="C65" s="134"/>
      <c r="D65" s="133"/>
      <c r="E65" s="134"/>
      <c r="F65" s="143"/>
      <c r="G65" s="119"/>
      <c r="H65" s="119"/>
    </row>
    <row r="66" spans="1:15" s="115" customFormat="1">
      <c r="A66" s="119"/>
      <c r="B66" s="119"/>
      <c r="C66" s="119"/>
      <c r="D66" s="119"/>
      <c r="E66" s="119"/>
      <c r="F66" s="119"/>
      <c r="G66" s="119"/>
      <c r="H66" s="119"/>
    </row>
    <row r="67" spans="1:15" s="115" customFormat="1">
      <c r="A67" s="18" t="s">
        <v>17</v>
      </c>
      <c r="B67" s="119"/>
      <c r="C67" s="119"/>
      <c r="D67" s="119"/>
      <c r="E67" s="119"/>
      <c r="F67" s="119"/>
      <c r="G67" s="119"/>
      <c r="H67" s="119"/>
    </row>
    <row r="68" spans="1:15" s="115" customFormat="1">
      <c r="A68" s="119" t="s">
        <v>58</v>
      </c>
      <c r="B68" s="119"/>
      <c r="C68" s="119"/>
      <c r="D68" s="119"/>
      <c r="E68" s="119"/>
      <c r="F68" s="119"/>
      <c r="G68" s="119"/>
      <c r="H68" s="119"/>
    </row>
    <row r="69" spans="1:15" s="115" customFormat="1">
      <c r="A69" s="119" t="s">
        <v>59</v>
      </c>
      <c r="B69" s="144"/>
      <c r="C69" s="144"/>
      <c r="D69" s="144"/>
      <c r="E69" s="144"/>
      <c r="F69" s="144"/>
      <c r="G69" s="144"/>
      <c r="H69" s="144"/>
    </row>
    <row r="70" spans="1:15" s="115" customFormat="1">
      <c r="A70" s="77" t="s">
        <v>74</v>
      </c>
      <c r="B70" s="145"/>
      <c r="C70" s="145"/>
      <c r="D70" s="145"/>
      <c r="E70" s="145"/>
      <c r="F70" s="145"/>
      <c r="G70" s="145"/>
      <c r="H70" s="145"/>
    </row>
    <row r="71" spans="1:15" s="115" customFormat="1">
      <c r="A71" s="119" t="s">
        <v>60</v>
      </c>
      <c r="B71" s="145"/>
      <c r="C71" s="145"/>
      <c r="D71" s="145"/>
      <c r="E71" s="145"/>
      <c r="F71" s="145"/>
      <c r="G71" s="145"/>
      <c r="H71" s="145"/>
    </row>
    <row r="72" spans="1:15" s="115" customFormat="1">
      <c r="A72" s="119" t="s">
        <v>61</v>
      </c>
      <c r="B72" s="119"/>
      <c r="C72" s="119"/>
      <c r="D72" s="119"/>
      <c r="E72" s="119"/>
      <c r="F72" s="119"/>
      <c r="G72" s="119"/>
      <c r="H72" s="119"/>
    </row>
    <row r="73" spans="1:15" s="115" customFormat="1" ht="27" customHeight="1">
      <c r="A73" s="78" t="s">
        <v>76</v>
      </c>
      <c r="B73" s="78"/>
      <c r="C73" s="78"/>
      <c r="D73" s="78"/>
      <c r="E73" s="78"/>
      <c r="F73" s="78"/>
      <c r="G73" s="78"/>
      <c r="H73" s="78"/>
    </row>
    <row r="74" spans="1:15" s="115" customFormat="1">
      <c r="A74" s="79" t="s">
        <v>62</v>
      </c>
      <c r="B74" s="119"/>
      <c r="C74" s="119"/>
      <c r="D74" s="119"/>
      <c r="E74" s="119"/>
      <c r="F74" s="119"/>
      <c r="G74" s="119"/>
      <c r="H74" s="119"/>
    </row>
    <row r="75" spans="1:15" s="115" customFormat="1">
      <c r="A75" s="119" t="s">
        <v>63</v>
      </c>
      <c r="C75" s="119" t="s">
        <v>64</v>
      </c>
      <c r="H75" s="119" t="s">
        <v>65</v>
      </c>
    </row>
    <row r="76" spans="1:15" s="115" customFormat="1">
      <c r="A76" s="119" t="s">
        <v>66</v>
      </c>
      <c r="C76" s="119" t="s">
        <v>67</v>
      </c>
      <c r="H76" s="146" t="s">
        <v>68</v>
      </c>
    </row>
    <row r="77" spans="1:15" s="115" customFormat="1">
      <c r="A77" s="119" t="s">
        <v>69</v>
      </c>
      <c r="C77" s="119" t="s">
        <v>70</v>
      </c>
      <c r="H77" s="119" t="s">
        <v>71</v>
      </c>
    </row>
    <row r="78" spans="1:15" s="115" customFormat="1">
      <c r="H78" s="115" t="s">
        <v>72</v>
      </c>
      <c r="O78" s="21"/>
    </row>
  </sheetData>
  <sheetProtection algorithmName="SHA-512" hashValue="qlNdpyyinGD5fg4TBc92HfxfRr8ldnMIerBRiUcwuVC+UoeQl0jt24Rm2OF1GshROLMy7fGgvxJdnWJutJUf3g==" saltValue="ketDLtBYefTtbGgMvPeU2g==" spinCount="100000" sheet="1" objects="1" scenarios="1"/>
  <mergeCells count="6">
    <mergeCell ref="D55:F55"/>
    <mergeCell ref="A73:H73"/>
    <mergeCell ref="A4:J7"/>
    <mergeCell ref="A9:J9"/>
    <mergeCell ref="A11:J13"/>
    <mergeCell ref="A15:L17"/>
  </mergeCells>
  <pageMargins left="1" right="1" top="1" bottom="1" header="0.5" footer="0.5"/>
  <pageSetup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8"/>
  <sheetViews>
    <sheetView workbookViewId="0"/>
  </sheetViews>
  <sheetFormatPr defaultRowHeight="12.75"/>
  <cols>
    <col min="1" max="1" width="30.42578125" style="13" customWidth="1"/>
    <col min="2" max="2" width="12.42578125" style="13" customWidth="1"/>
    <col min="3" max="3" width="12.28515625" style="13" customWidth="1"/>
    <col min="4" max="9" width="10.7109375" style="13" customWidth="1"/>
    <col min="10" max="10" width="11.42578125" style="13" customWidth="1"/>
    <col min="11" max="11" width="10.85546875" style="13" customWidth="1"/>
    <col min="12" max="12" width="11.140625" style="13" customWidth="1"/>
    <col min="13" max="16384" width="9.140625" style="13"/>
  </cols>
  <sheetData>
    <row r="1" spans="1:10">
      <c r="D1" s="14"/>
      <c r="E1" s="15" t="s">
        <v>0</v>
      </c>
      <c r="F1" s="14"/>
      <c r="G1" s="14"/>
      <c r="H1" s="14"/>
    </row>
    <row r="2" spans="1:10">
      <c r="E2" s="16" t="s">
        <v>37</v>
      </c>
      <c r="F2" s="17"/>
    </row>
    <row r="4" spans="1:10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0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0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D14" s="20"/>
    </row>
    <row r="15" spans="1:10">
      <c r="C15" s="21" t="s">
        <v>78</v>
      </c>
      <c r="D15" s="3">
        <v>0</v>
      </c>
    </row>
    <row r="16" spans="1:10">
      <c r="C16" s="22" t="s">
        <v>46</v>
      </c>
      <c r="D16" s="4">
        <v>8760</v>
      </c>
    </row>
    <row r="17" spans="1:8">
      <c r="C17" s="21" t="s">
        <v>47</v>
      </c>
      <c r="D17" s="23">
        <f>$D$15*$D$16</f>
        <v>0</v>
      </c>
    </row>
    <row r="18" spans="1:8">
      <c r="C18" s="21" t="s">
        <v>42</v>
      </c>
      <c r="D18" s="5">
        <v>1020</v>
      </c>
    </row>
    <row r="19" spans="1:8">
      <c r="C19" s="21" t="s">
        <v>43</v>
      </c>
      <c r="D19" s="24">
        <f>D17/D18</f>
        <v>0</v>
      </c>
    </row>
    <row r="21" spans="1:8">
      <c r="B21" s="25"/>
      <c r="C21" s="26"/>
      <c r="D21" s="26"/>
      <c r="E21" s="27" t="s">
        <v>6</v>
      </c>
      <c r="F21" s="26"/>
      <c r="G21" s="26"/>
      <c r="H21" s="28"/>
    </row>
    <row r="22" spans="1:8">
      <c r="A22" s="18" t="s">
        <v>48</v>
      </c>
      <c r="B22" s="23" t="s">
        <v>7</v>
      </c>
      <c r="C22" s="23" t="s">
        <v>8</v>
      </c>
      <c r="D22" s="23" t="s">
        <v>9</v>
      </c>
      <c r="E22" s="23" t="s">
        <v>1</v>
      </c>
      <c r="F22" s="23" t="s">
        <v>2</v>
      </c>
      <c r="G22" s="23" t="s">
        <v>3</v>
      </c>
      <c r="H22" s="23" t="s">
        <v>4</v>
      </c>
    </row>
    <row r="23" spans="1:8">
      <c r="A23" s="29" t="s">
        <v>5</v>
      </c>
      <c r="B23" s="31">
        <v>3.8399999999999997E-2</v>
      </c>
      <c r="C23" s="31">
        <f>0.0384+0.00991</f>
        <v>4.8309999999999999E-2</v>
      </c>
      <c r="D23" s="31">
        <f>0.0384+0.00991</f>
        <v>4.8309999999999999E-2</v>
      </c>
      <c r="E23" s="31">
        <v>5.8799999999999998E-4</v>
      </c>
      <c r="F23" s="31">
        <v>3.17</v>
      </c>
      <c r="G23" s="31">
        <v>0.12</v>
      </c>
      <c r="H23" s="31">
        <v>0.38600000000000001</v>
      </c>
    </row>
    <row r="24" spans="1:8">
      <c r="A24" s="29" t="s">
        <v>41</v>
      </c>
      <c r="B24" s="33">
        <f t="shared" ref="B24:H24" si="0">$D$17*B23/2000</f>
        <v>0</v>
      </c>
      <c r="C24" s="33">
        <f t="shared" si="0"/>
        <v>0</v>
      </c>
      <c r="D24" s="33">
        <f t="shared" si="0"/>
        <v>0</v>
      </c>
      <c r="E24" s="34">
        <f t="shared" si="0"/>
        <v>0</v>
      </c>
      <c r="F24" s="33">
        <f t="shared" si="0"/>
        <v>0</v>
      </c>
      <c r="G24" s="33">
        <f t="shared" si="0"/>
        <v>0</v>
      </c>
      <c r="H24" s="33">
        <f t="shared" si="0"/>
        <v>0</v>
      </c>
    </row>
    <row r="25" spans="1:8" ht="12.75" customHeight="1">
      <c r="A25" s="35" t="s">
        <v>20</v>
      </c>
      <c r="B25" s="35"/>
      <c r="C25" s="35"/>
      <c r="D25" s="35"/>
      <c r="E25" s="35"/>
      <c r="F25" s="35"/>
      <c r="G25" s="35"/>
      <c r="H25" s="35"/>
    </row>
    <row r="26" spans="1:8">
      <c r="A26" s="36" t="s">
        <v>28</v>
      </c>
    </row>
    <row r="28" spans="1:8">
      <c r="A28" s="17" t="s">
        <v>10</v>
      </c>
    </row>
    <row r="29" spans="1:8" ht="38.25">
      <c r="A29" s="37" t="s">
        <v>6</v>
      </c>
      <c r="B29" s="37" t="s">
        <v>5</v>
      </c>
      <c r="C29" s="37" t="s">
        <v>41</v>
      </c>
    </row>
    <row r="30" spans="1:8">
      <c r="A30" s="23" t="s">
        <v>11</v>
      </c>
      <c r="B30" s="31">
        <v>7.7600000000000004E-3</v>
      </c>
      <c r="C30" s="34">
        <f t="shared" ref="C30:C41" si="1">$D$17*B30/2000</f>
        <v>0</v>
      </c>
    </row>
    <row r="31" spans="1:8">
      <c r="A31" s="23" t="s">
        <v>12</v>
      </c>
      <c r="B31" s="31">
        <v>7.7799999999999996E-3</v>
      </c>
      <c r="C31" s="34">
        <f t="shared" si="1"/>
        <v>0</v>
      </c>
    </row>
    <row r="32" spans="1:8">
      <c r="A32" s="23" t="s">
        <v>13</v>
      </c>
      <c r="B32" s="31">
        <v>1.9400000000000001E-3</v>
      </c>
      <c r="C32" s="34">
        <f t="shared" si="1"/>
        <v>0</v>
      </c>
    </row>
    <row r="33" spans="1:9">
      <c r="A33" s="38" t="s">
        <v>21</v>
      </c>
      <c r="B33" s="30">
        <v>8.1999999999999998E-4</v>
      </c>
      <c r="C33" s="39">
        <f t="shared" si="1"/>
        <v>0</v>
      </c>
    </row>
    <row r="34" spans="1:9">
      <c r="A34" s="82" t="s">
        <v>22</v>
      </c>
      <c r="B34" s="30">
        <v>1.08E-4</v>
      </c>
      <c r="C34" s="39">
        <f t="shared" si="1"/>
        <v>0</v>
      </c>
    </row>
    <row r="35" spans="1:9">
      <c r="A35" s="23" t="s">
        <v>14</v>
      </c>
      <c r="B35" s="31">
        <v>5.5199999999999999E-2</v>
      </c>
      <c r="C35" s="34">
        <f t="shared" si="1"/>
        <v>0</v>
      </c>
    </row>
    <row r="36" spans="1:9">
      <c r="A36" s="23" t="s">
        <v>15</v>
      </c>
      <c r="B36" s="31">
        <v>2.48E-3</v>
      </c>
      <c r="C36" s="34">
        <f t="shared" si="1"/>
        <v>0</v>
      </c>
    </row>
    <row r="37" spans="1:9">
      <c r="A37" s="23" t="s">
        <v>24</v>
      </c>
      <c r="B37" s="31">
        <v>1.47E-4</v>
      </c>
      <c r="C37" s="34">
        <f t="shared" si="1"/>
        <v>0</v>
      </c>
    </row>
    <row r="38" spans="1:9">
      <c r="A38" s="23" t="s">
        <v>19</v>
      </c>
      <c r="B38" s="31">
        <v>4.4499999999999997E-4</v>
      </c>
      <c r="C38" s="34">
        <f t="shared" si="1"/>
        <v>0</v>
      </c>
    </row>
    <row r="39" spans="1:9">
      <c r="A39" s="23" t="s">
        <v>16</v>
      </c>
      <c r="B39" s="31">
        <v>9.6299999999999999E-4</v>
      </c>
      <c r="C39" s="34">
        <f t="shared" si="1"/>
        <v>0</v>
      </c>
    </row>
    <row r="40" spans="1:9">
      <c r="A40" s="23" t="s">
        <v>23</v>
      </c>
      <c r="B40" s="31">
        <v>8.4599999999999996E-4</v>
      </c>
      <c r="C40" s="34">
        <f t="shared" si="1"/>
        <v>0</v>
      </c>
    </row>
    <row r="41" spans="1:9">
      <c r="A41" s="40" t="s">
        <v>25</v>
      </c>
      <c r="B41" s="31">
        <v>1.34E-4</v>
      </c>
      <c r="C41" s="34">
        <f t="shared" si="1"/>
        <v>0</v>
      </c>
    </row>
    <row r="42" spans="1:9">
      <c r="A42" s="17"/>
      <c r="B42" s="41" t="s">
        <v>73</v>
      </c>
      <c r="C42" s="42">
        <f>SUM(C30:C41)</f>
        <v>0</v>
      </c>
    </row>
    <row r="43" spans="1:9">
      <c r="A43" s="43"/>
      <c r="B43" s="44"/>
      <c r="C43" s="44"/>
      <c r="D43" s="44"/>
      <c r="E43" s="44"/>
      <c r="F43" s="44"/>
      <c r="G43" s="44"/>
      <c r="H43" s="44"/>
      <c r="I43" s="44"/>
    </row>
    <row r="44" spans="1:9">
      <c r="A44" s="45" t="s">
        <v>32</v>
      </c>
      <c r="B44" s="44"/>
      <c r="C44" s="44"/>
      <c r="D44" s="44"/>
      <c r="E44" s="44"/>
      <c r="F44" s="44"/>
      <c r="G44" s="44"/>
      <c r="H44" s="44"/>
      <c r="I44" s="44"/>
    </row>
    <row r="45" spans="1:9">
      <c r="A45" s="46" t="s">
        <v>26</v>
      </c>
      <c r="B45" s="44"/>
      <c r="C45" s="44"/>
      <c r="D45" s="44"/>
      <c r="E45" s="44"/>
      <c r="F45" s="44"/>
      <c r="G45" s="44"/>
      <c r="H45" s="44"/>
      <c r="I45" s="44"/>
    </row>
    <row r="46" spans="1:9">
      <c r="A46" s="44"/>
      <c r="B46" s="44"/>
      <c r="C46" s="44"/>
      <c r="D46" s="44"/>
      <c r="E46" s="44"/>
      <c r="F46" s="44"/>
      <c r="G46" s="44"/>
      <c r="H46" s="44"/>
      <c r="I46" s="44"/>
    </row>
    <row r="47" spans="1:9">
      <c r="A47" s="17" t="s">
        <v>17</v>
      </c>
    </row>
    <row r="48" spans="1:9">
      <c r="A48" s="13" t="s">
        <v>27</v>
      </c>
    </row>
    <row r="49" spans="1:10">
      <c r="A49" s="13" t="s">
        <v>79</v>
      </c>
    </row>
    <row r="50" spans="1:10">
      <c r="A50" s="13" t="s">
        <v>40</v>
      </c>
      <c r="J50" s="21"/>
    </row>
    <row r="52" spans="1:10">
      <c r="A52" s="47"/>
    </row>
    <row r="53" spans="1:10" s="48" customFormat="1">
      <c r="D53" s="49" t="s">
        <v>49</v>
      </c>
      <c r="E53" s="50"/>
      <c r="F53" s="51"/>
      <c r="G53" s="19"/>
    </row>
    <row r="54" spans="1:10" s="48" customFormat="1">
      <c r="A54" s="18" t="s">
        <v>50</v>
      </c>
      <c r="B54" s="19"/>
      <c r="C54" s="19"/>
      <c r="D54" s="52" t="s">
        <v>51</v>
      </c>
      <c r="E54" s="53" t="s">
        <v>52</v>
      </c>
      <c r="F54" s="54" t="s">
        <v>53</v>
      </c>
    </row>
    <row r="55" spans="1:10" s="48" customFormat="1">
      <c r="A55" s="55" t="s">
        <v>54</v>
      </c>
      <c r="B55" s="56"/>
      <c r="C55" s="57"/>
      <c r="D55" s="58">
        <v>110</v>
      </c>
      <c r="E55" s="58">
        <v>1.25</v>
      </c>
      <c r="F55" s="59"/>
    </row>
    <row r="56" spans="1:10" s="48" customFormat="1">
      <c r="A56" s="55" t="s">
        <v>55</v>
      </c>
      <c r="B56" s="56"/>
      <c r="C56" s="57"/>
      <c r="D56" s="59"/>
      <c r="E56" s="59"/>
      <c r="F56" s="6">
        <v>2.2000000000000002</v>
      </c>
    </row>
    <row r="57" spans="1:10" s="48" customFormat="1">
      <c r="A57" s="55" t="s">
        <v>56</v>
      </c>
      <c r="B57" s="56"/>
      <c r="C57" s="57"/>
      <c r="D57" s="60">
        <f>D55*$D$17/2000</f>
        <v>0</v>
      </c>
      <c r="E57" s="60">
        <f>E55*$D$17/2000</f>
        <v>0</v>
      </c>
      <c r="F57" s="60">
        <f>F56*$D$19/2000</f>
        <v>0</v>
      </c>
    </row>
    <row r="58" spans="1:10" s="48" customFormat="1">
      <c r="A58" s="61"/>
      <c r="B58" s="45"/>
      <c r="C58" s="45"/>
      <c r="D58" s="52"/>
      <c r="E58" s="62"/>
      <c r="F58" s="54"/>
      <c r="G58" s="19"/>
      <c r="H58" s="19"/>
    </row>
    <row r="59" spans="1:10" s="48" customFormat="1">
      <c r="A59" s="61" t="s">
        <v>57</v>
      </c>
      <c r="B59" s="45"/>
      <c r="C59" s="45"/>
      <c r="D59" s="52"/>
      <c r="E59" s="63">
        <f>F57+E57+D57</f>
        <v>0</v>
      </c>
      <c r="F59" s="64"/>
      <c r="G59" s="19"/>
      <c r="H59" s="19"/>
    </row>
    <row r="60" spans="1:10" s="48" customFormat="1">
      <c r="A60" s="65"/>
      <c r="B60" s="66"/>
      <c r="C60" s="66"/>
      <c r="D60" s="67"/>
      <c r="E60" s="68"/>
      <c r="F60" s="69"/>
      <c r="G60" s="19"/>
      <c r="H60" s="19"/>
    </row>
    <row r="61" spans="1:10" s="48" customFormat="1">
      <c r="A61" s="70"/>
      <c r="B61" s="71"/>
      <c r="C61" s="71"/>
      <c r="D61" s="72"/>
      <c r="E61" s="73"/>
      <c r="F61" s="74"/>
      <c r="G61" s="19"/>
      <c r="H61" s="19"/>
    </row>
    <row r="62" spans="1:10" s="48" customFormat="1">
      <c r="A62" s="61" t="s">
        <v>77</v>
      </c>
      <c r="B62" s="45"/>
      <c r="C62" s="45"/>
      <c r="D62" s="52"/>
      <c r="E62" s="63">
        <f>D57*1+E57*25+F57*298</f>
        <v>0</v>
      </c>
      <c r="F62" s="64"/>
      <c r="G62" s="19"/>
      <c r="H62" s="19"/>
    </row>
    <row r="63" spans="1:10" s="48" customFormat="1">
      <c r="A63" s="65"/>
      <c r="B63" s="66"/>
      <c r="C63" s="66"/>
      <c r="D63" s="65"/>
      <c r="E63" s="66"/>
      <c r="F63" s="75"/>
      <c r="G63" s="19"/>
      <c r="H63" s="19"/>
    </row>
    <row r="64" spans="1:10" s="48" customFormat="1">
      <c r="A64" s="19"/>
      <c r="B64" s="19"/>
      <c r="C64" s="19"/>
      <c r="D64" s="19"/>
      <c r="E64" s="19"/>
      <c r="F64" s="19"/>
      <c r="G64" s="19"/>
      <c r="H64" s="19"/>
    </row>
    <row r="65" spans="1:12" s="48" customFormat="1">
      <c r="A65" s="18" t="s">
        <v>17</v>
      </c>
      <c r="B65" s="19"/>
      <c r="C65" s="19"/>
      <c r="D65" s="19"/>
      <c r="E65" s="19"/>
      <c r="F65" s="19"/>
      <c r="G65" s="19"/>
      <c r="H65" s="19"/>
    </row>
    <row r="66" spans="1:12" s="48" customFormat="1">
      <c r="A66" s="19" t="s">
        <v>58</v>
      </c>
      <c r="B66" s="19"/>
      <c r="C66" s="19"/>
      <c r="D66" s="19"/>
      <c r="E66" s="19"/>
      <c r="F66" s="19"/>
      <c r="G66" s="19"/>
      <c r="H66" s="19"/>
    </row>
    <row r="67" spans="1:12" s="48" customFormat="1">
      <c r="A67" s="19" t="s">
        <v>59</v>
      </c>
      <c r="B67" s="76"/>
      <c r="C67" s="76"/>
      <c r="D67" s="76"/>
      <c r="E67" s="76"/>
      <c r="F67" s="76"/>
      <c r="G67" s="76"/>
      <c r="H67" s="76"/>
    </row>
    <row r="68" spans="1:12" s="48" customFormat="1">
      <c r="A68" s="77" t="s">
        <v>74</v>
      </c>
      <c r="B68" s="77"/>
      <c r="C68" s="77"/>
      <c r="D68" s="77"/>
      <c r="E68" s="77"/>
      <c r="F68" s="77"/>
      <c r="G68" s="77"/>
      <c r="H68" s="77"/>
    </row>
    <row r="69" spans="1:12" s="48" customFormat="1">
      <c r="A69" s="19" t="s">
        <v>60</v>
      </c>
      <c r="B69" s="77"/>
      <c r="C69" s="77"/>
      <c r="D69" s="77"/>
      <c r="E69" s="77"/>
      <c r="F69" s="77"/>
      <c r="G69" s="77"/>
      <c r="H69" s="77"/>
    </row>
    <row r="70" spans="1:12" s="48" customFormat="1">
      <c r="A70" s="19" t="s">
        <v>61</v>
      </c>
      <c r="B70" s="19"/>
      <c r="C70" s="19"/>
      <c r="D70" s="19"/>
      <c r="E70" s="19"/>
      <c r="F70" s="19"/>
      <c r="G70" s="19"/>
      <c r="H70" s="19"/>
    </row>
    <row r="71" spans="1:12" s="48" customFormat="1" ht="26.25" customHeight="1">
      <c r="A71" s="78" t="s">
        <v>76</v>
      </c>
      <c r="B71" s="78"/>
      <c r="C71" s="78"/>
      <c r="D71" s="78"/>
      <c r="E71" s="78"/>
      <c r="F71" s="78"/>
      <c r="G71" s="78"/>
      <c r="H71" s="78"/>
    </row>
    <row r="72" spans="1:12" s="48" customFormat="1">
      <c r="A72" s="83"/>
      <c r="B72" s="83"/>
      <c r="C72" s="83"/>
      <c r="D72" s="83"/>
      <c r="E72" s="83"/>
      <c r="F72" s="83"/>
      <c r="G72" s="83"/>
      <c r="H72" s="84"/>
    </row>
    <row r="73" spans="1:12" s="48" customFormat="1">
      <c r="A73" s="83"/>
      <c r="B73" s="83"/>
      <c r="C73" s="83"/>
      <c r="D73" s="83"/>
      <c r="E73" s="83"/>
      <c r="F73" s="83"/>
      <c r="G73" s="83"/>
    </row>
    <row r="74" spans="1:12" s="48" customFormat="1">
      <c r="A74" s="79" t="s">
        <v>62</v>
      </c>
      <c r="B74" s="19"/>
      <c r="C74" s="19"/>
      <c r="D74" s="19"/>
      <c r="E74" s="19"/>
      <c r="F74" s="19"/>
      <c r="G74" s="19"/>
      <c r="H74" s="19"/>
    </row>
    <row r="75" spans="1:12" s="48" customFormat="1">
      <c r="A75" s="19" t="s">
        <v>63</v>
      </c>
      <c r="C75" s="19" t="s">
        <v>64</v>
      </c>
      <c r="G75" s="19" t="s">
        <v>65</v>
      </c>
    </row>
    <row r="76" spans="1:12" s="48" customFormat="1">
      <c r="A76" s="19" t="s">
        <v>66</v>
      </c>
      <c r="C76" s="19" t="s">
        <v>67</v>
      </c>
      <c r="G76" s="80" t="s">
        <v>68</v>
      </c>
      <c r="L76" s="21"/>
    </row>
    <row r="77" spans="1:12">
      <c r="A77" s="19" t="s">
        <v>69</v>
      </c>
      <c r="B77" s="48"/>
      <c r="C77" s="19" t="s">
        <v>70</v>
      </c>
      <c r="D77" s="48"/>
      <c r="E77" s="48"/>
      <c r="F77" s="48"/>
      <c r="G77" s="19" t="s">
        <v>71</v>
      </c>
      <c r="H77" s="48"/>
    </row>
    <row r="78" spans="1:12">
      <c r="A78" s="48"/>
      <c r="B78" s="48"/>
      <c r="C78" s="48"/>
      <c r="D78" s="48"/>
      <c r="E78" s="48"/>
      <c r="F78" s="48"/>
      <c r="G78" s="48" t="s">
        <v>72</v>
      </c>
      <c r="H78" s="48"/>
    </row>
  </sheetData>
  <sheetProtection algorithmName="SHA-512" hashValue="FKkTYIrTtKcgO653eO+42k3WOBxvEsHa88SRn+H+k24Jc+BhVv4muqQFxSIM3rJsRHp0UW8B/c948aPIbBRn4Q==" saltValue="99cozOOiGW8K8xKDuPdQtA==" spinCount="100000" sheet="1" objects="1" scenarios="1"/>
  <mergeCells count="5">
    <mergeCell ref="D53:F53"/>
    <mergeCell ref="A71:H71"/>
    <mergeCell ref="A4:J7"/>
    <mergeCell ref="A9:J9"/>
    <mergeCell ref="A11:J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4"/>
  <sheetViews>
    <sheetView workbookViewId="0"/>
  </sheetViews>
  <sheetFormatPr defaultRowHeight="12.75"/>
  <cols>
    <col min="1" max="1" width="30.42578125" style="13" customWidth="1"/>
    <col min="2" max="2" width="12.42578125" style="13" customWidth="1"/>
    <col min="3" max="3" width="12.28515625" style="13" customWidth="1"/>
    <col min="4" max="9" width="10.7109375" style="13" customWidth="1"/>
    <col min="10" max="10" width="11.42578125" style="13" customWidth="1"/>
    <col min="11" max="11" width="11.5703125" style="13" customWidth="1"/>
    <col min="12" max="12" width="11.7109375" style="13" customWidth="1"/>
    <col min="13" max="16384" width="9.140625" style="13"/>
  </cols>
  <sheetData>
    <row r="1" spans="1:10">
      <c r="D1" s="14"/>
      <c r="E1" s="15" t="s">
        <v>0</v>
      </c>
      <c r="F1" s="14"/>
      <c r="G1" s="14"/>
      <c r="H1" s="14"/>
    </row>
    <row r="2" spans="1:10">
      <c r="E2" s="16" t="s">
        <v>33</v>
      </c>
      <c r="F2" s="17"/>
    </row>
    <row r="4" spans="1:10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0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0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D14" s="20"/>
    </row>
    <row r="15" spans="1:10">
      <c r="C15" s="21" t="s">
        <v>78</v>
      </c>
      <c r="D15" s="3">
        <v>0</v>
      </c>
    </row>
    <row r="16" spans="1:10">
      <c r="C16" s="22" t="s">
        <v>46</v>
      </c>
      <c r="D16" s="4">
        <v>8760</v>
      </c>
    </row>
    <row r="17" spans="1:8">
      <c r="C17" s="21" t="s">
        <v>47</v>
      </c>
      <c r="D17" s="23">
        <f>$D$15*$D$16</f>
        <v>0</v>
      </c>
    </row>
    <row r="18" spans="1:8">
      <c r="C18" s="21" t="s">
        <v>42</v>
      </c>
      <c r="D18" s="5">
        <v>1020</v>
      </c>
    </row>
    <row r="19" spans="1:8">
      <c r="C19" s="21" t="s">
        <v>43</v>
      </c>
      <c r="D19" s="24">
        <f>D17/D18</f>
        <v>0</v>
      </c>
    </row>
    <row r="21" spans="1:8">
      <c r="B21" s="25"/>
      <c r="C21" s="26"/>
      <c r="D21" s="26"/>
      <c r="E21" s="27" t="s">
        <v>6</v>
      </c>
      <c r="F21" s="26"/>
      <c r="G21" s="26"/>
      <c r="H21" s="28"/>
    </row>
    <row r="22" spans="1:8">
      <c r="A22" s="18" t="s">
        <v>48</v>
      </c>
      <c r="B22" s="23" t="s">
        <v>7</v>
      </c>
      <c r="C22" s="23" t="s">
        <v>8</v>
      </c>
      <c r="D22" s="23" t="s">
        <v>9</v>
      </c>
      <c r="E22" s="23" t="s">
        <v>1</v>
      </c>
      <c r="F22" s="23" t="s">
        <v>2</v>
      </c>
      <c r="G22" s="23" t="s">
        <v>3</v>
      </c>
      <c r="H22" s="23" t="s">
        <v>4</v>
      </c>
    </row>
    <row r="23" spans="1:8">
      <c r="A23" s="29" t="s">
        <v>5</v>
      </c>
      <c r="B23" s="30">
        <v>7.7100000000000004E-5</v>
      </c>
      <c r="C23" s="30">
        <f>0.0000771+0.00991</f>
        <v>9.9871000000000005E-3</v>
      </c>
      <c r="D23" s="30">
        <f>0.0000771+0.00991</f>
        <v>9.9871000000000005E-3</v>
      </c>
      <c r="E23" s="31">
        <v>5.8799999999999998E-4</v>
      </c>
      <c r="F23" s="31">
        <v>4.08</v>
      </c>
      <c r="G23" s="31">
        <v>0.11799999999999999</v>
      </c>
      <c r="H23" s="31">
        <v>0.317</v>
      </c>
    </row>
    <row r="24" spans="1:8">
      <c r="A24" s="29" t="s">
        <v>41</v>
      </c>
      <c r="B24" s="32">
        <f t="shared" ref="B24:H24" si="0">$D$17*B23/2000</f>
        <v>0</v>
      </c>
      <c r="C24" s="33">
        <f t="shared" si="0"/>
        <v>0</v>
      </c>
      <c r="D24" s="33">
        <f t="shared" si="0"/>
        <v>0</v>
      </c>
      <c r="E24" s="34">
        <f t="shared" si="0"/>
        <v>0</v>
      </c>
      <c r="F24" s="33">
        <f t="shared" si="0"/>
        <v>0</v>
      </c>
      <c r="G24" s="33">
        <f t="shared" si="0"/>
        <v>0</v>
      </c>
      <c r="H24" s="33">
        <f t="shared" si="0"/>
        <v>0</v>
      </c>
    </row>
    <row r="25" spans="1:8" ht="12.75" customHeight="1">
      <c r="A25" s="35" t="s">
        <v>20</v>
      </c>
      <c r="B25" s="35"/>
      <c r="C25" s="35"/>
      <c r="D25" s="35"/>
      <c r="E25" s="35"/>
      <c r="F25" s="35"/>
      <c r="G25" s="35"/>
      <c r="H25" s="35"/>
    </row>
    <row r="26" spans="1:8">
      <c r="A26" s="36" t="s">
        <v>28</v>
      </c>
    </row>
    <row r="28" spans="1:8">
      <c r="A28" s="17" t="s">
        <v>10</v>
      </c>
    </row>
    <row r="29" spans="1:8" ht="38.25">
      <c r="A29" s="37" t="s">
        <v>6</v>
      </c>
      <c r="B29" s="37" t="s">
        <v>5</v>
      </c>
      <c r="C29" s="37" t="s">
        <v>41</v>
      </c>
    </row>
    <row r="30" spans="1:8">
      <c r="A30" s="23" t="s">
        <v>11</v>
      </c>
      <c r="B30" s="31">
        <v>8.3599999999999994E-3</v>
      </c>
      <c r="C30" s="34">
        <f t="shared" ref="C30:C40" si="1">$D$17*B30/2000</f>
        <v>0</v>
      </c>
    </row>
    <row r="31" spans="1:8">
      <c r="A31" s="23" t="s">
        <v>12</v>
      </c>
      <c r="B31" s="31">
        <v>5.1399999999999996E-3</v>
      </c>
      <c r="C31" s="34">
        <f t="shared" si="1"/>
        <v>0</v>
      </c>
    </row>
    <row r="32" spans="1:8">
      <c r="A32" s="23" t="s">
        <v>13</v>
      </c>
      <c r="B32" s="31">
        <v>4.4000000000000002E-4</v>
      </c>
      <c r="C32" s="34">
        <f t="shared" si="1"/>
        <v>0</v>
      </c>
      <c r="F32" s="81"/>
    </row>
    <row r="33" spans="1:10">
      <c r="A33" s="38" t="s">
        <v>31</v>
      </c>
      <c r="B33" s="30">
        <v>2.12E-4</v>
      </c>
      <c r="C33" s="39">
        <f t="shared" si="1"/>
        <v>0</v>
      </c>
    </row>
    <row r="34" spans="1:10">
      <c r="A34" s="38" t="s">
        <v>21</v>
      </c>
      <c r="B34" s="30">
        <v>2.6699999999999998E-4</v>
      </c>
      <c r="C34" s="39">
        <f t="shared" si="1"/>
        <v>0</v>
      </c>
    </row>
    <row r="35" spans="1:10">
      <c r="A35" s="23" t="s">
        <v>14</v>
      </c>
      <c r="B35" s="31">
        <v>5.28E-2</v>
      </c>
      <c r="C35" s="34">
        <f t="shared" si="1"/>
        <v>0</v>
      </c>
    </row>
    <row r="36" spans="1:10">
      <c r="A36" s="23" t="s">
        <v>15</v>
      </c>
      <c r="B36" s="31">
        <v>2.5000000000000001E-3</v>
      </c>
      <c r="C36" s="34">
        <f t="shared" si="1"/>
        <v>0</v>
      </c>
    </row>
    <row r="37" spans="1:10">
      <c r="A37" s="23" t="s">
        <v>19</v>
      </c>
      <c r="B37" s="31">
        <v>1.1000000000000001E-3</v>
      </c>
      <c r="C37" s="34">
        <f t="shared" si="1"/>
        <v>0</v>
      </c>
    </row>
    <row r="38" spans="1:10">
      <c r="A38" s="23" t="s">
        <v>16</v>
      </c>
      <c r="B38" s="31">
        <v>4.08E-4</v>
      </c>
      <c r="C38" s="34">
        <f t="shared" si="1"/>
        <v>0</v>
      </c>
    </row>
    <row r="39" spans="1:10">
      <c r="A39" s="23" t="s">
        <v>23</v>
      </c>
      <c r="B39" s="30">
        <v>2.5000000000000001E-4</v>
      </c>
      <c r="C39" s="34">
        <f t="shared" si="1"/>
        <v>0</v>
      </c>
    </row>
    <row r="40" spans="1:10">
      <c r="A40" s="40" t="s">
        <v>18</v>
      </c>
      <c r="B40" s="30">
        <v>1.84E-4</v>
      </c>
      <c r="C40" s="34">
        <f t="shared" si="1"/>
        <v>0</v>
      </c>
    </row>
    <row r="41" spans="1:10">
      <c r="A41" s="17"/>
      <c r="B41" s="41" t="s">
        <v>73</v>
      </c>
      <c r="C41" s="42">
        <f>SUM(C30:C40)</f>
        <v>0</v>
      </c>
    </row>
    <row r="42" spans="1:10">
      <c r="A42" s="43"/>
      <c r="B42" s="44"/>
      <c r="C42" s="44"/>
      <c r="D42" s="44"/>
      <c r="E42" s="44"/>
      <c r="F42" s="44"/>
      <c r="G42" s="44"/>
      <c r="H42" s="44"/>
      <c r="I42" s="44"/>
    </row>
    <row r="43" spans="1:10">
      <c r="A43" s="45" t="s">
        <v>29</v>
      </c>
      <c r="B43" s="44"/>
      <c r="C43" s="44"/>
      <c r="D43" s="44"/>
      <c r="E43" s="44"/>
      <c r="F43" s="44"/>
      <c r="G43" s="44"/>
      <c r="H43" s="44"/>
      <c r="I43" s="44"/>
    </row>
    <row r="44" spans="1:10">
      <c r="A44" s="44"/>
      <c r="B44" s="44"/>
      <c r="C44" s="44"/>
      <c r="D44" s="44"/>
      <c r="E44" s="44"/>
      <c r="F44" s="44"/>
      <c r="G44" s="44"/>
      <c r="H44" s="44"/>
      <c r="I44" s="44"/>
    </row>
    <row r="45" spans="1:10">
      <c r="A45" s="17" t="s">
        <v>17</v>
      </c>
    </row>
    <row r="46" spans="1:10">
      <c r="A46" s="13" t="s">
        <v>30</v>
      </c>
    </row>
    <row r="47" spans="1:10">
      <c r="A47" s="13" t="s">
        <v>79</v>
      </c>
    </row>
    <row r="48" spans="1:10">
      <c r="A48" s="13" t="s">
        <v>40</v>
      </c>
      <c r="J48" s="21"/>
    </row>
    <row r="50" spans="1:8">
      <c r="A50" s="47"/>
    </row>
    <row r="51" spans="1:8" s="48" customFormat="1">
      <c r="D51" s="49" t="s">
        <v>49</v>
      </c>
      <c r="E51" s="50"/>
      <c r="F51" s="51"/>
      <c r="G51" s="19"/>
    </row>
    <row r="52" spans="1:8" s="48" customFormat="1">
      <c r="A52" s="18" t="s">
        <v>50</v>
      </c>
      <c r="B52" s="19"/>
      <c r="C52" s="19"/>
      <c r="D52" s="52" t="s">
        <v>51</v>
      </c>
      <c r="E52" s="53" t="s">
        <v>52</v>
      </c>
      <c r="F52" s="54" t="s">
        <v>53</v>
      </c>
    </row>
    <row r="53" spans="1:8" s="48" customFormat="1">
      <c r="A53" s="55" t="s">
        <v>54</v>
      </c>
      <c r="B53" s="56"/>
      <c r="C53" s="57"/>
      <c r="D53" s="58">
        <v>110</v>
      </c>
      <c r="E53" s="58">
        <v>1.25</v>
      </c>
      <c r="F53" s="59"/>
    </row>
    <row r="54" spans="1:8" s="48" customFormat="1">
      <c r="A54" s="55" t="s">
        <v>55</v>
      </c>
      <c r="B54" s="56"/>
      <c r="C54" s="57"/>
      <c r="D54" s="59"/>
      <c r="E54" s="59"/>
      <c r="F54" s="6">
        <v>2.2000000000000002</v>
      </c>
    </row>
    <row r="55" spans="1:8" s="48" customFormat="1">
      <c r="A55" s="55" t="s">
        <v>56</v>
      </c>
      <c r="B55" s="56"/>
      <c r="C55" s="57"/>
      <c r="D55" s="60">
        <f>D53*$D$17/2000</f>
        <v>0</v>
      </c>
      <c r="E55" s="60">
        <f>E53*$D$17/2000</f>
        <v>0</v>
      </c>
      <c r="F55" s="60">
        <f>F54*$D$19/2000</f>
        <v>0</v>
      </c>
    </row>
    <row r="56" spans="1:8" s="48" customFormat="1">
      <c r="A56" s="61"/>
      <c r="B56" s="45"/>
      <c r="C56" s="45"/>
      <c r="D56" s="52"/>
      <c r="E56" s="62"/>
      <c r="F56" s="54"/>
      <c r="G56" s="19"/>
      <c r="H56" s="19"/>
    </row>
    <row r="57" spans="1:8" s="48" customFormat="1">
      <c r="A57" s="61" t="s">
        <v>57</v>
      </c>
      <c r="B57" s="45"/>
      <c r="C57" s="45"/>
      <c r="D57" s="52"/>
      <c r="E57" s="63">
        <f>F55+E55+D55</f>
        <v>0</v>
      </c>
      <c r="F57" s="64"/>
      <c r="G57" s="19"/>
      <c r="H57" s="19"/>
    </row>
    <row r="58" spans="1:8" s="48" customFormat="1">
      <c r="A58" s="65"/>
      <c r="B58" s="66"/>
      <c r="C58" s="66"/>
      <c r="D58" s="67"/>
      <c r="E58" s="68"/>
      <c r="F58" s="69"/>
      <c r="G58" s="19"/>
      <c r="H58" s="19"/>
    </row>
    <row r="59" spans="1:8" s="48" customFormat="1">
      <c r="A59" s="70"/>
      <c r="B59" s="71"/>
      <c r="C59" s="71"/>
      <c r="D59" s="72"/>
      <c r="E59" s="73"/>
      <c r="F59" s="74"/>
      <c r="G59" s="19"/>
      <c r="H59" s="19"/>
    </row>
    <row r="60" spans="1:8" s="48" customFormat="1">
      <c r="A60" s="61" t="s">
        <v>77</v>
      </c>
      <c r="B60" s="45"/>
      <c r="C60" s="45"/>
      <c r="D60" s="52"/>
      <c r="E60" s="63">
        <f>D55*1+E55*25+F55*298</f>
        <v>0</v>
      </c>
      <c r="F60" s="64"/>
      <c r="G60" s="19"/>
      <c r="H60" s="19"/>
    </row>
    <row r="61" spans="1:8" s="48" customFormat="1">
      <c r="A61" s="65"/>
      <c r="B61" s="66"/>
      <c r="C61" s="66"/>
      <c r="D61" s="65"/>
      <c r="E61" s="66"/>
      <c r="F61" s="75"/>
      <c r="G61" s="19"/>
      <c r="H61" s="19"/>
    </row>
    <row r="62" spans="1:8" s="48" customFormat="1">
      <c r="A62" s="19"/>
      <c r="B62" s="19"/>
      <c r="C62" s="19"/>
      <c r="D62" s="19"/>
      <c r="E62" s="19"/>
      <c r="F62" s="19"/>
      <c r="G62" s="19"/>
      <c r="H62" s="19"/>
    </row>
    <row r="63" spans="1:8" s="48" customFormat="1">
      <c r="A63" s="18" t="s">
        <v>17</v>
      </c>
      <c r="B63" s="19"/>
      <c r="C63" s="19"/>
      <c r="D63" s="19"/>
      <c r="E63" s="19"/>
      <c r="F63" s="19"/>
      <c r="G63" s="19"/>
      <c r="H63" s="19"/>
    </row>
    <row r="64" spans="1:8" s="48" customFormat="1">
      <c r="A64" s="19" t="s">
        <v>58</v>
      </c>
      <c r="B64" s="19"/>
      <c r="C64" s="19"/>
      <c r="D64" s="19"/>
      <c r="E64" s="19"/>
      <c r="F64" s="19"/>
      <c r="G64" s="19"/>
      <c r="H64" s="19"/>
    </row>
    <row r="65" spans="1:12" s="48" customFormat="1">
      <c r="A65" s="19" t="s">
        <v>59</v>
      </c>
      <c r="B65" s="76"/>
      <c r="C65" s="76"/>
      <c r="D65" s="76"/>
      <c r="E65" s="76"/>
      <c r="F65" s="76"/>
      <c r="G65" s="76"/>
      <c r="H65" s="76"/>
    </row>
    <row r="66" spans="1:12" s="48" customFormat="1">
      <c r="A66" s="77" t="s">
        <v>74</v>
      </c>
      <c r="B66" s="77"/>
      <c r="C66" s="77"/>
      <c r="D66" s="77"/>
      <c r="E66" s="77"/>
      <c r="F66" s="77"/>
      <c r="G66" s="77"/>
      <c r="H66" s="77"/>
    </row>
    <row r="67" spans="1:12" s="48" customFormat="1">
      <c r="A67" s="19" t="s">
        <v>60</v>
      </c>
      <c r="B67" s="77"/>
      <c r="C67" s="77"/>
      <c r="D67" s="77"/>
      <c r="E67" s="77"/>
      <c r="F67" s="77"/>
      <c r="G67" s="77"/>
      <c r="H67" s="77"/>
    </row>
    <row r="68" spans="1:12" s="48" customFormat="1">
      <c r="A68" s="19" t="s">
        <v>61</v>
      </c>
      <c r="B68" s="19"/>
      <c r="C68" s="19"/>
      <c r="D68" s="19"/>
      <c r="E68" s="19"/>
      <c r="F68" s="19"/>
      <c r="G68" s="19"/>
      <c r="H68" s="19"/>
    </row>
    <row r="69" spans="1:12" s="48" customFormat="1" ht="27" customHeight="1">
      <c r="A69" s="78" t="s">
        <v>76</v>
      </c>
      <c r="B69" s="78"/>
      <c r="C69" s="78"/>
      <c r="D69" s="78"/>
      <c r="E69" s="78"/>
      <c r="F69" s="78"/>
      <c r="G69" s="78"/>
      <c r="H69" s="78"/>
    </row>
    <row r="70" spans="1:12" s="48" customFormat="1">
      <c r="A70" s="79" t="s">
        <v>62</v>
      </c>
      <c r="B70" s="19"/>
      <c r="C70" s="19"/>
      <c r="D70" s="19"/>
      <c r="E70" s="19"/>
      <c r="F70" s="19"/>
      <c r="G70" s="19"/>
      <c r="H70" s="19"/>
    </row>
    <row r="71" spans="1:12" s="48" customFormat="1">
      <c r="A71" s="19" t="s">
        <v>63</v>
      </c>
      <c r="C71" s="19" t="s">
        <v>64</v>
      </c>
      <c r="G71" s="19" t="s">
        <v>65</v>
      </c>
    </row>
    <row r="72" spans="1:12" s="48" customFormat="1">
      <c r="A72" s="19" t="s">
        <v>66</v>
      </c>
      <c r="C72" s="19" t="s">
        <v>67</v>
      </c>
      <c r="G72" s="80" t="s">
        <v>68</v>
      </c>
    </row>
    <row r="73" spans="1:12" s="48" customFormat="1">
      <c r="A73" s="19" t="s">
        <v>69</v>
      </c>
      <c r="C73" s="19" t="s">
        <v>70</v>
      </c>
      <c r="G73" s="19" t="s">
        <v>71</v>
      </c>
    </row>
    <row r="74" spans="1:12" s="48" customFormat="1">
      <c r="G74" s="48" t="s">
        <v>72</v>
      </c>
      <c r="L74" s="21"/>
    </row>
  </sheetData>
  <sheetProtection algorithmName="SHA-512" hashValue="XYll7fLR9cBZl/zmnStPxYJp9BQFPdPIw7oUrXHb9K4zR9Sz55N3nhKxFrJPtbDciIqDKAmTk6fv0uPWjx3nug==" saltValue="eQTsTR2L0uyJkViFak0fzQ==" spinCount="100000" sheet="1" objects="1" scenarios="1"/>
  <mergeCells count="5">
    <mergeCell ref="D51:F51"/>
    <mergeCell ref="A69:H69"/>
    <mergeCell ref="A4:J7"/>
    <mergeCell ref="A9:J9"/>
    <mergeCell ref="A11:J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3"/>
  <sheetViews>
    <sheetView workbookViewId="0"/>
  </sheetViews>
  <sheetFormatPr defaultRowHeight="12.75"/>
  <cols>
    <col min="1" max="1" width="30.5703125" style="13" customWidth="1"/>
    <col min="2" max="2" width="12.42578125" style="13" customWidth="1"/>
    <col min="3" max="3" width="12.28515625" style="13" customWidth="1"/>
    <col min="4" max="9" width="10.7109375" style="13" customWidth="1"/>
    <col min="10" max="10" width="11.42578125" style="13" customWidth="1"/>
    <col min="11" max="11" width="11.85546875" style="13" customWidth="1"/>
    <col min="12" max="12" width="11.5703125" style="13" customWidth="1"/>
    <col min="13" max="16384" width="9.140625" style="13"/>
  </cols>
  <sheetData>
    <row r="1" spans="1:10">
      <c r="D1" s="14"/>
      <c r="E1" s="15" t="s">
        <v>0</v>
      </c>
      <c r="F1" s="14"/>
      <c r="G1" s="14"/>
      <c r="H1" s="14"/>
    </row>
    <row r="2" spans="1:10">
      <c r="E2" s="16" t="s">
        <v>38</v>
      </c>
      <c r="F2" s="17"/>
    </row>
    <row r="4" spans="1:10">
      <c r="A4" s="11" t="s">
        <v>80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>
      <c r="A8" s="1"/>
      <c r="B8" s="1"/>
      <c r="C8" s="2"/>
      <c r="D8" s="10"/>
      <c r="E8" s="1"/>
      <c r="F8" s="2"/>
      <c r="G8" s="2"/>
      <c r="H8" s="2"/>
      <c r="I8" s="1"/>
      <c r="J8" s="2"/>
    </row>
    <row r="9" spans="1:10">
      <c r="A9" s="12" t="s">
        <v>81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>
      <c r="A10" s="1"/>
      <c r="B10" s="1"/>
      <c r="C10" s="2"/>
      <c r="D10" s="10"/>
      <c r="E10" s="1"/>
      <c r="F10" s="2"/>
      <c r="G10" s="2"/>
      <c r="H10" s="1"/>
      <c r="I10" s="1"/>
      <c r="J10" s="2"/>
    </row>
    <row r="11" spans="1:10">
      <c r="A11" s="11" t="s">
        <v>82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D14" s="20"/>
    </row>
    <row r="15" spans="1:10">
      <c r="C15" s="21" t="s">
        <v>78</v>
      </c>
      <c r="D15" s="3">
        <v>0</v>
      </c>
    </row>
    <row r="16" spans="1:10">
      <c r="C16" s="22" t="s">
        <v>46</v>
      </c>
      <c r="D16" s="4">
        <v>8760</v>
      </c>
    </row>
    <row r="17" spans="1:8">
      <c r="C17" s="21" t="s">
        <v>47</v>
      </c>
      <c r="D17" s="23">
        <f>$D$15*$D$16</f>
        <v>0</v>
      </c>
    </row>
    <row r="18" spans="1:8">
      <c r="C18" s="21" t="s">
        <v>42</v>
      </c>
      <c r="D18" s="5">
        <v>1020</v>
      </c>
    </row>
    <row r="19" spans="1:8">
      <c r="C19" s="21" t="s">
        <v>43</v>
      </c>
      <c r="D19" s="24">
        <f>D17/D18</f>
        <v>0</v>
      </c>
    </row>
    <row r="21" spans="1:8">
      <c r="B21" s="25"/>
      <c r="C21" s="26"/>
      <c r="D21" s="26"/>
      <c r="E21" s="27" t="s">
        <v>6</v>
      </c>
      <c r="F21" s="26"/>
      <c r="G21" s="26"/>
      <c r="H21" s="28"/>
    </row>
    <row r="22" spans="1:8">
      <c r="A22" s="18" t="s">
        <v>48</v>
      </c>
      <c r="B22" s="23" t="s">
        <v>7</v>
      </c>
      <c r="C22" s="23" t="s">
        <v>8</v>
      </c>
      <c r="D22" s="23" t="s">
        <v>9</v>
      </c>
      <c r="E22" s="23" t="s">
        <v>1</v>
      </c>
      <c r="F22" s="23" t="s">
        <v>2</v>
      </c>
      <c r="G22" s="23" t="s">
        <v>3</v>
      </c>
      <c r="H22" s="23" t="s">
        <v>4</v>
      </c>
    </row>
    <row r="23" spans="1:8">
      <c r="A23" s="29" t="s">
        <v>5</v>
      </c>
      <c r="B23" s="30">
        <v>9.4999999999999998E-3</v>
      </c>
      <c r="C23" s="30">
        <f>0.0095+0.00991</f>
        <v>1.941E-2</v>
      </c>
      <c r="D23" s="30">
        <f>0.0095+0.00991</f>
        <v>1.941E-2</v>
      </c>
      <c r="E23" s="31">
        <v>5.8799999999999998E-4</v>
      </c>
      <c r="F23" s="31">
        <v>2.21</v>
      </c>
      <c r="G23" s="31">
        <v>2.9600000000000001E-2</v>
      </c>
      <c r="H23" s="31">
        <v>3.72</v>
      </c>
    </row>
    <row r="24" spans="1:8">
      <c r="A24" s="29" t="s">
        <v>41</v>
      </c>
      <c r="B24" s="32">
        <f t="shared" ref="B24:H24" si="0">$D$17*B23/2000</f>
        <v>0</v>
      </c>
      <c r="C24" s="33">
        <f t="shared" si="0"/>
        <v>0</v>
      </c>
      <c r="D24" s="33">
        <f t="shared" si="0"/>
        <v>0</v>
      </c>
      <c r="E24" s="34">
        <f t="shared" si="0"/>
        <v>0</v>
      </c>
      <c r="F24" s="33">
        <f t="shared" si="0"/>
        <v>0</v>
      </c>
      <c r="G24" s="33">
        <f t="shared" si="0"/>
        <v>0</v>
      </c>
      <c r="H24" s="33">
        <f t="shared" si="0"/>
        <v>0</v>
      </c>
    </row>
    <row r="25" spans="1:8" ht="12.75" customHeight="1">
      <c r="A25" s="35" t="s">
        <v>20</v>
      </c>
      <c r="B25" s="35"/>
      <c r="C25" s="35"/>
      <c r="D25" s="35"/>
      <c r="E25" s="35"/>
      <c r="F25" s="35"/>
      <c r="G25" s="35"/>
      <c r="H25" s="35"/>
    </row>
    <row r="26" spans="1:8">
      <c r="A26" s="36" t="s">
        <v>28</v>
      </c>
    </row>
    <row r="28" spans="1:8">
      <c r="A28" s="17" t="s">
        <v>10</v>
      </c>
    </row>
    <row r="29" spans="1:8" ht="38.25">
      <c r="A29" s="37" t="s">
        <v>6</v>
      </c>
      <c r="B29" s="37" t="s">
        <v>5</v>
      </c>
      <c r="C29" s="37" t="s">
        <v>41</v>
      </c>
    </row>
    <row r="30" spans="1:8">
      <c r="A30" s="23" t="s">
        <v>11</v>
      </c>
      <c r="B30" s="31">
        <v>2.7899999999999999E-3</v>
      </c>
      <c r="C30" s="34">
        <f t="shared" ref="C30:C38" si="1">$D$17*B30/2000</f>
        <v>0</v>
      </c>
    </row>
    <row r="31" spans="1:8">
      <c r="A31" s="23" t="s">
        <v>12</v>
      </c>
      <c r="B31" s="31">
        <v>2.63E-3</v>
      </c>
      <c r="C31" s="34">
        <f t="shared" si="1"/>
        <v>0</v>
      </c>
    </row>
    <row r="32" spans="1:8">
      <c r="A32" s="23" t="s">
        <v>13</v>
      </c>
      <c r="B32" s="31">
        <v>1.58E-3</v>
      </c>
      <c r="C32" s="34">
        <f t="shared" si="1"/>
        <v>0</v>
      </c>
    </row>
    <row r="33" spans="1:10">
      <c r="A33" s="38" t="s">
        <v>21</v>
      </c>
      <c r="B33" s="30">
        <v>6.6299999999999996E-4</v>
      </c>
      <c r="C33" s="39">
        <f t="shared" si="1"/>
        <v>0</v>
      </c>
    </row>
    <row r="34" spans="1:10">
      <c r="A34" s="23" t="s">
        <v>14</v>
      </c>
      <c r="B34" s="31">
        <v>2.0500000000000001E-2</v>
      </c>
      <c r="C34" s="34">
        <f t="shared" si="1"/>
        <v>0</v>
      </c>
    </row>
    <row r="35" spans="1:10">
      <c r="A35" s="23" t="s">
        <v>15</v>
      </c>
      <c r="B35" s="31">
        <v>3.0599999999999998E-3</v>
      </c>
      <c r="C35" s="34">
        <f t="shared" si="1"/>
        <v>0</v>
      </c>
    </row>
    <row r="36" spans="1:10">
      <c r="A36" s="40" t="s">
        <v>25</v>
      </c>
      <c r="B36" s="31">
        <v>1.4100000000000001E-4</v>
      </c>
      <c r="C36" s="34">
        <f t="shared" si="1"/>
        <v>0</v>
      </c>
    </row>
    <row r="37" spans="1:10">
      <c r="A37" s="23" t="s">
        <v>16</v>
      </c>
      <c r="B37" s="31">
        <v>5.5800000000000001E-4</v>
      </c>
      <c r="C37" s="34">
        <f t="shared" si="1"/>
        <v>0</v>
      </c>
    </row>
    <row r="38" spans="1:10">
      <c r="A38" s="40" t="s">
        <v>18</v>
      </c>
      <c r="B38" s="31">
        <v>1.95E-4</v>
      </c>
      <c r="C38" s="34">
        <f t="shared" si="1"/>
        <v>0</v>
      </c>
    </row>
    <row r="39" spans="1:10">
      <c r="A39" s="17"/>
      <c r="B39" s="41" t="s">
        <v>73</v>
      </c>
      <c r="C39" s="42">
        <f>SUM(C30:C38)</f>
        <v>0</v>
      </c>
    </row>
    <row r="40" spans="1:10">
      <c r="A40" s="43"/>
      <c r="B40" s="44"/>
      <c r="C40" s="44"/>
      <c r="D40" s="44"/>
      <c r="E40" s="44"/>
    </row>
    <row r="41" spans="1:10">
      <c r="A41" s="45" t="s">
        <v>34</v>
      </c>
      <c r="B41" s="44"/>
      <c r="C41" s="44"/>
      <c r="D41" s="44"/>
      <c r="E41" s="44"/>
      <c r="F41" s="44"/>
      <c r="G41" s="44"/>
      <c r="H41" s="44"/>
      <c r="I41" s="44"/>
    </row>
    <row r="42" spans="1:10">
      <c r="A42" s="46" t="s">
        <v>26</v>
      </c>
      <c r="B42" s="44"/>
      <c r="C42" s="44"/>
      <c r="D42" s="44"/>
      <c r="E42" s="44"/>
      <c r="F42" s="44"/>
      <c r="G42" s="44"/>
      <c r="H42" s="44"/>
      <c r="I42" s="44"/>
    </row>
    <row r="43" spans="1:10">
      <c r="A43" s="46"/>
      <c r="B43" s="44"/>
      <c r="C43" s="44"/>
      <c r="D43" s="44"/>
      <c r="E43" s="44"/>
      <c r="F43" s="44"/>
      <c r="G43" s="44"/>
      <c r="H43" s="44"/>
      <c r="I43" s="44"/>
    </row>
    <row r="44" spans="1:10">
      <c r="A44" s="17" t="s">
        <v>17</v>
      </c>
    </row>
    <row r="45" spans="1:10">
      <c r="A45" s="13" t="s">
        <v>35</v>
      </c>
    </row>
    <row r="46" spans="1:10">
      <c r="A46" s="13" t="s">
        <v>79</v>
      </c>
    </row>
    <row r="47" spans="1:10">
      <c r="A47" s="13" t="s">
        <v>40</v>
      </c>
      <c r="J47" s="21"/>
    </row>
    <row r="49" spans="1:8">
      <c r="A49" s="47"/>
    </row>
    <row r="50" spans="1:8" s="48" customFormat="1">
      <c r="D50" s="49" t="s">
        <v>49</v>
      </c>
      <c r="E50" s="50"/>
      <c r="F50" s="51"/>
      <c r="G50" s="19"/>
    </row>
    <row r="51" spans="1:8" s="48" customFormat="1">
      <c r="A51" s="18" t="s">
        <v>50</v>
      </c>
      <c r="B51" s="19"/>
      <c r="C51" s="19"/>
      <c r="D51" s="52" t="s">
        <v>51</v>
      </c>
      <c r="E51" s="53" t="s">
        <v>52</v>
      </c>
      <c r="F51" s="54" t="s">
        <v>53</v>
      </c>
    </row>
    <row r="52" spans="1:8" s="48" customFormat="1">
      <c r="A52" s="55" t="s">
        <v>54</v>
      </c>
      <c r="B52" s="56"/>
      <c r="C52" s="57"/>
      <c r="D52" s="58">
        <v>110</v>
      </c>
      <c r="E52" s="58">
        <v>1.25</v>
      </c>
      <c r="F52" s="59"/>
    </row>
    <row r="53" spans="1:8" s="48" customFormat="1">
      <c r="A53" s="55" t="s">
        <v>55</v>
      </c>
      <c r="B53" s="56"/>
      <c r="C53" s="57"/>
      <c r="D53" s="59"/>
      <c r="E53" s="59"/>
      <c r="F53" s="6">
        <v>2.2000000000000002</v>
      </c>
    </row>
    <row r="54" spans="1:8" s="48" customFormat="1">
      <c r="A54" s="55" t="s">
        <v>56</v>
      </c>
      <c r="B54" s="56"/>
      <c r="C54" s="57"/>
      <c r="D54" s="60">
        <f>D52*$D$17/2000</f>
        <v>0</v>
      </c>
      <c r="E54" s="60">
        <f>E52*$D$17/2000</f>
        <v>0</v>
      </c>
      <c r="F54" s="60">
        <f>F53*$D$19/2000</f>
        <v>0</v>
      </c>
    </row>
    <row r="55" spans="1:8" s="48" customFormat="1">
      <c r="A55" s="61"/>
      <c r="B55" s="45"/>
      <c r="C55" s="45"/>
      <c r="D55" s="52"/>
      <c r="E55" s="62"/>
      <c r="F55" s="54"/>
      <c r="G55" s="19"/>
      <c r="H55" s="19"/>
    </row>
    <row r="56" spans="1:8" s="48" customFormat="1">
      <c r="A56" s="61" t="s">
        <v>57</v>
      </c>
      <c r="B56" s="45"/>
      <c r="C56" s="45"/>
      <c r="D56" s="52"/>
      <c r="E56" s="63">
        <f>F54+E54+D54</f>
        <v>0</v>
      </c>
      <c r="F56" s="64"/>
      <c r="G56" s="19"/>
      <c r="H56" s="19"/>
    </row>
    <row r="57" spans="1:8" s="48" customFormat="1">
      <c r="A57" s="65"/>
      <c r="B57" s="66"/>
      <c r="C57" s="66"/>
      <c r="D57" s="67"/>
      <c r="E57" s="68"/>
      <c r="F57" s="69"/>
      <c r="G57" s="19"/>
      <c r="H57" s="19"/>
    </row>
    <row r="58" spans="1:8" s="48" customFormat="1">
      <c r="A58" s="70"/>
      <c r="B58" s="71"/>
      <c r="C58" s="71"/>
      <c r="D58" s="72"/>
      <c r="E58" s="73"/>
      <c r="F58" s="74"/>
      <c r="G58" s="19"/>
      <c r="H58" s="19"/>
    </row>
    <row r="59" spans="1:8" s="48" customFormat="1">
      <c r="A59" s="61" t="s">
        <v>77</v>
      </c>
      <c r="B59" s="45"/>
      <c r="C59" s="45"/>
      <c r="D59" s="52"/>
      <c r="E59" s="63">
        <f>D54*1+E54*25+F54*298</f>
        <v>0</v>
      </c>
      <c r="F59" s="64"/>
      <c r="G59" s="19"/>
      <c r="H59" s="19"/>
    </row>
    <row r="60" spans="1:8" s="48" customFormat="1">
      <c r="A60" s="65"/>
      <c r="B60" s="66"/>
      <c r="C60" s="66"/>
      <c r="D60" s="65"/>
      <c r="E60" s="66"/>
      <c r="F60" s="75"/>
      <c r="G60" s="19"/>
      <c r="H60" s="19"/>
    </row>
    <row r="61" spans="1:8" s="48" customFormat="1">
      <c r="A61" s="19"/>
      <c r="B61" s="19"/>
      <c r="C61" s="19"/>
      <c r="D61" s="19"/>
      <c r="E61" s="19"/>
      <c r="F61" s="19"/>
      <c r="G61" s="19"/>
      <c r="H61" s="19"/>
    </row>
    <row r="62" spans="1:8" s="48" customFormat="1">
      <c r="A62" s="18" t="s">
        <v>17</v>
      </c>
      <c r="B62" s="19"/>
      <c r="C62" s="19"/>
      <c r="D62" s="19"/>
      <c r="E62" s="19"/>
      <c r="F62" s="19"/>
      <c r="G62" s="19"/>
      <c r="H62" s="19"/>
    </row>
    <row r="63" spans="1:8" s="48" customFormat="1">
      <c r="A63" s="19" t="s">
        <v>58</v>
      </c>
      <c r="B63" s="19"/>
      <c r="C63" s="19"/>
      <c r="D63" s="19"/>
      <c r="E63" s="19"/>
      <c r="F63" s="19"/>
      <c r="G63" s="19"/>
      <c r="H63" s="19"/>
    </row>
    <row r="64" spans="1:8" s="48" customFormat="1">
      <c r="A64" s="19" t="s">
        <v>59</v>
      </c>
      <c r="B64" s="76"/>
      <c r="C64" s="76"/>
      <c r="D64" s="76"/>
      <c r="E64" s="76"/>
      <c r="F64" s="76"/>
      <c r="G64" s="76"/>
      <c r="H64" s="76"/>
    </row>
    <row r="65" spans="1:12" s="48" customFormat="1">
      <c r="A65" s="77" t="s">
        <v>74</v>
      </c>
      <c r="B65" s="77"/>
      <c r="C65" s="77"/>
      <c r="D65" s="77"/>
      <c r="E65" s="77"/>
      <c r="F65" s="77"/>
      <c r="G65" s="77"/>
      <c r="H65" s="77"/>
    </row>
    <row r="66" spans="1:12" s="48" customFormat="1">
      <c r="A66" s="19" t="s">
        <v>60</v>
      </c>
      <c r="B66" s="77"/>
      <c r="C66" s="77"/>
      <c r="D66" s="77"/>
      <c r="E66" s="77"/>
      <c r="F66" s="77"/>
      <c r="G66" s="77"/>
      <c r="H66" s="77"/>
    </row>
    <row r="67" spans="1:12" s="48" customFormat="1">
      <c r="A67" s="19" t="s">
        <v>61</v>
      </c>
      <c r="B67" s="19"/>
      <c r="C67" s="19"/>
      <c r="D67" s="19"/>
      <c r="E67" s="19"/>
      <c r="F67" s="19"/>
      <c r="G67" s="19"/>
      <c r="H67" s="19"/>
    </row>
    <row r="68" spans="1:12" s="48" customFormat="1" ht="24.75" customHeight="1">
      <c r="A68" s="78" t="s">
        <v>76</v>
      </c>
      <c r="B68" s="78"/>
      <c r="C68" s="78"/>
      <c r="D68" s="78"/>
      <c r="E68" s="78"/>
      <c r="F68" s="78"/>
      <c r="G68" s="78"/>
      <c r="H68" s="78"/>
    </row>
    <row r="69" spans="1:12" s="48" customFormat="1">
      <c r="A69" s="79" t="s">
        <v>62</v>
      </c>
      <c r="B69" s="19"/>
      <c r="C69" s="19"/>
      <c r="D69" s="19"/>
      <c r="E69" s="19"/>
      <c r="F69" s="19"/>
      <c r="G69" s="19"/>
      <c r="H69" s="19"/>
    </row>
    <row r="70" spans="1:12" s="48" customFormat="1">
      <c r="A70" s="19" t="s">
        <v>63</v>
      </c>
      <c r="C70" s="19" t="s">
        <v>64</v>
      </c>
      <c r="G70" s="19" t="s">
        <v>65</v>
      </c>
    </row>
    <row r="71" spans="1:12" s="48" customFormat="1">
      <c r="A71" s="19" t="s">
        <v>66</v>
      </c>
      <c r="C71" s="19" t="s">
        <v>67</v>
      </c>
      <c r="G71" s="80" t="s">
        <v>68</v>
      </c>
    </row>
    <row r="72" spans="1:12" s="48" customFormat="1">
      <c r="A72" s="19" t="s">
        <v>69</v>
      </c>
      <c r="C72" s="19" t="s">
        <v>70</v>
      </c>
      <c r="G72" s="19" t="s">
        <v>71</v>
      </c>
    </row>
    <row r="73" spans="1:12" s="48" customFormat="1">
      <c r="G73" s="48" t="s">
        <v>72</v>
      </c>
      <c r="L73" s="21"/>
    </row>
  </sheetData>
  <sheetProtection algorithmName="SHA-512" hashValue="GfQyNVFa5rfYFKg3JnmEJo5m0zNg9deFgFpY3KlOmyhSthEHj77K3YSx7BlZxfAvu0cvo+bPpfsU8uQGuKQfRQ==" saltValue="letKaxM6nfPWzR64Io1QxQ==" spinCount="100000" sheet="1" objects="1" scenarios="1"/>
  <mergeCells count="5">
    <mergeCell ref="D50:F50"/>
    <mergeCell ref="A68:H68"/>
    <mergeCell ref="A4:J7"/>
    <mergeCell ref="A9:J9"/>
    <mergeCell ref="A11:J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Internal Combustion Natural Gas Engines- using Hp or MMBtu</RoutingRuleDescription>
    <Confidentiality_x0020_Status xmlns="157d2481-7646-4106-b82b-066a865f8875">Can be shared with public as necessary</Confidentiality_x0020_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56810-AB4A-4035-A327-A2C3ECC52F42}">
  <ds:schemaRefs>
    <ds:schemaRef ds:uri="157d2481-7646-4106-b82b-066a865f8875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8B0400-43CB-4D6F-B9CF-DF21E3ECE271}"/>
</file>

<file path=customXml/itemProps3.xml><?xml version="1.0" encoding="utf-8"?>
<ds:datastoreItem xmlns:ds="http://schemas.openxmlformats.org/officeDocument/2006/customXml" ds:itemID="{5FFAEDDD-4B8B-4DED-B437-4EE96BEA2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RICE 2SLB_Hp</vt:lpstr>
      <vt:lpstr>RICE 4SLB_Hp</vt:lpstr>
      <vt:lpstr>RICE 4SRB_Hp</vt:lpstr>
      <vt:lpstr>RICE 2SLB_MMBtu</vt:lpstr>
      <vt:lpstr>RICE 4SLB_MMBtu</vt:lpstr>
      <vt:lpstr>RICE 4SRB_MMBtu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Internal Combustion Natural Gas Engines- using Hp or MMBtu</dc:title>
  <dc:creator/>
  <cp:lastModifiedBy>Bell, Nathan</cp:lastModifiedBy>
  <cp:lastPrinted>2011-03-25T21:01:58Z</cp:lastPrinted>
  <dcterms:created xsi:type="dcterms:W3CDTF">2009-10-28T18:10:16Z</dcterms:created>
  <dcterms:modified xsi:type="dcterms:W3CDTF">2022-03-10T21:39:20Z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9400</vt:r8>
  </property>
  <property fmtid="{D5CDD505-2E9C-101B-9397-08002B2CF9AE}" pid="4" name="Author">
    <vt:lpwstr>3;#;UserInfo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2014-01-11T02:23:24Z</vt:filetime>
  </property>
  <property fmtid="{D5CDD505-2E9C-101B-9397-08002B2CF9AE}" pid="9" name="Modified">
    <vt:filetime>2015-04-28T22:30:47Z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</Properties>
</file>