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485-505/"/>
    </mc:Choice>
  </mc:AlternateContent>
  <xr:revisionPtr revIDLastSave="0" documentId="8_{9074D212-349B-4387-996B-9C872A2AE65B}" xr6:coauthVersionLast="47" xr6:coauthVersionMax="47" xr10:uidLastSave="{00000000-0000-0000-0000-000000000000}"/>
  <bookViews>
    <workbookView xWindow="-120" yWindow="-120" windowWidth="24240" windowHeight="17640"/>
  </bookViews>
  <sheets>
    <sheet name="Summary Sheet" sheetId="24" r:id="rId1"/>
    <sheet name="SO2 2021-22 Annual Allocations" sheetId="11" r:id="rId2"/>
    <sheet name="NOx 2021-22 Annual Allocations" sheetId="17" r:id="rId3"/>
    <sheet name="NOx 2021-22 OS Allocations" sheetId="21" r:id="rId4"/>
    <sheet name="Annual Heat Inputs" sheetId="23" r:id="rId5"/>
    <sheet name="NOx OS Heat Inputs" sheetId="18" r:id="rId6"/>
    <sheet name="SO2 Annual Emissions" sheetId="2" r:id="rId7"/>
    <sheet name="NOx Annual Emissions" sheetId="3" r:id="rId8"/>
    <sheet name="NOx OS Emissions" sheetId="4" r:id="rId9"/>
    <sheet name="Annual NOx Consent Decree Caps " sheetId="9" r:id="rId10"/>
    <sheet name="NOx OS Consent Decree Caps" sheetId="22" r:id="rId11"/>
    <sheet name=" Retirement Adjustments" sheetId="25" r:id="rId12"/>
  </sheets>
  <definedNames>
    <definedName name="_xlnm.Print_Area" localSheetId="4">'Annual Heat Inputs'!$A$1:$M$158</definedName>
    <definedName name="_xlnm.Print_Area" localSheetId="9">'Annual NOx Consent Decree Caps '!$A$1:$D$158</definedName>
    <definedName name="_xlnm.Print_Area" localSheetId="7">'NOx Annual Emissions'!$A$1:$N$150</definedName>
    <definedName name="_xlnm.Print_Area" localSheetId="8">'NOx OS Emissions'!$A$1:$L$151</definedName>
    <definedName name="_xlnm.Print_Area" localSheetId="5">'NOx OS Heat Inputs'!$A$1:$K$158</definedName>
    <definedName name="_xlnm.Print_Area" localSheetId="6">'SO2 Annual Emissions'!$A$1:$N$150</definedName>
    <definedName name="_xlnm.Print_Area" localSheetId="0">'Summary Sheet'!$A$1:$F$153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1" l="1"/>
  <c r="I30" i="11"/>
  <c r="I29" i="11"/>
  <c r="I28" i="11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0" i="17"/>
  <c r="D99" i="17"/>
  <c r="D98" i="17"/>
  <c r="D97" i="17"/>
  <c r="D96" i="17"/>
  <c r="D95" i="17"/>
  <c r="D94" i="17"/>
  <c r="D93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5" i="17"/>
  <c r="D44" i="17"/>
  <c r="D43" i="17"/>
  <c r="D42" i="17"/>
  <c r="D41" i="17"/>
  <c r="D39" i="17"/>
  <c r="D38" i="17"/>
  <c r="D37" i="17"/>
  <c r="D36" i="17"/>
  <c r="D35" i="17"/>
  <c r="D34" i="17"/>
  <c r="D33" i="17"/>
  <c r="D32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0" i="21"/>
  <c r="D99" i="21"/>
  <c r="D98" i="21"/>
  <c r="D97" i="21"/>
  <c r="D96" i="21"/>
  <c r="D95" i="21"/>
  <c r="D94" i="21"/>
  <c r="D93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5" i="21"/>
  <c r="D44" i="21"/>
  <c r="F44" i="21" s="1"/>
  <c r="H44" i="21" s="1"/>
  <c r="I44" i="21" s="1"/>
  <c r="K44" i="21" s="1"/>
  <c r="M44" i="21" s="1"/>
  <c r="O44" i="21" s="1"/>
  <c r="D43" i="21"/>
  <c r="D42" i="21"/>
  <c r="D41" i="21"/>
  <c r="D39" i="21"/>
  <c r="D38" i="21"/>
  <c r="D37" i="21"/>
  <c r="F37" i="21" s="1"/>
  <c r="H37" i="21" s="1"/>
  <c r="D36" i="21"/>
  <c r="D35" i="21"/>
  <c r="D34" i="21"/>
  <c r="D33" i="21"/>
  <c r="D32" i="21"/>
  <c r="D27" i="21"/>
  <c r="F27" i="21" s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F9" i="21" s="1"/>
  <c r="H9" i="21" s="1"/>
  <c r="D8" i="21"/>
  <c r="D7" i="21"/>
  <c r="D6" i="21"/>
  <c r="D5" i="21"/>
  <c r="D4" i="21"/>
  <c r="D3" i="21"/>
  <c r="D151" i="21" s="1"/>
  <c r="D2" i="21"/>
  <c r="D43" i="11"/>
  <c r="D42" i="11"/>
  <c r="F42" i="11"/>
  <c r="H42" i="11" s="1"/>
  <c r="D41" i="11"/>
  <c r="F41" i="11"/>
  <c r="H41" i="11" s="1"/>
  <c r="D2" i="11"/>
  <c r="D3" i="11"/>
  <c r="D4" i="11"/>
  <c r="D5" i="11"/>
  <c r="D6" i="11"/>
  <c r="F6" i="11"/>
  <c r="D7" i="11"/>
  <c r="D8" i="11"/>
  <c r="F8" i="11" s="1"/>
  <c r="D9" i="11"/>
  <c r="F9" i="11" s="1"/>
  <c r="D10" i="11"/>
  <c r="D11" i="11"/>
  <c r="D12" i="11"/>
  <c r="D13" i="11"/>
  <c r="F13" i="11" s="1"/>
  <c r="D14" i="11"/>
  <c r="F14" i="11"/>
  <c r="D15" i="11"/>
  <c r="D16" i="11"/>
  <c r="F16" i="11" s="1"/>
  <c r="D17" i="11"/>
  <c r="F17" i="11" s="1"/>
  <c r="D18" i="11"/>
  <c r="D19" i="11"/>
  <c r="D20" i="11"/>
  <c r="D21" i="11"/>
  <c r="F21" i="11" s="1"/>
  <c r="D22" i="11"/>
  <c r="F22" i="11"/>
  <c r="D23" i="11"/>
  <c r="D24" i="11"/>
  <c r="F24" i="11" s="1"/>
  <c r="D25" i="11"/>
  <c r="F25" i="11" s="1"/>
  <c r="D26" i="11"/>
  <c r="D27" i="11"/>
  <c r="D32" i="11"/>
  <c r="D33" i="11"/>
  <c r="F33" i="11" s="1"/>
  <c r="D34" i="11"/>
  <c r="F34" i="11"/>
  <c r="D35" i="11"/>
  <c r="F35" i="11" s="1"/>
  <c r="D36" i="11"/>
  <c r="F36" i="11" s="1"/>
  <c r="H36" i="11" s="1"/>
  <c r="I36" i="11" s="1"/>
  <c r="K36" i="11" s="1"/>
  <c r="M36" i="11" s="1"/>
  <c r="O36" i="11" s="1"/>
  <c r="Q36" i="11" s="1"/>
  <c r="S36" i="11" s="1"/>
  <c r="U36" i="11" s="1"/>
  <c r="W36" i="11" s="1"/>
  <c r="Y36" i="11" s="1"/>
  <c r="AA36" i="11" s="1"/>
  <c r="AC36" i="11" s="1"/>
  <c r="AE36" i="11" s="1"/>
  <c r="AG36" i="11" s="1"/>
  <c r="AI36" i="11" s="1"/>
  <c r="AK36" i="11" s="1"/>
  <c r="AM36" i="11" s="1"/>
  <c r="AO36" i="11" s="1"/>
  <c r="AQ36" i="11" s="1"/>
  <c r="AS36" i="11" s="1"/>
  <c r="D36" i="24" s="1"/>
  <c r="D37" i="11"/>
  <c r="F37" i="11" s="1"/>
  <c r="D38" i="11"/>
  <c r="D39" i="11"/>
  <c r="F39" i="11" s="1"/>
  <c r="D44" i="11"/>
  <c r="F44" i="11" s="1"/>
  <c r="D45" i="11"/>
  <c r="F45" i="11" s="1"/>
  <c r="H45" i="11" s="1"/>
  <c r="I45" i="11" s="1"/>
  <c r="K45" i="11" s="1"/>
  <c r="M45" i="11" s="1"/>
  <c r="O45" i="11" s="1"/>
  <c r="Q45" i="11" s="1"/>
  <c r="S45" i="11" s="1"/>
  <c r="U45" i="11" s="1"/>
  <c r="W45" i="11" s="1"/>
  <c r="Y45" i="11" s="1"/>
  <c r="AA45" i="11" s="1"/>
  <c r="AC45" i="11" s="1"/>
  <c r="AE45" i="11" s="1"/>
  <c r="AG45" i="11" s="1"/>
  <c r="AI45" i="11" s="1"/>
  <c r="AK45" i="11" s="1"/>
  <c r="AM45" i="11" s="1"/>
  <c r="AO45" i="11" s="1"/>
  <c r="AQ45" i="11" s="1"/>
  <c r="AS45" i="11" s="1"/>
  <c r="D45" i="24" s="1"/>
  <c r="D47" i="11"/>
  <c r="D48" i="11"/>
  <c r="F48" i="11" s="1"/>
  <c r="D49" i="11"/>
  <c r="F49" i="11" s="1"/>
  <c r="D50" i="11"/>
  <c r="F50" i="11"/>
  <c r="D51" i="11"/>
  <c r="F51" i="11"/>
  <c r="D52" i="11"/>
  <c r="F52" i="11" s="1"/>
  <c r="D53" i="11"/>
  <c r="F53" i="11" s="1"/>
  <c r="D54" i="11"/>
  <c r="F54" i="11" s="1"/>
  <c r="D55" i="11"/>
  <c r="D56" i="11"/>
  <c r="F56" i="11" s="1"/>
  <c r="D57" i="11"/>
  <c r="F57" i="11" s="1"/>
  <c r="H57" i="11" s="1"/>
  <c r="I57" i="11" s="1"/>
  <c r="K57" i="11" s="1"/>
  <c r="M57" i="11" s="1"/>
  <c r="O57" i="11" s="1"/>
  <c r="Q57" i="11" s="1"/>
  <c r="S57" i="11" s="1"/>
  <c r="U57" i="11" s="1"/>
  <c r="W57" i="11" s="1"/>
  <c r="Y57" i="11" s="1"/>
  <c r="AA57" i="11" s="1"/>
  <c r="AC57" i="11" s="1"/>
  <c r="AE57" i="11" s="1"/>
  <c r="AG57" i="11" s="1"/>
  <c r="AI57" i="11" s="1"/>
  <c r="AK57" i="11" s="1"/>
  <c r="AM57" i="11" s="1"/>
  <c r="AO57" i="11" s="1"/>
  <c r="AQ57" i="11" s="1"/>
  <c r="AS57" i="11" s="1"/>
  <c r="D57" i="24" s="1"/>
  <c r="D58" i="11"/>
  <c r="F58" i="11"/>
  <c r="D59" i="11"/>
  <c r="F59" i="11"/>
  <c r="D60" i="11"/>
  <c r="F60" i="11" s="1"/>
  <c r="D61" i="11"/>
  <c r="F61" i="11" s="1"/>
  <c r="H61" i="11" s="1"/>
  <c r="D62" i="11"/>
  <c r="F62" i="11" s="1"/>
  <c r="D63" i="11"/>
  <c r="D64" i="11"/>
  <c r="F64" i="11" s="1"/>
  <c r="D65" i="11"/>
  <c r="F65" i="11" s="1"/>
  <c r="D66" i="11"/>
  <c r="F66" i="11"/>
  <c r="D67" i="11"/>
  <c r="F67" i="11"/>
  <c r="D68" i="11"/>
  <c r="D69" i="11"/>
  <c r="F69" i="11" s="1"/>
  <c r="D70" i="11"/>
  <c r="F70" i="11" s="1"/>
  <c r="D71" i="11"/>
  <c r="D72" i="11"/>
  <c r="F72" i="11" s="1"/>
  <c r="D73" i="11"/>
  <c r="F73" i="11" s="1"/>
  <c r="D74" i="11"/>
  <c r="F74" i="11"/>
  <c r="D75" i="11"/>
  <c r="F75" i="11"/>
  <c r="D76" i="11"/>
  <c r="F76" i="11" s="1"/>
  <c r="D77" i="11"/>
  <c r="F77" i="11" s="1"/>
  <c r="D78" i="11"/>
  <c r="F78" i="11" s="1"/>
  <c r="D79" i="11"/>
  <c r="D80" i="11"/>
  <c r="F80" i="11" s="1"/>
  <c r="D81" i="11"/>
  <c r="F81" i="11" s="1"/>
  <c r="H81" i="11" s="1"/>
  <c r="D82" i="11"/>
  <c r="F82" i="11"/>
  <c r="D83" i="11"/>
  <c r="F83" i="11"/>
  <c r="D84" i="11"/>
  <c r="F84" i="11" s="1"/>
  <c r="D85" i="11"/>
  <c r="F85" i="11" s="1"/>
  <c r="H85" i="11" s="1"/>
  <c r="I85" i="11" s="1"/>
  <c r="K85" i="11" s="1"/>
  <c r="M85" i="11" s="1"/>
  <c r="O85" i="11" s="1"/>
  <c r="Q85" i="11" s="1"/>
  <c r="S85" i="11" s="1"/>
  <c r="U85" i="11" s="1"/>
  <c r="W85" i="11" s="1"/>
  <c r="Y85" i="11" s="1"/>
  <c r="AA85" i="11" s="1"/>
  <c r="AC85" i="11" s="1"/>
  <c r="AE85" i="11" s="1"/>
  <c r="AG85" i="11" s="1"/>
  <c r="AI85" i="11" s="1"/>
  <c r="AK85" i="11" s="1"/>
  <c r="AM85" i="11" s="1"/>
  <c r="AO85" i="11" s="1"/>
  <c r="AQ85" i="11" s="1"/>
  <c r="AS85" i="11" s="1"/>
  <c r="D85" i="24" s="1"/>
  <c r="D86" i="11"/>
  <c r="F86" i="11" s="1"/>
  <c r="D87" i="11"/>
  <c r="F87" i="11" s="1"/>
  <c r="D88" i="11"/>
  <c r="F88" i="11" s="1"/>
  <c r="D89" i="11"/>
  <c r="F89" i="11" s="1"/>
  <c r="D93" i="11"/>
  <c r="F93" i="11"/>
  <c r="D94" i="11"/>
  <c r="D95" i="11"/>
  <c r="F95" i="11" s="1"/>
  <c r="D96" i="11"/>
  <c r="F96" i="11" s="1"/>
  <c r="D97" i="11"/>
  <c r="F97" i="11" s="1"/>
  <c r="D98" i="11"/>
  <c r="F98" i="11" s="1"/>
  <c r="D99" i="11"/>
  <c r="D100" i="11"/>
  <c r="F100" i="11"/>
  <c r="D104" i="11"/>
  <c r="F104" i="11"/>
  <c r="D105" i="11"/>
  <c r="F105" i="11"/>
  <c r="D106" i="11"/>
  <c r="F106" i="11" s="1"/>
  <c r="D107" i="11"/>
  <c r="F107" i="11" s="1"/>
  <c r="D108" i="11"/>
  <c r="F108" i="11" s="1"/>
  <c r="D109" i="11"/>
  <c r="D110" i="11"/>
  <c r="F110" i="11" s="1"/>
  <c r="D111" i="11"/>
  <c r="F111" i="11" s="1"/>
  <c r="H111" i="11" s="1"/>
  <c r="I111" i="11" s="1"/>
  <c r="K111" i="11" s="1"/>
  <c r="M111" i="11" s="1"/>
  <c r="O111" i="11" s="1"/>
  <c r="Q111" i="11" s="1"/>
  <c r="S111" i="11" s="1"/>
  <c r="U111" i="11" s="1"/>
  <c r="W111" i="11" s="1"/>
  <c r="Y111" i="11" s="1"/>
  <c r="AA111" i="11" s="1"/>
  <c r="AC111" i="11" s="1"/>
  <c r="AE111" i="11" s="1"/>
  <c r="AG111" i="11" s="1"/>
  <c r="AI111" i="11" s="1"/>
  <c r="AK111" i="11" s="1"/>
  <c r="AM111" i="11" s="1"/>
  <c r="AO111" i="11" s="1"/>
  <c r="AQ111" i="11" s="1"/>
  <c r="AS111" i="11" s="1"/>
  <c r="D111" i="24" s="1"/>
  <c r="D112" i="11"/>
  <c r="F112" i="11"/>
  <c r="D113" i="11"/>
  <c r="F113" i="11"/>
  <c r="D114" i="11"/>
  <c r="F114" i="11" s="1"/>
  <c r="D115" i="11"/>
  <c r="F115" i="11" s="1"/>
  <c r="H115" i="11" s="1"/>
  <c r="D116" i="11"/>
  <c r="F116" i="11" s="1"/>
  <c r="D117" i="11"/>
  <c r="F117" i="11" s="1"/>
  <c r="D118" i="11"/>
  <c r="F118" i="11" s="1"/>
  <c r="D119" i="11"/>
  <c r="F119" i="11" s="1"/>
  <c r="D120" i="11"/>
  <c r="F120" i="11"/>
  <c r="D121" i="11"/>
  <c r="F121" i="11"/>
  <c r="D122" i="11"/>
  <c r="D123" i="11"/>
  <c r="F123" i="11" s="1"/>
  <c r="D124" i="11"/>
  <c r="F124" i="11" s="1"/>
  <c r="D125" i="11"/>
  <c r="D126" i="11"/>
  <c r="F126" i="11" s="1"/>
  <c r="D127" i="11"/>
  <c r="F127" i="11" s="1"/>
  <c r="D128" i="11"/>
  <c r="F128" i="11"/>
  <c r="D129" i="11"/>
  <c r="F129" i="11"/>
  <c r="D130" i="11"/>
  <c r="F130" i="11" s="1"/>
  <c r="D131" i="11"/>
  <c r="F131" i="11" s="1"/>
  <c r="D132" i="11"/>
  <c r="F132" i="11" s="1"/>
  <c r="D133" i="11"/>
  <c r="D134" i="11"/>
  <c r="D135" i="11"/>
  <c r="F135" i="11" s="1"/>
  <c r="H135" i="11" s="1"/>
  <c r="I135" i="11" s="1"/>
  <c r="K135" i="11" s="1"/>
  <c r="M135" i="11" s="1"/>
  <c r="O135" i="11" s="1"/>
  <c r="Q135" i="11" s="1"/>
  <c r="S135" i="11" s="1"/>
  <c r="U135" i="11" s="1"/>
  <c r="W135" i="11" s="1"/>
  <c r="Y135" i="11" s="1"/>
  <c r="AA135" i="11" s="1"/>
  <c r="AC135" i="11" s="1"/>
  <c r="AE135" i="11" s="1"/>
  <c r="AG135" i="11" s="1"/>
  <c r="AI135" i="11" s="1"/>
  <c r="AK135" i="11" s="1"/>
  <c r="AM135" i="11" s="1"/>
  <c r="AO135" i="11" s="1"/>
  <c r="AQ135" i="11" s="1"/>
  <c r="AS135" i="11" s="1"/>
  <c r="D135" i="24" s="1"/>
  <c r="D136" i="11"/>
  <c r="F136" i="11"/>
  <c r="D137" i="11"/>
  <c r="F137" i="11"/>
  <c r="D138" i="11"/>
  <c r="F138" i="11" s="1"/>
  <c r="D139" i="11"/>
  <c r="F139" i="11" s="1"/>
  <c r="H139" i="11" s="1"/>
  <c r="I139" i="11" s="1"/>
  <c r="K139" i="11" s="1"/>
  <c r="M139" i="11" s="1"/>
  <c r="O139" i="11" s="1"/>
  <c r="Q139" i="11" s="1"/>
  <c r="S139" i="11" s="1"/>
  <c r="U139" i="11" s="1"/>
  <c r="W139" i="11" s="1"/>
  <c r="Y139" i="11" s="1"/>
  <c r="AA139" i="11" s="1"/>
  <c r="AC139" i="11" s="1"/>
  <c r="AE139" i="11" s="1"/>
  <c r="AG139" i="11" s="1"/>
  <c r="AI139" i="11" s="1"/>
  <c r="AK139" i="11" s="1"/>
  <c r="AM139" i="11" s="1"/>
  <c r="AO139" i="11" s="1"/>
  <c r="AQ139" i="11" s="1"/>
  <c r="AS139" i="11" s="1"/>
  <c r="D139" i="24" s="1"/>
  <c r="D140" i="11"/>
  <c r="F140" i="11" s="1"/>
  <c r="D141" i="11"/>
  <c r="F141" i="11" s="1"/>
  <c r="D142" i="11"/>
  <c r="F142" i="11" s="1"/>
  <c r="D143" i="11"/>
  <c r="F143" i="11" s="1"/>
  <c r="D144" i="11"/>
  <c r="F144" i="11"/>
  <c r="D145" i="11"/>
  <c r="F145" i="11"/>
  <c r="D146" i="11"/>
  <c r="D147" i="11"/>
  <c r="F147" i="11" s="1"/>
  <c r="D148" i="11"/>
  <c r="F148" i="11" s="1"/>
  <c r="D149" i="11"/>
  <c r="D150" i="11"/>
  <c r="F150" i="11" s="1"/>
  <c r="F2" i="11"/>
  <c r="F3" i="11"/>
  <c r="F4" i="11"/>
  <c r="F7" i="11"/>
  <c r="F10" i="11"/>
  <c r="F11" i="11"/>
  <c r="F12" i="11"/>
  <c r="F15" i="11"/>
  <c r="F18" i="11"/>
  <c r="F19" i="11"/>
  <c r="F20" i="11"/>
  <c r="F23" i="11"/>
  <c r="F26" i="11"/>
  <c r="F28" i="11"/>
  <c r="F29" i="11"/>
  <c r="F30" i="11"/>
  <c r="F31" i="11"/>
  <c r="F32" i="11"/>
  <c r="F38" i="11"/>
  <c r="F40" i="11"/>
  <c r="F43" i="11"/>
  <c r="H43" i="11" s="1"/>
  <c r="F47" i="11"/>
  <c r="F55" i="11"/>
  <c r="F63" i="11"/>
  <c r="F68" i="11"/>
  <c r="F71" i="11"/>
  <c r="F79" i="11"/>
  <c r="F90" i="11"/>
  <c r="F91" i="11"/>
  <c r="H91" i="11" s="1"/>
  <c r="I91" i="11" s="1"/>
  <c r="K91" i="11" s="1"/>
  <c r="M91" i="11" s="1"/>
  <c r="O91" i="11" s="1"/>
  <c r="Q91" i="11" s="1"/>
  <c r="S91" i="11" s="1"/>
  <c r="U91" i="11" s="1"/>
  <c r="W91" i="11" s="1"/>
  <c r="Y91" i="11" s="1"/>
  <c r="AA91" i="11" s="1"/>
  <c r="AC91" i="11" s="1"/>
  <c r="AE91" i="11" s="1"/>
  <c r="AG91" i="11" s="1"/>
  <c r="AI91" i="11" s="1"/>
  <c r="AK91" i="11" s="1"/>
  <c r="AM91" i="11" s="1"/>
  <c r="AO91" i="11" s="1"/>
  <c r="AQ91" i="11" s="1"/>
  <c r="AS91" i="11" s="1"/>
  <c r="D91" i="24" s="1"/>
  <c r="F92" i="11"/>
  <c r="F94" i="11"/>
  <c r="F99" i="11"/>
  <c r="F101" i="11"/>
  <c r="F102" i="11"/>
  <c r="F103" i="11"/>
  <c r="F109" i="11"/>
  <c r="F122" i="11"/>
  <c r="F125" i="11"/>
  <c r="F133" i="11"/>
  <c r="F134" i="11"/>
  <c r="F146" i="11"/>
  <c r="F149" i="11"/>
  <c r="D2" i="17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0" i="3"/>
  <c r="N99" i="3"/>
  <c r="N98" i="3"/>
  <c r="N97" i="3"/>
  <c r="N96" i="3"/>
  <c r="N95" i="3"/>
  <c r="N94" i="3"/>
  <c r="N93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2" i="3"/>
  <c r="F5" i="11"/>
  <c r="N60" i="2"/>
  <c r="K28" i="11"/>
  <c r="K29" i="11"/>
  <c r="M29" i="11" s="1"/>
  <c r="O29" i="11" s="1"/>
  <c r="Q29" i="11" s="1"/>
  <c r="S29" i="11" s="1"/>
  <c r="U29" i="11" s="1"/>
  <c r="K30" i="11"/>
  <c r="M30" i="11" s="1"/>
  <c r="O30" i="11" s="1"/>
  <c r="Q30" i="11" s="1"/>
  <c r="S30" i="11" s="1"/>
  <c r="U30" i="11" s="1"/>
  <c r="W30" i="11" s="1"/>
  <c r="Y30" i="11" s="1"/>
  <c r="AA30" i="11" s="1"/>
  <c r="AC30" i="11" s="1"/>
  <c r="AE30" i="11" s="1"/>
  <c r="AG30" i="11" s="1"/>
  <c r="AI30" i="11" s="1"/>
  <c r="AK30" i="11" s="1"/>
  <c r="AM30" i="11" s="1"/>
  <c r="AO30" i="11" s="1"/>
  <c r="AQ30" i="11" s="1"/>
  <c r="AS30" i="11" s="1"/>
  <c r="D30" i="24" s="1"/>
  <c r="K31" i="11"/>
  <c r="F46" i="17"/>
  <c r="H46" i="17" s="1"/>
  <c r="I46" i="17" s="1"/>
  <c r="K46" i="17" s="1"/>
  <c r="F47" i="17"/>
  <c r="M31" i="11"/>
  <c r="O31" i="11"/>
  <c r="Q31" i="11" s="1"/>
  <c r="S31" i="11" s="1"/>
  <c r="U31" i="11" s="1"/>
  <c r="W31" i="11" s="1"/>
  <c r="Y31" i="11" s="1"/>
  <c r="AA31" i="11" s="1"/>
  <c r="AC31" i="11" s="1"/>
  <c r="AE31" i="11" s="1"/>
  <c r="AG31" i="11" s="1"/>
  <c r="AI31" i="11" s="1"/>
  <c r="AK31" i="11" s="1"/>
  <c r="AM31" i="11" s="1"/>
  <c r="AO31" i="11" s="1"/>
  <c r="AQ31" i="11" s="1"/>
  <c r="AS31" i="11" s="1"/>
  <c r="D31" i="24" s="1"/>
  <c r="W29" i="11"/>
  <c r="Y29" i="11" s="1"/>
  <c r="AA29" i="11" s="1"/>
  <c r="AC29" i="11" s="1"/>
  <c r="AE29" i="11" s="1"/>
  <c r="AG29" i="11"/>
  <c r="AI29" i="11" s="1"/>
  <c r="AK29" i="11" s="1"/>
  <c r="AM29" i="11" s="1"/>
  <c r="AO29" i="11" s="1"/>
  <c r="AQ29" i="11" s="1"/>
  <c r="AS29" i="11" s="1"/>
  <c r="D29" i="24" s="1"/>
  <c r="M28" i="11"/>
  <c r="O28" i="11" s="1"/>
  <c r="Q28" i="11" s="1"/>
  <c r="S28" i="11" s="1"/>
  <c r="U28" i="11" s="1"/>
  <c r="W28" i="11" s="1"/>
  <c r="Y28" i="11" s="1"/>
  <c r="AA28" i="11" s="1"/>
  <c r="AC28" i="11" s="1"/>
  <c r="AE28" i="11" s="1"/>
  <c r="AG28" i="11" s="1"/>
  <c r="AI28" i="11" s="1"/>
  <c r="AK28" i="11" s="1"/>
  <c r="AM28" i="11" s="1"/>
  <c r="AO28" i="11" s="1"/>
  <c r="AQ28" i="11" s="1"/>
  <c r="AS28" i="11" s="1"/>
  <c r="D28" i="24" s="1"/>
  <c r="M46" i="17"/>
  <c r="O46" i="17" s="1"/>
  <c r="Q46" i="17" s="1"/>
  <c r="S46" i="17" s="1"/>
  <c r="U46" i="17" s="1"/>
  <c r="W46" i="17" s="1"/>
  <c r="Y46" i="17"/>
  <c r="H47" i="17"/>
  <c r="F45" i="17"/>
  <c r="H45" i="17"/>
  <c r="I45" i="17"/>
  <c r="K45" i="17" s="1"/>
  <c r="F44" i="17"/>
  <c r="H44" i="17" s="1"/>
  <c r="I44" i="17" s="1"/>
  <c r="K44" i="17" s="1"/>
  <c r="M44" i="17" s="1"/>
  <c r="O44" i="17" s="1"/>
  <c r="Q44" i="17" s="1"/>
  <c r="S44" i="17" s="1"/>
  <c r="H44" i="11"/>
  <c r="I44" i="11" s="1"/>
  <c r="K44" i="11" s="1"/>
  <c r="M44" i="11" s="1"/>
  <c r="F148" i="17"/>
  <c r="F45" i="21"/>
  <c r="H45" i="21"/>
  <c r="I45" i="21" s="1"/>
  <c r="K45" i="21" s="1"/>
  <c r="M45" i="21" s="1"/>
  <c r="O45" i="21" s="1"/>
  <c r="Q45" i="21" s="1"/>
  <c r="S45" i="21" s="1"/>
  <c r="U45" i="21" s="1"/>
  <c r="W45" i="21" s="1"/>
  <c r="N45" i="2"/>
  <c r="N44" i="2"/>
  <c r="N26" i="2"/>
  <c r="N25" i="2"/>
  <c r="N24" i="2"/>
  <c r="N45" i="3"/>
  <c r="M45" i="17"/>
  <c r="O45" i="17" s="1"/>
  <c r="Q45" i="17" s="1"/>
  <c r="S45" i="17" s="1"/>
  <c r="U45" i="17" s="1"/>
  <c r="W45" i="17" s="1"/>
  <c r="Y45" i="17" s="1"/>
  <c r="N44" i="3"/>
  <c r="U44" i="17"/>
  <c r="W44" i="17"/>
  <c r="Y44" i="17" s="1"/>
  <c r="O44" i="11"/>
  <c r="Q44" i="11" s="1"/>
  <c r="S44" i="11" s="1"/>
  <c r="U44" i="11" s="1"/>
  <c r="W44" i="11" s="1"/>
  <c r="Y44" i="11" s="1"/>
  <c r="AA44" i="11" s="1"/>
  <c r="AC44" i="11" s="1"/>
  <c r="AE44" i="11" s="1"/>
  <c r="AG44" i="11" s="1"/>
  <c r="AI44" i="11" s="1"/>
  <c r="AK44" i="11" s="1"/>
  <c r="AM44" i="11" s="1"/>
  <c r="AO44" i="11" s="1"/>
  <c r="AQ44" i="11" s="1"/>
  <c r="AS44" i="11" s="1"/>
  <c r="D44" i="24" s="1"/>
  <c r="Q44" i="21"/>
  <c r="S44" i="21" s="1"/>
  <c r="U44" i="21" s="1"/>
  <c r="W44" i="21" s="1"/>
  <c r="Y44" i="21" s="1"/>
  <c r="AA44" i="21" s="1"/>
  <c r="F44" i="24" s="1"/>
  <c r="Y45" i="21"/>
  <c r="AA45" i="21" s="1"/>
  <c r="F45" i="24" s="1"/>
  <c r="F46" i="21"/>
  <c r="F103" i="21"/>
  <c r="F102" i="21"/>
  <c r="H102" i="21" s="1"/>
  <c r="I102" i="21" s="1"/>
  <c r="K102" i="21" s="1"/>
  <c r="M102" i="21" s="1"/>
  <c r="O102" i="21" s="1"/>
  <c r="Q102" i="21" s="1"/>
  <c r="S102" i="21" s="1"/>
  <c r="U102" i="21" s="1"/>
  <c r="W102" i="21" s="1"/>
  <c r="Y102" i="21" s="1"/>
  <c r="AA102" i="21" s="1"/>
  <c r="F102" i="24" s="1"/>
  <c r="F101" i="21"/>
  <c r="F92" i="21"/>
  <c r="H92" i="21"/>
  <c r="I92" i="21" s="1"/>
  <c r="F91" i="21"/>
  <c r="H91" i="21"/>
  <c r="I91" i="21"/>
  <c r="K91" i="21" s="1"/>
  <c r="M91" i="21" s="1"/>
  <c r="O91" i="21" s="1"/>
  <c r="Q91" i="21" s="1"/>
  <c r="S91" i="21" s="1"/>
  <c r="U91" i="21" s="1"/>
  <c r="W91" i="21" s="1"/>
  <c r="Y91" i="21" s="1"/>
  <c r="AA91" i="21" s="1"/>
  <c r="F91" i="24" s="1"/>
  <c r="F90" i="21"/>
  <c r="H90" i="21"/>
  <c r="I90" i="21" s="1"/>
  <c r="K90" i="21" s="1"/>
  <c r="F31" i="21"/>
  <c r="F30" i="21"/>
  <c r="F29" i="21"/>
  <c r="F28" i="21"/>
  <c r="F47" i="21"/>
  <c r="F150" i="21"/>
  <c r="F149" i="21"/>
  <c r="F148" i="21"/>
  <c r="F147" i="21"/>
  <c r="H147" i="21" s="1"/>
  <c r="F146" i="21"/>
  <c r="H146" i="21"/>
  <c r="F145" i="21"/>
  <c r="H145" i="21"/>
  <c r="F144" i="21"/>
  <c r="F143" i="21"/>
  <c r="F142" i="21"/>
  <c r="F141" i="21"/>
  <c r="F140" i="21"/>
  <c r="F139" i="21"/>
  <c r="H139" i="21" s="1"/>
  <c r="F138" i="21"/>
  <c r="F137" i="21"/>
  <c r="F136" i="21"/>
  <c r="F135" i="21"/>
  <c r="F134" i="21"/>
  <c r="F133" i="21"/>
  <c r="H133" i="21" s="1"/>
  <c r="F132" i="21"/>
  <c r="F131" i="21"/>
  <c r="F130" i="21"/>
  <c r="F129" i="21"/>
  <c r="F128" i="21"/>
  <c r="H128" i="21"/>
  <c r="F127" i="21"/>
  <c r="H127" i="21" s="1"/>
  <c r="F126" i="21"/>
  <c r="F125" i="21"/>
  <c r="F124" i="21"/>
  <c r="F123" i="21"/>
  <c r="F122" i="21"/>
  <c r="F121" i="21"/>
  <c r="H121" i="21" s="1"/>
  <c r="F118" i="21"/>
  <c r="F117" i="21"/>
  <c r="F120" i="21"/>
  <c r="F119" i="21"/>
  <c r="F116" i="21"/>
  <c r="F115" i="21"/>
  <c r="H115" i="21" s="1"/>
  <c r="F114" i="21"/>
  <c r="F113" i="21"/>
  <c r="F112" i="21"/>
  <c r="F111" i="21"/>
  <c r="F110" i="21"/>
  <c r="F109" i="21"/>
  <c r="H109" i="21" s="1"/>
  <c r="F108" i="21"/>
  <c r="F107" i="21"/>
  <c r="F106" i="21"/>
  <c r="F105" i="21"/>
  <c r="H105" i="21" s="1"/>
  <c r="I105" i="21"/>
  <c r="K105" i="21" s="1"/>
  <c r="F104" i="21"/>
  <c r="H104" i="21" s="1"/>
  <c r="F100" i="21"/>
  <c r="F99" i="21"/>
  <c r="F98" i="21"/>
  <c r="F97" i="21"/>
  <c r="H97" i="21" s="1"/>
  <c r="F96" i="21"/>
  <c r="H96" i="21" s="1"/>
  <c r="F95" i="21"/>
  <c r="F93" i="21"/>
  <c r="F89" i="21"/>
  <c r="F88" i="21"/>
  <c r="F87" i="21"/>
  <c r="H87" i="21" s="1"/>
  <c r="I87" i="21" s="1"/>
  <c r="F86" i="21"/>
  <c r="H86" i="21" s="1"/>
  <c r="I86" i="21" s="1"/>
  <c r="K86" i="21" s="1"/>
  <c r="M86" i="21" s="1"/>
  <c r="O86" i="21" s="1"/>
  <c r="F85" i="21"/>
  <c r="H85" i="21"/>
  <c r="I85" i="21" s="1"/>
  <c r="K85" i="21" s="1"/>
  <c r="M85" i="21" s="1"/>
  <c r="O85" i="21" s="1"/>
  <c r="Q85" i="21" s="1"/>
  <c r="S85" i="21" s="1"/>
  <c r="U85" i="21" s="1"/>
  <c r="W85" i="21" s="1"/>
  <c r="Y85" i="21" s="1"/>
  <c r="AA85" i="21" s="1"/>
  <c r="F85" i="24" s="1"/>
  <c r="F84" i="21"/>
  <c r="H84" i="21" s="1"/>
  <c r="I84" i="21" s="1"/>
  <c r="K84" i="21" s="1"/>
  <c r="M84" i="21" s="1"/>
  <c r="O84" i="21" s="1"/>
  <c r="F83" i="21"/>
  <c r="H83" i="21"/>
  <c r="I83" i="21" s="1"/>
  <c r="K83" i="21" s="1"/>
  <c r="M83" i="21" s="1"/>
  <c r="O83" i="21" s="1"/>
  <c r="F82" i="21"/>
  <c r="F81" i="21"/>
  <c r="F80" i="21"/>
  <c r="F79" i="21"/>
  <c r="F78" i="21"/>
  <c r="H78" i="21" s="1"/>
  <c r="I78" i="21" s="1"/>
  <c r="K78" i="21" s="1"/>
  <c r="M78" i="21" s="1"/>
  <c r="F77" i="21"/>
  <c r="H77" i="21" s="1"/>
  <c r="I77" i="21" s="1"/>
  <c r="K77" i="21" s="1"/>
  <c r="F76" i="21"/>
  <c r="F75" i="21"/>
  <c r="H75" i="21" s="1"/>
  <c r="F74" i="21"/>
  <c r="F73" i="21"/>
  <c r="F72" i="21"/>
  <c r="F71" i="21"/>
  <c r="F70" i="21"/>
  <c r="F69" i="21"/>
  <c r="H69" i="21" s="1"/>
  <c r="F68" i="21"/>
  <c r="F67" i="21"/>
  <c r="H67" i="21" s="1"/>
  <c r="I67" i="21" s="1"/>
  <c r="F66" i="21"/>
  <c r="F65" i="21"/>
  <c r="F64" i="21"/>
  <c r="H64" i="21"/>
  <c r="I64" i="21" s="1"/>
  <c r="K64" i="21" s="1"/>
  <c r="M64" i="21" s="1"/>
  <c r="O64" i="21" s="1"/>
  <c r="Q64" i="21" s="1"/>
  <c r="S64" i="21" s="1"/>
  <c r="U64" i="21" s="1"/>
  <c r="W64" i="21" s="1"/>
  <c r="Y64" i="21" s="1"/>
  <c r="AA64" i="21" s="1"/>
  <c r="F64" i="24" s="1"/>
  <c r="F63" i="21"/>
  <c r="F62" i="21"/>
  <c r="F61" i="21"/>
  <c r="F60" i="21"/>
  <c r="H60" i="21" s="1"/>
  <c r="I60" i="21" s="1"/>
  <c r="K60" i="21" s="1"/>
  <c r="M60" i="21" s="1"/>
  <c r="O60" i="21" s="1"/>
  <c r="Q60" i="21" s="1"/>
  <c r="S60" i="21" s="1"/>
  <c r="U60" i="21" s="1"/>
  <c r="F59" i="21"/>
  <c r="H59" i="21" s="1"/>
  <c r="F58" i="21"/>
  <c r="F57" i="21"/>
  <c r="F56" i="21"/>
  <c r="F55" i="21"/>
  <c r="F54" i="21"/>
  <c r="H54" i="21"/>
  <c r="I54" i="21" s="1"/>
  <c r="K54" i="21" s="1"/>
  <c r="M54" i="21" s="1"/>
  <c r="O54" i="21" s="1"/>
  <c r="Q54" i="21" s="1"/>
  <c r="S54" i="21" s="1"/>
  <c r="U54" i="21" s="1"/>
  <c r="F53" i="21"/>
  <c r="H53" i="21" s="1"/>
  <c r="I53" i="21" s="1"/>
  <c r="K53" i="21" s="1"/>
  <c r="M53" i="21" s="1"/>
  <c r="O53" i="21" s="1"/>
  <c r="Q53" i="21" s="1"/>
  <c r="S53" i="21" s="1"/>
  <c r="U53" i="21" s="1"/>
  <c r="W53" i="21" s="1"/>
  <c r="Y53" i="21" s="1"/>
  <c r="AA53" i="21" s="1"/>
  <c r="F53" i="24" s="1"/>
  <c r="F52" i="21"/>
  <c r="H52" i="21"/>
  <c r="I52" i="21" s="1"/>
  <c r="F51" i="21"/>
  <c r="H51" i="21" s="1"/>
  <c r="I51" i="21"/>
  <c r="K51" i="21" s="1"/>
  <c r="M51" i="21" s="1"/>
  <c r="F50" i="21"/>
  <c r="F49" i="21"/>
  <c r="H49" i="21" s="1"/>
  <c r="F48" i="21"/>
  <c r="F40" i="21"/>
  <c r="F25" i="21"/>
  <c r="F24" i="21"/>
  <c r="H24" i="21" s="1"/>
  <c r="K24" i="21" s="1"/>
  <c r="M24" i="21" s="1"/>
  <c r="O24" i="21" s="1"/>
  <c r="Q24" i="21" s="1"/>
  <c r="S24" i="21" s="1"/>
  <c r="F43" i="21"/>
  <c r="H43" i="21" s="1"/>
  <c r="I43" i="21" s="1"/>
  <c r="K43" i="21" s="1"/>
  <c r="M43" i="21" s="1"/>
  <c r="O43" i="21" s="1"/>
  <c r="Q43" i="21" s="1"/>
  <c r="S43" i="21" s="1"/>
  <c r="U43" i="21" s="1"/>
  <c r="W43" i="21" s="1"/>
  <c r="Y43" i="21" s="1"/>
  <c r="AA43" i="21" s="1"/>
  <c r="F43" i="24" s="1"/>
  <c r="F42" i="21"/>
  <c r="H42" i="21" s="1"/>
  <c r="F41" i="21"/>
  <c r="F39" i="21"/>
  <c r="H39" i="21" s="1"/>
  <c r="F38" i="21"/>
  <c r="H38" i="21"/>
  <c r="F36" i="21"/>
  <c r="H36" i="21"/>
  <c r="F35" i="21"/>
  <c r="H35" i="21" s="1"/>
  <c r="F34" i="21"/>
  <c r="H34" i="21"/>
  <c r="F33" i="21"/>
  <c r="H33" i="21" s="1"/>
  <c r="F32" i="21"/>
  <c r="H32" i="21"/>
  <c r="F26" i="21"/>
  <c r="F22" i="21"/>
  <c r="H22" i="21" s="1"/>
  <c r="F21" i="21"/>
  <c r="F20" i="21"/>
  <c r="H20" i="21" s="1"/>
  <c r="F17" i="21"/>
  <c r="H17" i="21" s="1"/>
  <c r="F16" i="21"/>
  <c r="F13" i="21"/>
  <c r="H13" i="21" s="1"/>
  <c r="F10" i="21"/>
  <c r="F8" i="21"/>
  <c r="F6" i="21"/>
  <c r="F5" i="21"/>
  <c r="H5" i="21"/>
  <c r="F4" i="21"/>
  <c r="H4" i="21" s="1"/>
  <c r="F23" i="21"/>
  <c r="F19" i="21"/>
  <c r="F18" i="21"/>
  <c r="F15" i="21"/>
  <c r="F14" i="21"/>
  <c r="F12" i="21"/>
  <c r="F11" i="21"/>
  <c r="F7" i="21"/>
  <c r="F3" i="21"/>
  <c r="H3" i="21" s="1"/>
  <c r="N104" i="2"/>
  <c r="N105" i="2"/>
  <c r="N106" i="2"/>
  <c r="O78" i="21"/>
  <c r="Q78" i="21" s="1"/>
  <c r="S78" i="21" s="1"/>
  <c r="U78" i="21" s="1"/>
  <c r="W78" i="21" s="1"/>
  <c r="Y78" i="21" s="1"/>
  <c r="AA78" i="21" s="1"/>
  <c r="F78" i="24" s="1"/>
  <c r="W60" i="21"/>
  <c r="Y60" i="21" s="1"/>
  <c r="AA60" i="21" s="1"/>
  <c r="F60" i="24" s="1"/>
  <c r="K67" i="21"/>
  <c r="M67" i="21" s="1"/>
  <c r="O67" i="21" s="1"/>
  <c r="K52" i="21"/>
  <c r="M52" i="21"/>
  <c r="O52" i="21"/>
  <c r="Q52" i="21" s="1"/>
  <c r="S52" i="21" s="1"/>
  <c r="U52" i="21" s="1"/>
  <c r="W52" i="21" s="1"/>
  <c r="Y52" i="21" s="1"/>
  <c r="AA52" i="21" s="1"/>
  <c r="F52" i="24" s="1"/>
  <c r="M77" i="21"/>
  <c r="O77" i="21" s="1"/>
  <c r="Q77" i="21" s="1"/>
  <c r="S77" i="21" s="1"/>
  <c r="U77" i="21" s="1"/>
  <c r="W77" i="21" s="1"/>
  <c r="Y77" i="21" s="1"/>
  <c r="AA77" i="21" s="1"/>
  <c r="F77" i="24" s="1"/>
  <c r="M90" i="21"/>
  <c r="O90" i="21"/>
  <c r="Q90" i="21" s="1"/>
  <c r="S90" i="21" s="1"/>
  <c r="U90" i="21" s="1"/>
  <c r="W90" i="21" s="1"/>
  <c r="Y90" i="21" s="1"/>
  <c r="AA90" i="21" s="1"/>
  <c r="F90" i="24" s="1"/>
  <c r="W54" i="21"/>
  <c r="Y54" i="21" s="1"/>
  <c r="AA54" i="21" s="1"/>
  <c r="F54" i="24" s="1"/>
  <c r="O51" i="21"/>
  <c r="Q51" i="21" s="1"/>
  <c r="S51" i="21" s="1"/>
  <c r="U51" i="21" s="1"/>
  <c r="W51" i="21" s="1"/>
  <c r="Y51" i="21" s="1"/>
  <c r="AA51" i="21" s="1"/>
  <c r="F51" i="24" s="1"/>
  <c r="K92" i="21"/>
  <c r="M92" i="21"/>
  <c r="O92" i="21"/>
  <c r="Q92" i="21" s="1"/>
  <c r="S92" i="21" s="1"/>
  <c r="U92" i="21" s="1"/>
  <c r="W92" i="21" s="1"/>
  <c r="Y92" i="21" s="1"/>
  <c r="AA92" i="21" s="1"/>
  <c r="F92" i="24" s="1"/>
  <c r="H72" i="21"/>
  <c r="I72" i="21" s="1"/>
  <c r="H76" i="21"/>
  <c r="I76" i="21"/>
  <c r="H88" i="21"/>
  <c r="I88" i="21" s="1"/>
  <c r="H93" i="21"/>
  <c r="H98" i="21"/>
  <c r="H55" i="21"/>
  <c r="K55" i="21" s="1"/>
  <c r="M55" i="21" s="1"/>
  <c r="O55" i="21" s="1"/>
  <c r="Q55" i="21" s="1"/>
  <c r="S55" i="21" s="1"/>
  <c r="U55" i="21" s="1"/>
  <c r="W55" i="21" s="1"/>
  <c r="Y55" i="21" s="1"/>
  <c r="AA55" i="21" s="1"/>
  <c r="F55" i="24" s="1"/>
  <c r="I55" i="21"/>
  <c r="H71" i="21"/>
  <c r="I71" i="21" s="1"/>
  <c r="H99" i="21"/>
  <c r="H141" i="21"/>
  <c r="H149" i="21"/>
  <c r="H103" i="21"/>
  <c r="I103" i="21" s="1"/>
  <c r="H68" i="21"/>
  <c r="K68" i="21" s="1"/>
  <c r="M68" i="21" s="1"/>
  <c r="H100" i="21"/>
  <c r="H122" i="21"/>
  <c r="H150" i="21"/>
  <c r="H7" i="21"/>
  <c r="H8" i="21"/>
  <c r="H73" i="21"/>
  <c r="I73" i="21" s="1"/>
  <c r="H89" i="21"/>
  <c r="K89" i="21" s="1"/>
  <c r="M89" i="21" s="1"/>
  <c r="O89" i="21" s="1"/>
  <c r="Q89" i="21" s="1"/>
  <c r="H101" i="21"/>
  <c r="I101" i="21" s="1"/>
  <c r="K101" i="21" s="1"/>
  <c r="M101" i="21" s="1"/>
  <c r="O101" i="21" s="1"/>
  <c r="Q101" i="21" s="1"/>
  <c r="S101" i="21" s="1"/>
  <c r="U101" i="21" s="1"/>
  <c r="W101" i="21" s="1"/>
  <c r="Y101" i="21" s="1"/>
  <c r="AA101" i="21" s="1"/>
  <c r="F101" i="24" s="1"/>
  <c r="H58" i="21"/>
  <c r="H66" i="21"/>
  <c r="I66" i="21" s="1"/>
  <c r="H70" i="21"/>
  <c r="I70" i="21" s="1"/>
  <c r="H74" i="21"/>
  <c r="I74" i="21" s="1"/>
  <c r="H140" i="21"/>
  <c r="H148" i="21"/>
  <c r="I148" i="21" s="1"/>
  <c r="H56" i="21"/>
  <c r="I56" i="21"/>
  <c r="H134" i="21"/>
  <c r="H138" i="21"/>
  <c r="H142" i="21"/>
  <c r="H15" i="21"/>
  <c r="H10" i="21"/>
  <c r="H57" i="21"/>
  <c r="I57" i="21" s="1"/>
  <c r="H61" i="21"/>
  <c r="K61" i="21" s="1"/>
  <c r="H65" i="21"/>
  <c r="I65" i="21" s="1"/>
  <c r="H81" i="21"/>
  <c r="I81" i="21" s="1"/>
  <c r="H135" i="21"/>
  <c r="H143" i="21"/>
  <c r="H82" i="21"/>
  <c r="I82" i="21" s="1"/>
  <c r="H136" i="21"/>
  <c r="H144" i="21"/>
  <c r="H14" i="21"/>
  <c r="H80" i="21"/>
  <c r="I80" i="21" s="1"/>
  <c r="H11" i="21"/>
  <c r="H62" i="21"/>
  <c r="I62" i="21"/>
  <c r="H12" i="21"/>
  <c r="H16" i="21"/>
  <c r="H79" i="21"/>
  <c r="I79" i="21"/>
  <c r="K79" i="21"/>
  <c r="M79" i="21" s="1"/>
  <c r="O79" i="21" s="1"/>
  <c r="Q79" i="21" s="1"/>
  <c r="S79" i="21" s="1"/>
  <c r="U79" i="21" s="1"/>
  <c r="W79" i="21" s="1"/>
  <c r="Y79" i="21" s="1"/>
  <c r="AA79" i="21" s="1"/>
  <c r="F79" i="24" s="1"/>
  <c r="H137" i="21"/>
  <c r="H48" i="21"/>
  <c r="I48" i="21"/>
  <c r="H126" i="21"/>
  <c r="H46" i="21"/>
  <c r="I46" i="21" s="1"/>
  <c r="K46" i="21" s="1"/>
  <c r="H111" i="21"/>
  <c r="H31" i="21"/>
  <c r="I31" i="21"/>
  <c r="K31" i="21" s="1"/>
  <c r="M31" i="21" s="1"/>
  <c r="O31" i="21" s="1"/>
  <c r="Q31" i="21" s="1"/>
  <c r="H40" i="21"/>
  <c r="I40" i="21" s="1"/>
  <c r="K40" i="21" s="1"/>
  <c r="M40" i="21" s="1"/>
  <c r="O40" i="21" s="1"/>
  <c r="Q40" i="21" s="1"/>
  <c r="S40" i="21" s="1"/>
  <c r="U40" i="21" s="1"/>
  <c r="W40" i="21" s="1"/>
  <c r="Y40" i="21" s="1"/>
  <c r="AA40" i="21" s="1"/>
  <c r="F40" i="24" s="1"/>
  <c r="H41" i="21"/>
  <c r="H28" i="21"/>
  <c r="I28" i="21"/>
  <c r="H113" i="21"/>
  <c r="H29" i="21"/>
  <c r="I29" i="21" s="1"/>
  <c r="K29" i="21" s="1"/>
  <c r="M29" i="21" s="1"/>
  <c r="O29" i="21" s="1"/>
  <c r="Q29" i="21" s="1"/>
  <c r="S29" i="21" s="1"/>
  <c r="U29" i="21" s="1"/>
  <c r="W29" i="21" s="1"/>
  <c r="Y29" i="21" s="1"/>
  <c r="AA29" i="21" s="1"/>
  <c r="F29" i="24" s="1"/>
  <c r="H118" i="21"/>
  <c r="H6" i="21"/>
  <c r="K6" i="21" s="1"/>
  <c r="H110" i="21"/>
  <c r="H119" i="21"/>
  <c r="H23" i="21"/>
  <c r="H26" i="21"/>
  <c r="H107" i="21"/>
  <c r="K107" i="21" s="1"/>
  <c r="M107" i="21" s="1"/>
  <c r="O107" i="21" s="1"/>
  <c r="Q107" i="21" s="1"/>
  <c r="S107" i="21" s="1"/>
  <c r="U107" i="21" s="1"/>
  <c r="W107" i="21" s="1"/>
  <c r="Y107" i="21" s="1"/>
  <c r="AA107" i="21" s="1"/>
  <c r="F107" i="24" s="1"/>
  <c r="H114" i="21"/>
  <c r="H120" i="21"/>
  <c r="H130" i="21"/>
  <c r="H27" i="21"/>
  <c r="I49" i="21"/>
  <c r="K49" i="21"/>
  <c r="M49" i="21"/>
  <c r="O49" i="21" s="1"/>
  <c r="Q49" i="21" s="1"/>
  <c r="S49" i="21" s="1"/>
  <c r="U49" i="21" s="1"/>
  <c r="W49" i="21" s="1"/>
  <c r="Y49" i="21" s="1"/>
  <c r="AA49" i="21" s="1"/>
  <c r="F49" i="24" s="1"/>
  <c r="H108" i="21"/>
  <c r="H117" i="21"/>
  <c r="H123" i="21"/>
  <c r="K123" i="21" s="1"/>
  <c r="H131" i="21"/>
  <c r="H47" i="21"/>
  <c r="I47" i="21" s="1"/>
  <c r="H18" i="21"/>
  <c r="K18" i="21" s="1"/>
  <c r="M18" i="21" s="1"/>
  <c r="H116" i="21"/>
  <c r="H124" i="21"/>
  <c r="H21" i="21"/>
  <c r="K21" i="21" s="1"/>
  <c r="H25" i="21"/>
  <c r="H50" i="21"/>
  <c r="I50" i="21" s="1"/>
  <c r="K50" i="21" s="1"/>
  <c r="M50" i="21" s="1"/>
  <c r="O50" i="21" s="1"/>
  <c r="Q50" i="21" s="1"/>
  <c r="S50" i="21" s="1"/>
  <c r="U50" i="21" s="1"/>
  <c r="W50" i="21" s="1"/>
  <c r="Y50" i="21" s="1"/>
  <c r="AA50" i="21" s="1"/>
  <c r="F50" i="24" s="1"/>
  <c r="H112" i="21"/>
  <c r="I112" i="21" s="1"/>
  <c r="H132" i="21"/>
  <c r="H19" i="21"/>
  <c r="H95" i="21"/>
  <c r="H129" i="21"/>
  <c r="H106" i="21"/>
  <c r="H125" i="21"/>
  <c r="H63" i="21"/>
  <c r="I63" i="21"/>
  <c r="H30" i="21"/>
  <c r="I30" i="21" s="1"/>
  <c r="K30" i="21" s="1"/>
  <c r="M30" i="21" s="1"/>
  <c r="O30" i="21" s="1"/>
  <c r="Q30" i="21" s="1"/>
  <c r="S30" i="21" s="1"/>
  <c r="U30" i="21" s="1"/>
  <c r="W30" i="21" s="1"/>
  <c r="Y30" i="21" s="1"/>
  <c r="AA30" i="21" s="1"/>
  <c r="F30" i="24" s="1"/>
  <c r="F94" i="21"/>
  <c r="F2" i="21"/>
  <c r="M46" i="21"/>
  <c r="O46" i="21" s="1"/>
  <c r="Q46" i="21" s="1"/>
  <c r="S46" i="21" s="1"/>
  <c r="U46" i="21" s="1"/>
  <c r="W46" i="21" s="1"/>
  <c r="Y46" i="21" s="1"/>
  <c r="AA46" i="21" s="1"/>
  <c r="F46" i="24" s="1"/>
  <c r="K63" i="21"/>
  <c r="M63" i="21" s="1"/>
  <c r="O63" i="21" s="1"/>
  <c r="Q63" i="21" s="1"/>
  <c r="S63" i="21" s="1"/>
  <c r="U63" i="21" s="1"/>
  <c r="W63" i="21" s="1"/>
  <c r="Y63" i="21" s="1"/>
  <c r="AA63" i="21" s="1"/>
  <c r="F63" i="24" s="1"/>
  <c r="M123" i="21"/>
  <c r="O123" i="21" s="1"/>
  <c r="Q123" i="21" s="1"/>
  <c r="S123" i="21" s="1"/>
  <c r="U123" i="21" s="1"/>
  <c r="W123" i="21" s="1"/>
  <c r="Y123" i="21" s="1"/>
  <c r="AA123" i="21" s="1"/>
  <c r="F123" i="24" s="1"/>
  <c r="K117" i="21"/>
  <c r="M117" i="21" s="1"/>
  <c r="O117" i="21" s="1"/>
  <c r="Q117" i="21" s="1"/>
  <c r="S117" i="21" s="1"/>
  <c r="U117" i="21" s="1"/>
  <c r="W117" i="21" s="1"/>
  <c r="Y117" i="21" s="1"/>
  <c r="AA117" i="21" s="1"/>
  <c r="F117" i="24" s="1"/>
  <c r="U24" i="21"/>
  <c r="W24" i="21"/>
  <c r="Y24" i="21" s="1"/>
  <c r="AA24" i="21" s="1"/>
  <c r="F24" i="24" s="1"/>
  <c r="K120" i="21"/>
  <c r="M120" i="21" s="1"/>
  <c r="O120" i="21" s="1"/>
  <c r="Q120" i="21" s="1"/>
  <c r="S120" i="21"/>
  <c r="U120" i="21" s="1"/>
  <c r="W120" i="21"/>
  <c r="Y120" i="21" s="1"/>
  <c r="AA120" i="21" s="1"/>
  <c r="F120" i="24" s="1"/>
  <c r="K23" i="21"/>
  <c r="M23" i="21" s="1"/>
  <c r="O23" i="21" s="1"/>
  <c r="Q23" i="21" s="1"/>
  <c r="S23" i="21" s="1"/>
  <c r="U23" i="21" s="1"/>
  <c r="W23" i="21" s="1"/>
  <c r="Y23" i="21" s="1"/>
  <c r="AA23" i="21" s="1"/>
  <c r="F23" i="24" s="1"/>
  <c r="K82" i="21"/>
  <c r="M82" i="21"/>
  <c r="O82" i="21"/>
  <c r="Q82" i="21" s="1"/>
  <c r="S82" i="21" s="1"/>
  <c r="U82" i="21" s="1"/>
  <c r="W82" i="21" s="1"/>
  <c r="Y82" i="21" s="1"/>
  <c r="AA82" i="21" s="1"/>
  <c r="F82" i="24" s="1"/>
  <c r="K81" i="21"/>
  <c r="K10" i="21"/>
  <c r="M10" i="21" s="1"/>
  <c r="O10" i="21" s="1"/>
  <c r="Q10" i="21" s="1"/>
  <c r="S10" i="21" s="1"/>
  <c r="U10" i="21" s="1"/>
  <c r="W10" i="21"/>
  <c r="Y10" i="21" s="1"/>
  <c r="AA10" i="21" s="1"/>
  <c r="F10" i="24" s="1"/>
  <c r="K74" i="21"/>
  <c r="M74" i="21" s="1"/>
  <c r="O74" i="21" s="1"/>
  <c r="Q74" i="21" s="1"/>
  <c r="S74" i="21" s="1"/>
  <c r="U74" i="21"/>
  <c r="W74" i="21"/>
  <c r="Y74" i="21" s="1"/>
  <c r="AA74" i="21" s="1"/>
  <c r="F74" i="24" s="1"/>
  <c r="O68" i="21"/>
  <c r="Q68" i="21"/>
  <c r="S68" i="21" s="1"/>
  <c r="U68" i="21" s="1"/>
  <c r="W68" i="21" s="1"/>
  <c r="Y68" i="21" s="1"/>
  <c r="AA68" i="21" s="1"/>
  <c r="F68" i="24" s="1"/>
  <c r="K88" i="21"/>
  <c r="M88" i="21"/>
  <c r="O88" i="21" s="1"/>
  <c r="Q88" i="21" s="1"/>
  <c r="S88" i="21" s="1"/>
  <c r="U88" i="21" s="1"/>
  <c r="W88" i="21" s="1"/>
  <c r="Y88" i="21" s="1"/>
  <c r="AA88" i="21" s="1"/>
  <c r="F88" i="24" s="1"/>
  <c r="K47" i="21"/>
  <c r="M47" i="21" s="1"/>
  <c r="O47" i="21" s="1"/>
  <c r="Q47" i="21" s="1"/>
  <c r="S47" i="21" s="1"/>
  <c r="U47" i="21" s="1"/>
  <c r="W47" i="21" s="1"/>
  <c r="Y47" i="21" s="1"/>
  <c r="AA47" i="21" s="1"/>
  <c r="F47" i="24" s="1"/>
  <c r="K12" i="21"/>
  <c r="M12" i="21"/>
  <c r="O12" i="21" s="1"/>
  <c r="Q12" i="21" s="1"/>
  <c r="S12" i="21" s="1"/>
  <c r="U12" i="21" s="1"/>
  <c r="W12" i="21" s="1"/>
  <c r="Y12" i="21"/>
  <c r="AA12" i="21" s="1"/>
  <c r="F12" i="24" s="1"/>
  <c r="K14" i="21"/>
  <c r="M14" i="21" s="1"/>
  <c r="O14" i="21" s="1"/>
  <c r="Q14" i="21" s="1"/>
  <c r="S14" i="21" s="1"/>
  <c r="U14" i="21" s="1"/>
  <c r="W14" i="21" s="1"/>
  <c r="Y14" i="21" s="1"/>
  <c r="AA14" i="21" s="1"/>
  <c r="F14" i="24" s="1"/>
  <c r="K65" i="21"/>
  <c r="M65" i="21" s="1"/>
  <c r="O65" i="21" s="1"/>
  <c r="Q65" i="21" s="1"/>
  <c r="S65" i="21" s="1"/>
  <c r="U65" i="21"/>
  <c r="W65" i="21"/>
  <c r="Y65" i="21" s="1"/>
  <c r="AA65" i="21" s="1"/>
  <c r="F65" i="24" s="1"/>
  <c r="K4" i="21"/>
  <c r="M4" i="21" s="1"/>
  <c r="O4" i="21" s="1"/>
  <c r="Q4" i="21" s="1"/>
  <c r="S4" i="21" s="1"/>
  <c r="U4" i="21" s="1"/>
  <c r="W4" i="21" s="1"/>
  <c r="Y4" i="21" s="1"/>
  <c r="AA4" i="21" s="1"/>
  <c r="F4" i="24" s="1"/>
  <c r="K148" i="21"/>
  <c r="M148" i="21" s="1"/>
  <c r="O148" i="21" s="1"/>
  <c r="Q148" i="21" s="1"/>
  <c r="S148" i="21" s="1"/>
  <c r="U148" i="21" s="1"/>
  <c r="W148" i="21" s="1"/>
  <c r="Y148" i="21" s="1"/>
  <c r="AA148" i="21" s="1"/>
  <c r="F148" i="24" s="1"/>
  <c r="K70" i="21"/>
  <c r="M70" i="21" s="1"/>
  <c r="O70" i="21" s="1"/>
  <c r="Q70" i="21" s="1"/>
  <c r="S70" i="21"/>
  <c r="U70" i="21"/>
  <c r="W70" i="21" s="1"/>
  <c r="Y70" i="21" s="1"/>
  <c r="AA70" i="21" s="1"/>
  <c r="F70" i="24" s="1"/>
  <c r="S89" i="21"/>
  <c r="U89" i="21" s="1"/>
  <c r="W89" i="21" s="1"/>
  <c r="Y89" i="21" s="1"/>
  <c r="AA89" i="21" s="1"/>
  <c r="F89" i="24" s="1"/>
  <c r="K8" i="21"/>
  <c r="M8" i="21" s="1"/>
  <c r="O8" i="21" s="1"/>
  <c r="Q8" i="21" s="1"/>
  <c r="S8" i="21" s="1"/>
  <c r="U8" i="21" s="1"/>
  <c r="W8" i="21" s="1"/>
  <c r="Y8" i="21" s="1"/>
  <c r="AA8" i="21" s="1"/>
  <c r="F8" i="24" s="1"/>
  <c r="K122" i="21"/>
  <c r="M122" i="21"/>
  <c r="O122" i="21"/>
  <c r="Q122" i="21" s="1"/>
  <c r="S122" i="21" s="1"/>
  <c r="U122" i="21" s="1"/>
  <c r="W122" i="21" s="1"/>
  <c r="Y122" i="21" s="1"/>
  <c r="AA122" i="21" s="1"/>
  <c r="F122" i="24" s="1"/>
  <c r="K103" i="21"/>
  <c r="M103" i="21"/>
  <c r="O103" i="21" s="1"/>
  <c r="Q103" i="21" s="1"/>
  <c r="S103" i="21" s="1"/>
  <c r="U103" i="21" s="1"/>
  <c r="W103" i="21" s="1"/>
  <c r="Y103" i="21" s="1"/>
  <c r="AA103" i="21" s="1"/>
  <c r="F103" i="24" s="1"/>
  <c r="K99" i="21"/>
  <c r="M99" i="21" s="1"/>
  <c r="O99" i="21" s="1"/>
  <c r="Q99" i="21" s="1"/>
  <c r="S99" i="21" s="1"/>
  <c r="U99" i="21" s="1"/>
  <c r="W99" i="21" s="1"/>
  <c r="Y99" i="21" s="1"/>
  <c r="AA99" i="21" s="1"/>
  <c r="F99" i="24" s="1"/>
  <c r="K71" i="21"/>
  <c r="M71" i="21" s="1"/>
  <c r="O71" i="21" s="1"/>
  <c r="Q71" i="21" s="1"/>
  <c r="S71" i="21" s="1"/>
  <c r="U71" i="21" s="1"/>
  <c r="W71" i="21"/>
  <c r="Y71" i="21"/>
  <c r="AA71" i="21" s="1"/>
  <c r="F71" i="24" s="1"/>
  <c r="K76" i="21"/>
  <c r="M76" i="21" s="1"/>
  <c r="O76" i="21" s="1"/>
  <c r="Q76" i="21" s="1"/>
  <c r="S76" i="21" s="1"/>
  <c r="U76" i="21" s="1"/>
  <c r="W76" i="21" s="1"/>
  <c r="Y76" i="21" s="1"/>
  <c r="AA76" i="21" s="1"/>
  <c r="F76" i="24" s="1"/>
  <c r="K95" i="21"/>
  <c r="M95" i="21" s="1"/>
  <c r="O95" i="21"/>
  <c r="Q95" i="21"/>
  <c r="S95" i="21" s="1"/>
  <c r="U95" i="21" s="1"/>
  <c r="W95" i="21" s="1"/>
  <c r="Y95" i="21" s="1"/>
  <c r="AA95" i="21" s="1"/>
  <c r="F95" i="24" s="1"/>
  <c r="K108" i="21"/>
  <c r="M108" i="21" s="1"/>
  <c r="O108" i="21" s="1"/>
  <c r="Q108" i="21" s="1"/>
  <c r="S108" i="21" s="1"/>
  <c r="U108" i="21" s="1"/>
  <c r="W108" i="21" s="1"/>
  <c r="Y108" i="21" s="1"/>
  <c r="AA108" i="21" s="1"/>
  <c r="F108" i="24" s="1"/>
  <c r="K20" i="21"/>
  <c r="M20" i="21"/>
  <c r="O20" i="21" s="1"/>
  <c r="Q20" i="21" s="1"/>
  <c r="S20" i="21" s="1"/>
  <c r="U20" i="21" s="1"/>
  <c r="W20" i="21" s="1"/>
  <c r="Y20" i="21" s="1"/>
  <c r="AA20" i="21" s="1"/>
  <c r="F20" i="24" s="1"/>
  <c r="K110" i="21"/>
  <c r="S31" i="21"/>
  <c r="U31" i="21" s="1"/>
  <c r="W31" i="21" s="1"/>
  <c r="Y31" i="21" s="1"/>
  <c r="AA31" i="21" s="1"/>
  <c r="F31" i="24" s="1"/>
  <c r="K62" i="21"/>
  <c r="M62" i="21" s="1"/>
  <c r="O62" i="21" s="1"/>
  <c r="Q62" i="21"/>
  <c r="S62" i="21" s="1"/>
  <c r="U62" i="21" s="1"/>
  <c r="W62" i="21"/>
  <c r="Y62" i="21"/>
  <c r="AA62" i="21" s="1"/>
  <c r="F62" i="24" s="1"/>
  <c r="M61" i="21"/>
  <c r="O61" i="21"/>
  <c r="Q61" i="21" s="1"/>
  <c r="S61" i="21" s="1"/>
  <c r="U61" i="21" s="1"/>
  <c r="W61" i="21" s="1"/>
  <c r="Y61" i="21" s="1"/>
  <c r="AA61" i="21" s="1"/>
  <c r="F61" i="24" s="1"/>
  <c r="K56" i="21"/>
  <c r="M56" i="21"/>
  <c r="O56" i="21"/>
  <c r="Q56" i="21" s="1"/>
  <c r="S56" i="21" s="1"/>
  <c r="U56" i="21" s="1"/>
  <c r="W56" i="21" s="1"/>
  <c r="Y56" i="21" s="1"/>
  <c r="AA56" i="21" s="1"/>
  <c r="F56" i="24" s="1"/>
  <c r="K98" i="21"/>
  <c r="M98" i="21" s="1"/>
  <c r="O98" i="21" s="1"/>
  <c r="Q98" i="21" s="1"/>
  <c r="S98" i="21" s="1"/>
  <c r="U98" i="21" s="1"/>
  <c r="W98" i="21" s="1"/>
  <c r="Y98" i="21" s="1"/>
  <c r="AA98" i="21" s="1"/>
  <c r="F98" i="24" s="1"/>
  <c r="K22" i="21"/>
  <c r="M22" i="21" s="1"/>
  <c r="O22" i="21" s="1"/>
  <c r="Q22" i="21" s="1"/>
  <c r="S22" i="21" s="1"/>
  <c r="U22" i="21" s="1"/>
  <c r="W22" i="21" s="1"/>
  <c r="Y22" i="21" s="1"/>
  <c r="AA22" i="21" s="1"/>
  <c r="F22" i="24" s="1"/>
  <c r="K26" i="21"/>
  <c r="M26" i="21"/>
  <c r="O26" i="21" s="1"/>
  <c r="Q26" i="21" s="1"/>
  <c r="S26" i="21" s="1"/>
  <c r="U26" i="21" s="1"/>
  <c r="W26" i="21" s="1"/>
  <c r="Y26" i="21" s="1"/>
  <c r="AA26" i="21" s="1"/>
  <c r="F26" i="24" s="1"/>
  <c r="K28" i="21"/>
  <c r="M28" i="21" s="1"/>
  <c r="O28" i="21" s="1"/>
  <c r="Q28" i="21"/>
  <c r="S28" i="21"/>
  <c r="U28" i="21" s="1"/>
  <c r="W28" i="21" s="1"/>
  <c r="Y28" i="21" s="1"/>
  <c r="AA28" i="21" s="1"/>
  <c r="F28" i="24" s="1"/>
  <c r="K48" i="21"/>
  <c r="M48" i="21" s="1"/>
  <c r="O48" i="21" s="1"/>
  <c r="Q48" i="21" s="1"/>
  <c r="S48" i="21"/>
  <c r="U48" i="21"/>
  <c r="W48" i="21" s="1"/>
  <c r="Y48" i="21" s="1"/>
  <c r="AA48" i="21" s="1"/>
  <c r="F48" i="24" s="1"/>
  <c r="K11" i="21"/>
  <c r="M11" i="21"/>
  <c r="O11" i="21" s="1"/>
  <c r="Q11" i="21" s="1"/>
  <c r="S11" i="21" s="1"/>
  <c r="U11" i="21" s="1"/>
  <c r="W11" i="21" s="1"/>
  <c r="Y11" i="21" s="1"/>
  <c r="AA11" i="21" s="1"/>
  <c r="F11" i="24" s="1"/>
  <c r="K57" i="21"/>
  <c r="M57" i="21"/>
  <c r="O57" i="21" s="1"/>
  <c r="Q57" i="21" s="1"/>
  <c r="S57" i="21" s="1"/>
  <c r="U57" i="21" s="1"/>
  <c r="W57" i="21" s="1"/>
  <c r="Y57" i="21" s="1"/>
  <c r="AA57" i="21" s="1"/>
  <c r="F57" i="24" s="1"/>
  <c r="K142" i="21"/>
  <c r="M142" i="21" s="1"/>
  <c r="O142" i="21"/>
  <c r="Q142" i="21" s="1"/>
  <c r="S142" i="21" s="1"/>
  <c r="U142" i="21" s="1"/>
  <c r="W142" i="21" s="1"/>
  <c r="Y142" i="21" s="1"/>
  <c r="AA142" i="21" s="1"/>
  <c r="F142" i="24" s="1"/>
  <c r="K140" i="21"/>
  <c r="M140" i="21"/>
  <c r="O140" i="21" s="1"/>
  <c r="Q140" i="21" s="1"/>
  <c r="S140" i="21" s="1"/>
  <c r="U140" i="21" s="1"/>
  <c r="W140" i="21"/>
  <c r="Y140" i="21"/>
  <c r="AA140" i="21" s="1"/>
  <c r="F140" i="24" s="1"/>
  <c r="K66" i="21"/>
  <c r="M66" i="21" s="1"/>
  <c r="O66" i="21" s="1"/>
  <c r="Q66" i="21" s="1"/>
  <c r="S66" i="21" s="1"/>
  <c r="U66" i="21" s="1"/>
  <c r="W66" i="21" s="1"/>
  <c r="Y66" i="21" s="1"/>
  <c r="AA66" i="21" s="1"/>
  <c r="F66" i="24" s="1"/>
  <c r="K139" i="21"/>
  <c r="M139" i="21" s="1"/>
  <c r="O139" i="21" s="1"/>
  <c r="Q139" i="21" s="1"/>
  <c r="S139" i="21" s="1"/>
  <c r="U139" i="21" s="1"/>
  <c r="W139" i="21" s="1"/>
  <c r="Y139" i="21" s="1"/>
  <c r="AA139" i="21" s="1"/>
  <c r="F139" i="24" s="1"/>
  <c r="K73" i="21"/>
  <c r="M73" i="21" s="1"/>
  <c r="O73" i="21" s="1"/>
  <c r="Q73" i="21"/>
  <c r="S73" i="21"/>
  <c r="U73" i="21" s="1"/>
  <c r="W73" i="21" s="1"/>
  <c r="Y73" i="21" s="1"/>
  <c r="AA73" i="21" s="1"/>
  <c r="F73" i="24" s="1"/>
  <c r="K141" i="21"/>
  <c r="M141" i="21" s="1"/>
  <c r="O141" i="21" s="1"/>
  <c r="Q141" i="21" s="1"/>
  <c r="S141" i="21" s="1"/>
  <c r="U141" i="21" s="1"/>
  <c r="W141" i="21"/>
  <c r="Y141" i="21"/>
  <c r="AA141" i="21" s="1"/>
  <c r="F141" i="24" s="1"/>
  <c r="K87" i="21"/>
  <c r="M87" i="21" s="1"/>
  <c r="O87" i="21" s="1"/>
  <c r="Q87" i="21" s="1"/>
  <c r="S87" i="21" s="1"/>
  <c r="U87" i="21" s="1"/>
  <c r="W87" i="21" s="1"/>
  <c r="Y87" i="21" s="1"/>
  <c r="AA87" i="21" s="1"/>
  <c r="F87" i="24" s="1"/>
  <c r="K93" i="21"/>
  <c r="M93" i="21"/>
  <c r="O93" i="21" s="1"/>
  <c r="Q93" i="21" s="1"/>
  <c r="S93" i="21" s="1"/>
  <c r="U93" i="21" s="1"/>
  <c r="W93" i="21" s="1"/>
  <c r="Y93" i="21" s="1"/>
  <c r="AA93" i="21" s="1"/>
  <c r="F93" i="24" s="1"/>
  <c r="K112" i="21"/>
  <c r="M112" i="21"/>
  <c r="O112" i="21" s="1"/>
  <c r="Q112" i="21" s="1"/>
  <c r="S112" i="21" s="1"/>
  <c r="U112" i="21" s="1"/>
  <c r="W112" i="21" s="1"/>
  <c r="Y112" i="21" s="1"/>
  <c r="AA112" i="21" s="1"/>
  <c r="F112" i="24" s="1"/>
  <c r="K15" i="21"/>
  <c r="M15" i="21" s="1"/>
  <c r="O15" i="21"/>
  <c r="Q15" i="21"/>
  <c r="S15" i="21" s="1"/>
  <c r="U15" i="21" s="1"/>
  <c r="W15" i="21" s="1"/>
  <c r="Y15" i="21" s="1"/>
  <c r="AA15" i="21" s="1"/>
  <c r="F15" i="24" s="1"/>
  <c r="K116" i="21"/>
  <c r="M116" i="21" s="1"/>
  <c r="O116" i="21" s="1"/>
  <c r="Q116" i="21" s="1"/>
  <c r="S116" i="21" s="1"/>
  <c r="U116" i="21" s="1"/>
  <c r="W116" i="21" s="1"/>
  <c r="Y116" i="21" s="1"/>
  <c r="AA116" i="21" s="1"/>
  <c r="F116" i="24" s="1"/>
  <c r="O18" i="21"/>
  <c r="Q18" i="21" s="1"/>
  <c r="S18" i="21"/>
  <c r="U18" i="21"/>
  <c r="W18" i="21" s="1"/>
  <c r="Y18" i="21" s="1"/>
  <c r="AA18" i="21" s="1"/>
  <c r="F18" i="24" s="1"/>
  <c r="K80" i="21"/>
  <c r="M80" i="21" s="1"/>
  <c r="O80" i="21" s="1"/>
  <c r="Q80" i="21" s="1"/>
  <c r="S80" i="21" s="1"/>
  <c r="U80" i="21" s="1"/>
  <c r="W80" i="21" s="1"/>
  <c r="Y80" i="21" s="1"/>
  <c r="AA80" i="21" s="1"/>
  <c r="F80" i="24" s="1"/>
  <c r="K150" i="21"/>
  <c r="M150" i="21"/>
  <c r="O150" i="21" s="1"/>
  <c r="Q150" i="21" s="1"/>
  <c r="S150" i="21" s="1"/>
  <c r="U150" i="21" s="1"/>
  <c r="W150" i="21" s="1"/>
  <c r="Y150" i="21" s="1"/>
  <c r="AA150" i="21" s="1"/>
  <c r="F150" i="24" s="1"/>
  <c r="M110" i="21"/>
  <c r="O110" i="21" s="1"/>
  <c r="Q110" i="21" s="1"/>
  <c r="S110" i="21" s="1"/>
  <c r="U110" i="21" s="1"/>
  <c r="W110" i="21" s="1"/>
  <c r="Y110" i="21" s="1"/>
  <c r="AA110" i="21" s="1"/>
  <c r="F110" i="24" s="1"/>
  <c r="H94" i="21"/>
  <c r="M81" i="21"/>
  <c r="O81" i="21" s="1"/>
  <c r="Q81" i="21" s="1"/>
  <c r="S81" i="21"/>
  <c r="U81" i="21" s="1"/>
  <c r="W81" i="21" s="1"/>
  <c r="Y81" i="21" s="1"/>
  <c r="AA81" i="21" s="1"/>
  <c r="F81" i="24" s="1"/>
  <c r="Q83" i="21"/>
  <c r="S83" i="21" s="1"/>
  <c r="U83" i="21" s="1"/>
  <c r="W83" i="21"/>
  <c r="Y83" i="21"/>
  <c r="AA83" i="21" s="1"/>
  <c r="F83" i="24" s="1"/>
  <c r="Q84" i="21"/>
  <c r="S84" i="21"/>
  <c r="U84" i="21" s="1"/>
  <c r="W84" i="21" s="1"/>
  <c r="Y84" i="21" s="1"/>
  <c r="AA84" i="21" s="1"/>
  <c r="F84" i="24" s="1"/>
  <c r="Q86" i="21"/>
  <c r="S86" i="21" s="1"/>
  <c r="U86" i="21" s="1"/>
  <c r="W86" i="21" s="1"/>
  <c r="Y86" i="21" s="1"/>
  <c r="AA86" i="21" s="1"/>
  <c r="F86" i="24" s="1"/>
  <c r="Q67" i="21"/>
  <c r="S67" i="21"/>
  <c r="U67" i="21"/>
  <c r="W67" i="21" s="1"/>
  <c r="Y67" i="21" s="1"/>
  <c r="AA67" i="21" s="1"/>
  <c r="F67" i="24" s="1"/>
  <c r="M21" i="21"/>
  <c r="O21" i="21" s="1"/>
  <c r="Q21" i="21" s="1"/>
  <c r="S21" i="21" s="1"/>
  <c r="U21" i="21" s="1"/>
  <c r="W21" i="21" s="1"/>
  <c r="Y21" i="21" s="1"/>
  <c r="AA21" i="21" s="1"/>
  <c r="F21" i="24" s="1"/>
  <c r="M6" i="21"/>
  <c r="O6" i="21"/>
  <c r="Q6" i="21" s="1"/>
  <c r="S6" i="21" s="1"/>
  <c r="U6" i="21" s="1"/>
  <c r="W6" i="21" s="1"/>
  <c r="Y6" i="21"/>
  <c r="AA6" i="21" s="1"/>
  <c r="F6" i="24" s="1"/>
  <c r="H2" i="21"/>
  <c r="L105" i="4"/>
  <c r="M105" i="21"/>
  <c r="O105" i="21" s="1"/>
  <c r="Q105" i="21"/>
  <c r="S105" i="21" s="1"/>
  <c r="U105" i="21" s="1"/>
  <c r="W105" i="21" s="1"/>
  <c r="Y105" i="21"/>
  <c r="AA105" i="21" s="1"/>
  <c r="F105" i="24" s="1"/>
  <c r="L104" i="4"/>
  <c r="L100" i="4"/>
  <c r="F103" i="17"/>
  <c r="F102" i="17"/>
  <c r="F101" i="17"/>
  <c r="F92" i="17"/>
  <c r="H92" i="17" s="1"/>
  <c r="I92" i="17" s="1"/>
  <c r="F91" i="17"/>
  <c r="F90" i="17"/>
  <c r="F31" i="17"/>
  <c r="F30" i="17"/>
  <c r="F29" i="17"/>
  <c r="F28" i="17"/>
  <c r="K94" i="21"/>
  <c r="M94" i="21" s="1"/>
  <c r="O94" i="21" s="1"/>
  <c r="Q94" i="21" s="1"/>
  <c r="S94" i="21" s="1"/>
  <c r="U94" i="21" s="1"/>
  <c r="W94" i="21" s="1"/>
  <c r="Y94" i="21" s="1"/>
  <c r="AA94" i="21" s="1"/>
  <c r="F94" i="24" s="1"/>
  <c r="L89" i="4"/>
  <c r="F146" i="17"/>
  <c r="H146" i="17" s="1"/>
  <c r="I146" i="17" s="1"/>
  <c r="K146" i="17" s="1"/>
  <c r="F145" i="17"/>
  <c r="H145" i="17" s="1"/>
  <c r="I145" i="17"/>
  <c r="K145" i="17" s="1"/>
  <c r="F143" i="17"/>
  <c r="F141" i="17"/>
  <c r="H141" i="17"/>
  <c r="I141" i="17"/>
  <c r="K141" i="17" s="1"/>
  <c r="F135" i="17"/>
  <c r="H135" i="17"/>
  <c r="I135" i="17" s="1"/>
  <c r="K135" i="17" s="1"/>
  <c r="M135" i="17" s="1"/>
  <c r="O135" i="17" s="1"/>
  <c r="Q135" i="17" s="1"/>
  <c r="S135" i="17" s="1"/>
  <c r="U135" i="17" s="1"/>
  <c r="W135" i="17" s="1"/>
  <c r="Y135" i="17" s="1"/>
  <c r="F133" i="17"/>
  <c r="H133" i="17"/>
  <c r="I133" i="17" s="1"/>
  <c r="K133" i="17" s="1"/>
  <c r="F128" i="17"/>
  <c r="H128" i="17" s="1"/>
  <c r="I128" i="17" s="1"/>
  <c r="K128" i="17" s="1"/>
  <c r="F127" i="17"/>
  <c r="H127" i="17"/>
  <c r="I127" i="17" s="1"/>
  <c r="F125" i="17"/>
  <c r="H125" i="17"/>
  <c r="I125" i="17" s="1"/>
  <c r="K125" i="17" s="1"/>
  <c r="M125" i="17" s="1"/>
  <c r="O125" i="17" s="1"/>
  <c r="Q125" i="17" s="1"/>
  <c r="S125" i="17" s="1"/>
  <c r="U125" i="17" s="1"/>
  <c r="W125" i="17" s="1"/>
  <c r="Y125" i="17" s="1"/>
  <c r="F120" i="17"/>
  <c r="H120" i="17" s="1"/>
  <c r="F119" i="17"/>
  <c r="F116" i="17"/>
  <c r="H116" i="17"/>
  <c r="I116" i="17" s="1"/>
  <c r="K116" i="17" s="1"/>
  <c r="M116" i="17" s="1"/>
  <c r="O116" i="17" s="1"/>
  <c r="Q116" i="17" s="1"/>
  <c r="S116" i="17" s="1"/>
  <c r="U116" i="17" s="1"/>
  <c r="W116" i="17" s="1"/>
  <c r="Y116" i="17" s="1"/>
  <c r="F115" i="17"/>
  <c r="H115" i="17" s="1"/>
  <c r="I115" i="17" s="1"/>
  <c r="K115" i="17" s="1"/>
  <c r="M115" i="17" s="1"/>
  <c r="O115" i="17" s="1"/>
  <c r="Q115" i="17" s="1"/>
  <c r="S115" i="17" s="1"/>
  <c r="U115" i="17" s="1"/>
  <c r="W115" i="17" s="1"/>
  <c r="Y115" i="17" s="1"/>
  <c r="F113" i="17"/>
  <c r="H113" i="17"/>
  <c r="F110" i="17"/>
  <c r="F109" i="17"/>
  <c r="H109" i="17" s="1"/>
  <c r="F108" i="17"/>
  <c r="H108" i="17" s="1"/>
  <c r="K108" i="17" s="1"/>
  <c r="M108" i="17" s="1"/>
  <c r="O108" i="17" s="1"/>
  <c r="Q108" i="17" s="1"/>
  <c r="F107" i="17"/>
  <c r="F106" i="17"/>
  <c r="H106" i="17"/>
  <c r="I106" i="17" s="1"/>
  <c r="F105" i="17"/>
  <c r="H105" i="17"/>
  <c r="I105" i="17" s="1"/>
  <c r="F104" i="17"/>
  <c r="H104" i="17"/>
  <c r="I104" i="17" s="1"/>
  <c r="K104" i="17" s="1"/>
  <c r="H103" i="17"/>
  <c r="I103" i="17" s="1"/>
  <c r="K103" i="17" s="1"/>
  <c r="M103" i="17" s="1"/>
  <c r="O103" i="17" s="1"/>
  <c r="Q103" i="17" s="1"/>
  <c r="S103" i="17" s="1"/>
  <c r="U103" i="17" s="1"/>
  <c r="W103" i="17" s="1"/>
  <c r="Y103" i="17" s="1"/>
  <c r="H102" i="17"/>
  <c r="I102" i="17" s="1"/>
  <c r="H101" i="17"/>
  <c r="I101" i="17" s="1"/>
  <c r="F100" i="17"/>
  <c r="H100" i="17" s="1"/>
  <c r="I100" i="17" s="1"/>
  <c r="F99" i="17"/>
  <c r="H99" i="17" s="1"/>
  <c r="F98" i="17"/>
  <c r="F97" i="17"/>
  <c r="F96" i="17"/>
  <c r="F95" i="17"/>
  <c r="F94" i="17"/>
  <c r="H94" i="17" s="1"/>
  <c r="I94" i="17" s="1"/>
  <c r="F93" i="17"/>
  <c r="H93" i="17" s="1"/>
  <c r="I93" i="17" s="1"/>
  <c r="H91" i="17"/>
  <c r="I91" i="17" s="1"/>
  <c r="K91" i="17" s="1"/>
  <c r="M91" i="17" s="1"/>
  <c r="O91" i="17" s="1"/>
  <c r="Q91" i="17" s="1"/>
  <c r="S91" i="17" s="1"/>
  <c r="U91" i="17" s="1"/>
  <c r="W91" i="17" s="1"/>
  <c r="Y91" i="17" s="1"/>
  <c r="H90" i="17"/>
  <c r="I90" i="17" s="1"/>
  <c r="K90" i="17" s="1"/>
  <c r="M90" i="17" s="1"/>
  <c r="O90" i="17" s="1"/>
  <c r="Q90" i="17" s="1"/>
  <c r="S90" i="17" s="1"/>
  <c r="U90" i="17" s="1"/>
  <c r="W90" i="17" s="1"/>
  <c r="Y90" i="17" s="1"/>
  <c r="F89" i="17"/>
  <c r="H89" i="17" s="1"/>
  <c r="I89" i="17"/>
  <c r="K89" i="17" s="1"/>
  <c r="F88" i="17"/>
  <c r="H88" i="17"/>
  <c r="I88" i="17" s="1"/>
  <c r="K88" i="17" s="1"/>
  <c r="F87" i="17"/>
  <c r="H87" i="17" s="1"/>
  <c r="I87" i="17"/>
  <c r="F86" i="17"/>
  <c r="H86" i="17"/>
  <c r="I86" i="17"/>
  <c r="K86" i="17" s="1"/>
  <c r="F85" i="17"/>
  <c r="H85" i="17" s="1"/>
  <c r="I85" i="17" s="1"/>
  <c r="K85" i="17" s="1"/>
  <c r="M85" i="17" s="1"/>
  <c r="O85" i="17" s="1"/>
  <c r="Q85" i="17" s="1"/>
  <c r="S85" i="17" s="1"/>
  <c r="F84" i="17"/>
  <c r="H84" i="17"/>
  <c r="I84" i="17"/>
  <c r="F83" i="17"/>
  <c r="H83" i="17" s="1"/>
  <c r="I83" i="17" s="1"/>
  <c r="K83" i="17" s="1"/>
  <c r="F75" i="17"/>
  <c r="H75" i="17"/>
  <c r="I75" i="17"/>
  <c r="K75" i="17" s="1"/>
  <c r="F73" i="17"/>
  <c r="H73" i="17" s="1"/>
  <c r="I73" i="17"/>
  <c r="K73" i="17" s="1"/>
  <c r="F70" i="17"/>
  <c r="H70" i="17"/>
  <c r="I70" i="17"/>
  <c r="K70" i="17" s="1"/>
  <c r="F69" i="17"/>
  <c r="H69" i="17" s="1"/>
  <c r="I69" i="17"/>
  <c r="K69" i="17" s="1"/>
  <c r="F68" i="17"/>
  <c r="H68" i="17"/>
  <c r="I68" i="17" s="1"/>
  <c r="K68" i="17" s="1"/>
  <c r="F67" i="17"/>
  <c r="H67" i="17" s="1"/>
  <c r="I67" i="17"/>
  <c r="K67" i="17" s="1"/>
  <c r="F61" i="17"/>
  <c r="F59" i="17"/>
  <c r="H59" i="17" s="1"/>
  <c r="F54" i="17"/>
  <c r="H54" i="17" s="1"/>
  <c r="F53" i="17"/>
  <c r="H53" i="17" s="1"/>
  <c r="F52" i="17"/>
  <c r="H52" i="17" s="1"/>
  <c r="F51" i="17"/>
  <c r="H51" i="17" s="1"/>
  <c r="F50" i="17"/>
  <c r="H50" i="17" s="1"/>
  <c r="F49" i="17"/>
  <c r="H49" i="17" s="1"/>
  <c r="F48" i="17"/>
  <c r="F43" i="17"/>
  <c r="H43" i="17" s="1"/>
  <c r="F42" i="17"/>
  <c r="H42" i="17" s="1"/>
  <c r="F41" i="17"/>
  <c r="H41" i="17" s="1"/>
  <c r="F40" i="17"/>
  <c r="F39" i="17"/>
  <c r="H39" i="17" s="1"/>
  <c r="F38" i="17"/>
  <c r="H38" i="17" s="1"/>
  <c r="F37" i="17"/>
  <c r="H37" i="17" s="1"/>
  <c r="F36" i="17"/>
  <c r="H36" i="17" s="1"/>
  <c r="F35" i="17"/>
  <c r="H35" i="17" s="1"/>
  <c r="F34" i="17"/>
  <c r="H34" i="17" s="1"/>
  <c r="F33" i="17"/>
  <c r="H33" i="17" s="1"/>
  <c r="F32" i="17"/>
  <c r="H32" i="17" s="1"/>
  <c r="H31" i="17"/>
  <c r="I31" i="17" s="1"/>
  <c r="K31" i="17" s="1"/>
  <c r="H30" i="17"/>
  <c r="I30" i="17"/>
  <c r="K30" i="17" s="1"/>
  <c r="M30" i="17" s="1"/>
  <c r="O30" i="17" s="1"/>
  <c r="Q30" i="17" s="1"/>
  <c r="S30" i="17" s="1"/>
  <c r="U30" i="17" s="1"/>
  <c r="W30" i="17" s="1"/>
  <c r="Y30" i="17" s="1"/>
  <c r="H29" i="17"/>
  <c r="I29" i="17"/>
  <c r="K29" i="17" s="1"/>
  <c r="H28" i="17"/>
  <c r="I28" i="17" s="1"/>
  <c r="K28" i="17" s="1"/>
  <c r="M28" i="17" s="1"/>
  <c r="O28" i="17" s="1"/>
  <c r="Q28" i="17" s="1"/>
  <c r="S28" i="17" s="1"/>
  <c r="U28" i="17" s="1"/>
  <c r="W28" i="17" s="1"/>
  <c r="Y28" i="17" s="1"/>
  <c r="AA28" i="17" s="1"/>
  <c r="AC28" i="17" s="1"/>
  <c r="F27" i="17"/>
  <c r="F26" i="17"/>
  <c r="F25" i="17"/>
  <c r="F24" i="17"/>
  <c r="H24" i="17" s="1"/>
  <c r="F23" i="17"/>
  <c r="H23" i="17" s="1"/>
  <c r="F22" i="17"/>
  <c r="F21" i="17"/>
  <c r="F20" i="17"/>
  <c r="F19" i="17"/>
  <c r="F18" i="17"/>
  <c r="H18" i="17" s="1"/>
  <c r="F17" i="17"/>
  <c r="H17" i="17" s="1"/>
  <c r="F16" i="17"/>
  <c r="F15" i="17"/>
  <c r="F14" i="17"/>
  <c r="F13" i="17"/>
  <c r="F12" i="17"/>
  <c r="H12" i="17"/>
  <c r="F11" i="17"/>
  <c r="H11" i="17"/>
  <c r="F5" i="17"/>
  <c r="H5" i="17"/>
  <c r="H143" i="17"/>
  <c r="I143" i="17"/>
  <c r="H107" i="17"/>
  <c r="I107" i="17"/>
  <c r="I113" i="17"/>
  <c r="K113" i="17" s="1"/>
  <c r="M113" i="17" s="1"/>
  <c r="O113" i="17"/>
  <c r="Q113" i="17" s="1"/>
  <c r="S113" i="17" s="1"/>
  <c r="U113" i="17" s="1"/>
  <c r="W113" i="17" s="1"/>
  <c r="Y113" i="17" s="1"/>
  <c r="I120" i="17"/>
  <c r="K120" i="17" s="1"/>
  <c r="M120" i="17" s="1"/>
  <c r="O120" i="17" s="1"/>
  <c r="Q120" i="17" s="1"/>
  <c r="S120" i="17" s="1"/>
  <c r="U120" i="17" s="1"/>
  <c r="W120" i="17" s="1"/>
  <c r="Y120" i="17" s="1"/>
  <c r="H110" i="17"/>
  <c r="K106" i="17"/>
  <c r="M29" i="17"/>
  <c r="O29" i="17" s="1"/>
  <c r="Q29" i="17" s="1"/>
  <c r="S29" i="17" s="1"/>
  <c r="U29" i="17" s="1"/>
  <c r="W29" i="17" s="1"/>
  <c r="Y29" i="17" s="1"/>
  <c r="H97" i="17"/>
  <c r="I97" i="17" s="1"/>
  <c r="K105" i="17"/>
  <c r="K127" i="17"/>
  <c r="M31" i="17"/>
  <c r="O31" i="17" s="1"/>
  <c r="Q31" i="17"/>
  <c r="S31" i="17"/>
  <c r="U31" i="17" s="1"/>
  <c r="W31" i="17" s="1"/>
  <c r="Y31" i="17" s="1"/>
  <c r="AE31" i="17" s="1"/>
  <c r="AG31" i="17" s="1"/>
  <c r="AI31" i="17" s="1"/>
  <c r="K87" i="17"/>
  <c r="H95" i="17"/>
  <c r="I95" i="17"/>
  <c r="K95" i="17"/>
  <c r="M95" i="17" s="1"/>
  <c r="O95" i="17" s="1"/>
  <c r="Q95" i="17" s="1"/>
  <c r="S95" i="17" s="1"/>
  <c r="U95" i="17" s="1"/>
  <c r="W95" i="17" s="1"/>
  <c r="Y95" i="17" s="1"/>
  <c r="AA95" i="17" s="1"/>
  <c r="AC95" i="17" s="1"/>
  <c r="AE95" i="17" s="1"/>
  <c r="AG95" i="17" s="1"/>
  <c r="AI95" i="17" s="1"/>
  <c r="AK95" i="17" s="1"/>
  <c r="AM95" i="17" s="1"/>
  <c r="AO95" i="17" s="1"/>
  <c r="AQ95" i="17" s="1"/>
  <c r="AS95" i="17" s="1"/>
  <c r="E95" i="24" s="1"/>
  <c r="H98" i="17"/>
  <c r="I98" i="17" s="1"/>
  <c r="K98" i="17"/>
  <c r="M98" i="17"/>
  <c r="O98" i="17" s="1"/>
  <c r="Q98" i="17" s="1"/>
  <c r="S98" i="17"/>
  <c r="U98" i="17" s="1"/>
  <c r="W98" i="17"/>
  <c r="Y98" i="17" s="1"/>
  <c r="AA98" i="17" s="1"/>
  <c r="AC98" i="17" s="1"/>
  <c r="AE98" i="17" s="1"/>
  <c r="AG98" i="17" s="1"/>
  <c r="AI98" i="17" s="1"/>
  <c r="AK98" i="17" s="1"/>
  <c r="AM98" i="17" s="1"/>
  <c r="K84" i="17"/>
  <c r="M84" i="17" s="1"/>
  <c r="O84" i="17" s="1"/>
  <c r="H96" i="17"/>
  <c r="H119" i="17"/>
  <c r="I119" i="17" s="1"/>
  <c r="K102" i="17"/>
  <c r="M102" i="17" s="1"/>
  <c r="O102" i="17" s="1"/>
  <c r="Q102" i="17"/>
  <c r="S102" i="17" s="1"/>
  <c r="U102" i="17"/>
  <c r="W102" i="17" s="1"/>
  <c r="Y102" i="17" s="1"/>
  <c r="AA102" i="17" s="1"/>
  <c r="AC102" i="17" s="1"/>
  <c r="K143" i="17"/>
  <c r="M143" i="17" s="1"/>
  <c r="O143" i="17"/>
  <c r="Q143" i="17"/>
  <c r="S143" i="17" s="1"/>
  <c r="U143" i="17" s="1"/>
  <c r="W143" i="17"/>
  <c r="Y143" i="17" s="1"/>
  <c r="AA143" i="17"/>
  <c r="AC143" i="17" s="1"/>
  <c r="AE143" i="17" s="1"/>
  <c r="AG143" i="17" s="1"/>
  <c r="AI143" i="17" s="1"/>
  <c r="AK143" i="17" s="1"/>
  <c r="AM143" i="17" s="1"/>
  <c r="AO143" i="17" s="1"/>
  <c r="AQ143" i="17" s="1"/>
  <c r="AS143" i="17" s="1"/>
  <c r="E143" i="24" s="1"/>
  <c r="K107" i="17"/>
  <c r="M107" i="17"/>
  <c r="O107" i="17" s="1"/>
  <c r="Q107" i="17" s="1"/>
  <c r="S107" i="17" s="1"/>
  <c r="U107" i="17" s="1"/>
  <c r="W107" i="17" s="1"/>
  <c r="Y107" i="17" s="1"/>
  <c r="AA107" i="17" s="1"/>
  <c r="AC107" i="17" s="1"/>
  <c r="AE107" i="17" s="1"/>
  <c r="AG107" i="17" s="1"/>
  <c r="AI107" i="17" s="1"/>
  <c r="K101" i="17"/>
  <c r="M101" i="17" s="1"/>
  <c r="O101" i="17" s="1"/>
  <c r="Q101" i="17" s="1"/>
  <c r="S101" i="17" s="1"/>
  <c r="U101" i="17" s="1"/>
  <c r="W101" i="17" s="1"/>
  <c r="Y101" i="17" s="1"/>
  <c r="K92" i="17"/>
  <c r="M92" i="17" s="1"/>
  <c r="O92" i="17" s="1"/>
  <c r="Q92" i="17"/>
  <c r="S92" i="17" s="1"/>
  <c r="U92" i="17" s="1"/>
  <c r="W92" i="17" s="1"/>
  <c r="Y92" i="17" s="1"/>
  <c r="H16" i="17"/>
  <c r="H20" i="17"/>
  <c r="H48" i="17"/>
  <c r="H61" i="17"/>
  <c r="I61" i="17"/>
  <c r="H13" i="17"/>
  <c r="H21" i="17"/>
  <c r="H25" i="17"/>
  <c r="H22" i="17"/>
  <c r="H26" i="17"/>
  <c r="K26" i="17" s="1"/>
  <c r="M26" i="17" s="1"/>
  <c r="O26" i="17" s="1"/>
  <c r="H14" i="17"/>
  <c r="H15" i="17"/>
  <c r="H19" i="17"/>
  <c r="H27" i="17"/>
  <c r="F2" i="17"/>
  <c r="F6" i="17"/>
  <c r="F10" i="17"/>
  <c r="F55" i="17"/>
  <c r="F64" i="17"/>
  <c r="F66" i="17"/>
  <c r="F77" i="17"/>
  <c r="F80" i="17"/>
  <c r="F82" i="17"/>
  <c r="F111" i="17"/>
  <c r="H111" i="17"/>
  <c r="I111" i="17" s="1"/>
  <c r="F118" i="17"/>
  <c r="F124" i="17"/>
  <c r="F126" i="17"/>
  <c r="H126" i="17"/>
  <c r="I126" i="17" s="1"/>
  <c r="K126" i="17" s="1"/>
  <c r="M126" i="17" s="1"/>
  <c r="O126" i="17" s="1"/>
  <c r="Q126" i="17" s="1"/>
  <c r="S126" i="17" s="1"/>
  <c r="U126" i="17" s="1"/>
  <c r="W126" i="17" s="1"/>
  <c r="Y126" i="17" s="1"/>
  <c r="F138" i="17"/>
  <c r="H138" i="17"/>
  <c r="F3" i="17"/>
  <c r="F7" i="17"/>
  <c r="H7" i="17"/>
  <c r="F56" i="17"/>
  <c r="F62" i="17"/>
  <c r="F71" i="17"/>
  <c r="H71" i="17" s="1"/>
  <c r="I71" i="17" s="1"/>
  <c r="K71" i="17" s="1"/>
  <c r="F76" i="17"/>
  <c r="H76" i="17"/>
  <c r="I76" i="17" s="1"/>
  <c r="F78" i="17"/>
  <c r="H78" i="17" s="1"/>
  <c r="F112" i="17"/>
  <c r="H112" i="17" s="1"/>
  <c r="F114" i="17"/>
  <c r="F131" i="17"/>
  <c r="F136" i="17"/>
  <c r="H136" i="17" s="1"/>
  <c r="I136" i="17"/>
  <c r="K136" i="17"/>
  <c r="M136" i="17"/>
  <c r="O136" i="17" s="1"/>
  <c r="Q136" i="17" s="1"/>
  <c r="S136" i="17" s="1"/>
  <c r="U136" i="17" s="1"/>
  <c r="W136" i="17" s="1"/>
  <c r="Y136" i="17" s="1"/>
  <c r="H148" i="17"/>
  <c r="I148" i="17"/>
  <c r="K148" i="17" s="1"/>
  <c r="F150" i="17"/>
  <c r="H150" i="17"/>
  <c r="I150" i="17"/>
  <c r="F4" i="17"/>
  <c r="F8" i="17"/>
  <c r="H8" i="17"/>
  <c r="F57" i="17"/>
  <c r="F60" i="17"/>
  <c r="F72" i="17"/>
  <c r="H72" i="17" s="1"/>
  <c r="I72" i="17"/>
  <c r="K72" i="17" s="1"/>
  <c r="F74" i="17"/>
  <c r="H74" i="17"/>
  <c r="I74" i="17" s="1"/>
  <c r="K74" i="17" s="1"/>
  <c r="F81" i="17"/>
  <c r="F121" i="17"/>
  <c r="H121" i="17"/>
  <c r="I121" i="17" s="1"/>
  <c r="K121" i="17" s="1"/>
  <c r="F123" i="17"/>
  <c r="H123" i="17" s="1"/>
  <c r="F129" i="17"/>
  <c r="H129" i="17" s="1"/>
  <c r="I129" i="17" s="1"/>
  <c r="K129" i="17" s="1"/>
  <c r="M129" i="17" s="1"/>
  <c r="O129" i="17" s="1"/>
  <c r="Q129" i="17" s="1"/>
  <c r="S129" i="17" s="1"/>
  <c r="U129" i="17" s="1"/>
  <c r="W129" i="17" s="1"/>
  <c r="Y129" i="17" s="1"/>
  <c r="F132" i="17"/>
  <c r="F134" i="17"/>
  <c r="H134" i="17"/>
  <c r="I134" i="17"/>
  <c r="K134" i="17"/>
  <c r="M134" i="17" s="1"/>
  <c r="O134" i="17" s="1"/>
  <c r="Q134" i="17" s="1"/>
  <c r="S134" i="17" s="1"/>
  <c r="U134" i="17" s="1"/>
  <c r="W134" i="17" s="1"/>
  <c r="Y134" i="17" s="1"/>
  <c r="F139" i="17"/>
  <c r="H139" i="17" s="1"/>
  <c r="I139" i="17" s="1"/>
  <c r="K139" i="17" s="1"/>
  <c r="F144" i="17"/>
  <c r="F9" i="17"/>
  <c r="H9" i="17"/>
  <c r="F58" i="17"/>
  <c r="F63" i="17"/>
  <c r="F65" i="17"/>
  <c r="F79" i="17"/>
  <c r="F117" i="17"/>
  <c r="F122" i="17"/>
  <c r="H122" i="17" s="1"/>
  <c r="I122" i="17" s="1"/>
  <c r="K122" i="17" s="1"/>
  <c r="F130" i="17"/>
  <c r="F137" i="17"/>
  <c r="H137" i="17"/>
  <c r="I137" i="17"/>
  <c r="K137" i="17" s="1"/>
  <c r="M137" i="17"/>
  <c r="O137" i="17" s="1"/>
  <c r="Q137" i="17" s="1"/>
  <c r="S137" i="17" s="1"/>
  <c r="U137" i="17" s="1"/>
  <c r="W137" i="17" s="1"/>
  <c r="Y137" i="17" s="1"/>
  <c r="F140" i="17"/>
  <c r="H140" i="17" s="1"/>
  <c r="F142" i="17"/>
  <c r="H142" i="17" s="1"/>
  <c r="I142" i="17" s="1"/>
  <c r="F147" i="17"/>
  <c r="H147" i="17" s="1"/>
  <c r="I147" i="17" s="1"/>
  <c r="F149" i="17"/>
  <c r="H149" i="17"/>
  <c r="I149" i="17"/>
  <c r="K149" i="17" s="1"/>
  <c r="D151" i="17"/>
  <c r="K119" i="17"/>
  <c r="M119" i="17" s="1"/>
  <c r="O119" i="17" s="1"/>
  <c r="Q119" i="17" s="1"/>
  <c r="S119" i="17" s="1"/>
  <c r="U119" i="17" s="1"/>
  <c r="W119" i="17" s="1"/>
  <c r="Y119" i="17" s="1"/>
  <c r="H131" i="17"/>
  <c r="I131" i="17"/>
  <c r="K131" i="17" s="1"/>
  <c r="M131" i="17" s="1"/>
  <c r="O131" i="17" s="1"/>
  <c r="Q131" i="17" s="1"/>
  <c r="S131" i="17" s="1"/>
  <c r="U131" i="17" s="1"/>
  <c r="W131" i="17" s="1"/>
  <c r="Y131" i="17" s="1"/>
  <c r="H124" i="17"/>
  <c r="K124" i="17" s="1"/>
  <c r="M124" i="17" s="1"/>
  <c r="O124" i="17" s="1"/>
  <c r="S108" i="17"/>
  <c r="U108" i="17" s="1"/>
  <c r="W108" i="17" s="1"/>
  <c r="Y108" i="17" s="1"/>
  <c r="AA108" i="17" s="1"/>
  <c r="AC108" i="17" s="1"/>
  <c r="AE108" i="17" s="1"/>
  <c r="AG108" i="17" s="1"/>
  <c r="AI108" i="17" s="1"/>
  <c r="AK108" i="17" s="1"/>
  <c r="AM108" i="17" s="1"/>
  <c r="AO108" i="17" s="1"/>
  <c r="AQ108" i="17" s="1"/>
  <c r="AS108" i="17" s="1"/>
  <c r="E108" i="24" s="1"/>
  <c r="H130" i="17"/>
  <c r="I130" i="17"/>
  <c r="K130" i="17" s="1"/>
  <c r="M130" i="17" s="1"/>
  <c r="O130" i="17" s="1"/>
  <c r="Q130" i="17" s="1"/>
  <c r="S130" i="17" s="1"/>
  <c r="U130" i="17" s="1"/>
  <c r="W130" i="17" s="1"/>
  <c r="Y130" i="17" s="1"/>
  <c r="H114" i="17"/>
  <c r="I114" i="17" s="1"/>
  <c r="H144" i="17"/>
  <c r="I144" i="17"/>
  <c r="H117" i="17"/>
  <c r="I117" i="17"/>
  <c r="H118" i="17"/>
  <c r="I118" i="17"/>
  <c r="H132" i="17"/>
  <c r="I132" i="17" s="1"/>
  <c r="K132" i="17" s="1"/>
  <c r="M132" i="17" s="1"/>
  <c r="O132" i="17" s="1"/>
  <c r="Q132" i="17" s="1"/>
  <c r="S132" i="17" s="1"/>
  <c r="U132" i="17" s="1"/>
  <c r="W132" i="17" s="1"/>
  <c r="Y132" i="17" s="1"/>
  <c r="K111" i="17"/>
  <c r="M111" i="17" s="1"/>
  <c r="O111" i="17" s="1"/>
  <c r="Q111" i="17" s="1"/>
  <c r="S111" i="17" s="1"/>
  <c r="U111" i="17" s="1"/>
  <c r="W111" i="17" s="1"/>
  <c r="Y111" i="17" s="1"/>
  <c r="K100" i="17"/>
  <c r="M100" i="17"/>
  <c r="O100" i="17"/>
  <c r="Q100" i="17" s="1"/>
  <c r="S100" i="17" s="1"/>
  <c r="U100" i="17" s="1"/>
  <c r="W100" i="17" s="1"/>
  <c r="Y100" i="17"/>
  <c r="AA100" i="17" s="1"/>
  <c r="AC100" i="17" s="1"/>
  <c r="AE100" i="17" s="1"/>
  <c r="AG100" i="17" s="1"/>
  <c r="AI100" i="17" s="1"/>
  <c r="AK100" i="17" s="1"/>
  <c r="AM100" i="17" s="1"/>
  <c r="AO100" i="17" s="1"/>
  <c r="AQ100" i="17" s="1"/>
  <c r="AS100" i="17" s="1"/>
  <c r="E100" i="24" s="1"/>
  <c r="K97" i="17"/>
  <c r="M97" i="17"/>
  <c r="O97" i="17"/>
  <c r="Q97" i="17"/>
  <c r="S97" i="17" s="1"/>
  <c r="U97" i="17" s="1"/>
  <c r="W97" i="17" s="1"/>
  <c r="Y97" i="17" s="1"/>
  <c r="AA97" i="17" s="1"/>
  <c r="AC97" i="17" s="1"/>
  <c r="AE97" i="17" s="1"/>
  <c r="AG97" i="17" s="1"/>
  <c r="AI97" i="17" s="1"/>
  <c r="AK97" i="17" s="1"/>
  <c r="AM97" i="17" s="1"/>
  <c r="AO97" i="17" s="1"/>
  <c r="AQ97" i="17" s="1"/>
  <c r="AS97" i="17" s="1"/>
  <c r="E97" i="24" s="1"/>
  <c r="AO98" i="17"/>
  <c r="AQ98" i="17"/>
  <c r="AS98" i="17" s="1"/>
  <c r="E98" i="24" s="1"/>
  <c r="H63" i="17"/>
  <c r="K76" i="17"/>
  <c r="M76" i="17"/>
  <c r="O76" i="17"/>
  <c r="Q76" i="17" s="1"/>
  <c r="S76" i="17" s="1"/>
  <c r="U76" i="17" s="1"/>
  <c r="W76" i="17" s="1"/>
  <c r="Y76" i="17"/>
  <c r="K94" i="17"/>
  <c r="M94" i="17"/>
  <c r="O94" i="17"/>
  <c r="Q94" i="17" s="1"/>
  <c r="S94" i="17" s="1"/>
  <c r="U94" i="17" s="1"/>
  <c r="W94" i="17" s="1"/>
  <c r="Y94" i="17" s="1"/>
  <c r="AA94" i="17" s="1"/>
  <c r="AC94" i="17" s="1"/>
  <c r="AE94" i="17" s="1"/>
  <c r="AG94" i="17" s="1"/>
  <c r="AI94" i="17" s="1"/>
  <c r="AK94" i="17" s="1"/>
  <c r="AM94" i="17" s="1"/>
  <c r="AO94" i="17" s="1"/>
  <c r="AQ94" i="17" s="1"/>
  <c r="AS94" i="17" s="1"/>
  <c r="E94" i="24" s="1"/>
  <c r="K150" i="17"/>
  <c r="H66" i="17"/>
  <c r="K147" i="17"/>
  <c r="H65" i="17"/>
  <c r="AE102" i="17"/>
  <c r="AG102" i="17" s="1"/>
  <c r="AI102" i="17" s="1"/>
  <c r="AK102" i="17" s="1"/>
  <c r="AM102" i="17"/>
  <c r="AO102" i="17" s="1"/>
  <c r="AQ102" i="17" s="1"/>
  <c r="AS102" i="17" s="1"/>
  <c r="E102" i="24" s="1"/>
  <c r="AE101" i="17"/>
  <c r="AG101" i="17" s="1"/>
  <c r="AI101" i="17" s="1"/>
  <c r="AK101" i="17" s="1"/>
  <c r="AM101" i="17"/>
  <c r="AO101" i="17" s="1"/>
  <c r="AQ101" i="17" s="1"/>
  <c r="AS101" i="17" s="1"/>
  <c r="E101" i="24" s="1"/>
  <c r="AA101" i="17"/>
  <c r="AC101" i="17"/>
  <c r="K15" i="17"/>
  <c r="M15" i="17"/>
  <c r="O15" i="17" s="1"/>
  <c r="Q15" i="17" s="1"/>
  <c r="S15" i="17" s="1"/>
  <c r="U15" i="17" s="1"/>
  <c r="W15" i="17" s="1"/>
  <c r="Y15" i="17" s="1"/>
  <c r="AA15" i="17" s="1"/>
  <c r="AC15" i="17" s="1"/>
  <c r="AE15" i="17" s="1"/>
  <c r="AG15" i="17" s="1"/>
  <c r="AI15" i="17" s="1"/>
  <c r="AK15" i="17" s="1"/>
  <c r="AM15" i="17" s="1"/>
  <c r="AO15" i="17" s="1"/>
  <c r="AQ15" i="17" s="1"/>
  <c r="AS15" i="17" s="1"/>
  <c r="E15" i="24" s="1"/>
  <c r="K23" i="17"/>
  <c r="M23" i="17" s="1"/>
  <c r="O23" i="17" s="1"/>
  <c r="Q23" i="17" s="1"/>
  <c r="S23" i="17" s="1"/>
  <c r="U23" i="17" s="1"/>
  <c r="W23" i="17" s="1"/>
  <c r="Y23" i="17" s="1"/>
  <c r="AA23" i="17" s="1"/>
  <c r="AC23" i="17" s="1"/>
  <c r="AE23" i="17" s="1"/>
  <c r="AG23" i="17" s="1"/>
  <c r="AI23" i="17" s="1"/>
  <c r="AK23" i="17" s="1"/>
  <c r="AM23" i="17" s="1"/>
  <c r="AO23" i="17" s="1"/>
  <c r="AQ23" i="17" s="1"/>
  <c r="AS23" i="17" s="1"/>
  <c r="E23" i="24" s="1"/>
  <c r="Q26" i="17"/>
  <c r="S26" i="17"/>
  <c r="U26" i="17" s="1"/>
  <c r="W26" i="17" s="1"/>
  <c r="Y26" i="17" s="1"/>
  <c r="AA26" i="17" s="1"/>
  <c r="AC26" i="17" s="1"/>
  <c r="AE26" i="17" s="1"/>
  <c r="AG26" i="17" s="1"/>
  <c r="AI26" i="17" s="1"/>
  <c r="AK26" i="17" s="1"/>
  <c r="AM26" i="17" s="1"/>
  <c r="AO26" i="17" s="1"/>
  <c r="AQ26" i="17" s="1"/>
  <c r="AS26" i="17" s="1"/>
  <c r="E26" i="24" s="1"/>
  <c r="K21" i="17"/>
  <c r="M21" i="17"/>
  <c r="O21" i="17" s="1"/>
  <c r="Q21" i="17" s="1"/>
  <c r="S21" i="17" s="1"/>
  <c r="U21" i="17" s="1"/>
  <c r="W21" i="17" s="1"/>
  <c r="Y21" i="17" s="1"/>
  <c r="AA21" i="17" s="1"/>
  <c r="AC21" i="17" s="1"/>
  <c r="AE21" i="17" s="1"/>
  <c r="AG21" i="17" s="1"/>
  <c r="AI21" i="17" s="1"/>
  <c r="AK21" i="17" s="1"/>
  <c r="AM21" i="17" s="1"/>
  <c r="AO21" i="17" s="1"/>
  <c r="AQ21" i="17" s="1"/>
  <c r="AS21" i="17" s="1"/>
  <c r="E21" i="24" s="1"/>
  <c r="K144" i="17"/>
  <c r="M144" i="17" s="1"/>
  <c r="O144" i="17" s="1"/>
  <c r="K19" i="17"/>
  <c r="M19" i="17"/>
  <c r="O19" i="17"/>
  <c r="Q19" i="17" s="1"/>
  <c r="S19" i="17" s="1"/>
  <c r="U19" i="17" s="1"/>
  <c r="W19" i="17"/>
  <c r="Y19" i="17" s="1"/>
  <c r="AA19" i="17" s="1"/>
  <c r="AC19" i="17" s="1"/>
  <c r="AE19" i="17" s="1"/>
  <c r="AG19" i="17" s="1"/>
  <c r="AI19" i="17" s="1"/>
  <c r="AK19" i="17" s="1"/>
  <c r="AM19" i="17" s="1"/>
  <c r="AO19" i="17" s="1"/>
  <c r="AQ19" i="17" s="1"/>
  <c r="AS19" i="17" s="1"/>
  <c r="E19" i="24" s="1"/>
  <c r="K22" i="17"/>
  <c r="M22" i="17" s="1"/>
  <c r="O22" i="17" s="1"/>
  <c r="Q22" i="17" s="1"/>
  <c r="S22" i="17" s="1"/>
  <c r="U22" i="17" s="1"/>
  <c r="W22" i="17" s="1"/>
  <c r="Y22" i="17" s="1"/>
  <c r="AA22" i="17" s="1"/>
  <c r="AC22" i="17" s="1"/>
  <c r="AE22" i="17" s="1"/>
  <c r="AG22" i="17" s="1"/>
  <c r="AI22" i="17" s="1"/>
  <c r="AK22" i="17" s="1"/>
  <c r="AM22" i="17" s="1"/>
  <c r="AO22" i="17" s="1"/>
  <c r="AQ22" i="17" s="1"/>
  <c r="AS22" i="17" s="1"/>
  <c r="E22" i="24" s="1"/>
  <c r="K24" i="17"/>
  <c r="M24" i="17" s="1"/>
  <c r="O24" i="17" s="1"/>
  <c r="Q24" i="17" s="1"/>
  <c r="S24" i="17" s="1"/>
  <c r="U24" i="17" s="1"/>
  <c r="W24" i="17" s="1"/>
  <c r="Y24" i="17" s="1"/>
  <c r="AA24" i="17" s="1"/>
  <c r="AC24" i="17" s="1"/>
  <c r="AE24" i="17" s="1"/>
  <c r="AG24" i="17" s="1"/>
  <c r="AI24" i="17" s="1"/>
  <c r="AK24" i="17" s="1"/>
  <c r="AM24" i="17" s="1"/>
  <c r="AO24" i="17" s="1"/>
  <c r="AQ24" i="17" s="1"/>
  <c r="AS24" i="17" s="1"/>
  <c r="E24" i="24" s="1"/>
  <c r="Q124" i="17"/>
  <c r="S124" i="17"/>
  <c r="U124" i="17" s="1"/>
  <c r="W124" i="17" s="1"/>
  <c r="Y124" i="17" s="1"/>
  <c r="AA124" i="17" s="1"/>
  <c r="AC124" i="17" s="1"/>
  <c r="AE124" i="17" s="1"/>
  <c r="AG124" i="17" s="1"/>
  <c r="AI124" i="17" s="1"/>
  <c r="AK124" i="17" s="1"/>
  <c r="AM124" i="17" s="1"/>
  <c r="AO124" i="17" s="1"/>
  <c r="AQ124" i="17" s="1"/>
  <c r="AS124" i="17" s="1"/>
  <c r="E124" i="24" s="1"/>
  <c r="K117" i="17"/>
  <c r="M117" i="17" s="1"/>
  <c r="O117" i="17" s="1"/>
  <c r="Q117" i="17" s="1"/>
  <c r="S117" i="17" s="1"/>
  <c r="U117" i="17" s="1"/>
  <c r="W117" i="17" s="1"/>
  <c r="Y117" i="17" s="1"/>
  <c r="AA117" i="17" s="1"/>
  <c r="AC117" i="17" s="1"/>
  <c r="AE117" i="17" s="1"/>
  <c r="AG117" i="17" s="1"/>
  <c r="AI117" i="17" s="1"/>
  <c r="AK117" i="17" s="1"/>
  <c r="AM117" i="17" s="1"/>
  <c r="AO117" i="17" s="1"/>
  <c r="AQ117" i="17" s="1"/>
  <c r="AS117" i="17" s="1"/>
  <c r="E117" i="24" s="1"/>
  <c r="K114" i="17"/>
  <c r="M114" i="17" s="1"/>
  <c r="O114" i="17" s="1"/>
  <c r="Q114" i="17" s="1"/>
  <c r="S114" i="17" s="1"/>
  <c r="U114" i="17" s="1"/>
  <c r="W114" i="17" s="1"/>
  <c r="Y114" i="17" s="1"/>
  <c r="AA114" i="17" s="1"/>
  <c r="AC114" i="17"/>
  <c r="AE114" i="17" s="1"/>
  <c r="AG114" i="17" s="1"/>
  <c r="AI114" i="17" s="1"/>
  <c r="AK114" i="17" s="1"/>
  <c r="AM114" i="17" s="1"/>
  <c r="AO114" i="17" s="1"/>
  <c r="AQ114" i="17" s="1"/>
  <c r="AS114" i="17" s="1"/>
  <c r="E114" i="24" s="1"/>
  <c r="K118" i="17"/>
  <c r="M118" i="17"/>
  <c r="O118" i="17"/>
  <c r="Q118" i="17"/>
  <c r="S118" i="17" s="1"/>
  <c r="U118" i="17" s="1"/>
  <c r="W118" i="17" s="1"/>
  <c r="Y118" i="17" s="1"/>
  <c r="AA118" i="17" s="1"/>
  <c r="AC118" i="17" s="1"/>
  <c r="AE118" i="17" s="1"/>
  <c r="AG118" i="17" s="1"/>
  <c r="AI118" i="17" s="1"/>
  <c r="AK118" i="17" s="1"/>
  <c r="K14" i="17"/>
  <c r="M14" i="17" s="1"/>
  <c r="O14" i="17" s="1"/>
  <c r="Q14" i="17" s="1"/>
  <c r="S14" i="17" s="1"/>
  <c r="U14" i="17" s="1"/>
  <c r="W14" i="17" s="1"/>
  <c r="Y14" i="17" s="1"/>
  <c r="AA14" i="17" s="1"/>
  <c r="AC14" i="17" s="1"/>
  <c r="AE14" i="17" s="1"/>
  <c r="AG14" i="17" s="1"/>
  <c r="AI14" i="17" s="1"/>
  <c r="AK14" i="17" s="1"/>
  <c r="AM14" i="17" s="1"/>
  <c r="AO14" i="17" s="1"/>
  <c r="AQ14" i="17" s="1"/>
  <c r="AS14" i="17" s="1"/>
  <c r="E14" i="24" s="1"/>
  <c r="K25" i="17"/>
  <c r="M25" i="17"/>
  <c r="O25" i="17" s="1"/>
  <c r="Q25" i="17" s="1"/>
  <c r="S25" i="17" s="1"/>
  <c r="U25" i="17" s="1"/>
  <c r="W25" i="17" s="1"/>
  <c r="Y25" i="17" s="1"/>
  <c r="AA25" i="17" s="1"/>
  <c r="AC25" i="17" s="1"/>
  <c r="AE25" i="17" s="1"/>
  <c r="AG25" i="17" s="1"/>
  <c r="AI25" i="17" s="1"/>
  <c r="AK25" i="17" s="1"/>
  <c r="AM25" i="17" s="1"/>
  <c r="AO25" i="17" s="1"/>
  <c r="AQ25" i="17" s="1"/>
  <c r="AS25" i="17" s="1"/>
  <c r="E25" i="24" s="1"/>
  <c r="K61" i="17"/>
  <c r="M61" i="17" s="1"/>
  <c r="O61" i="17" s="1"/>
  <c r="Q61" i="17" s="1"/>
  <c r="S61" i="17"/>
  <c r="U61" i="17"/>
  <c r="W61" i="17" s="1"/>
  <c r="Y61" i="17" s="1"/>
  <c r="AA61" i="17" s="1"/>
  <c r="AC61" i="17" s="1"/>
  <c r="AE61" i="17" s="1"/>
  <c r="AG61" i="17" s="1"/>
  <c r="AI61" i="17" s="1"/>
  <c r="AK61" i="17" s="1"/>
  <c r="AM61" i="17" s="1"/>
  <c r="AO61" i="17" s="1"/>
  <c r="AQ61" i="17" s="1"/>
  <c r="AS61" i="17" s="1"/>
  <c r="E61" i="24" s="1"/>
  <c r="K16" i="17"/>
  <c r="M16" i="17"/>
  <c r="O16" i="17" s="1"/>
  <c r="Q16" i="17" s="1"/>
  <c r="S16" i="17" s="1"/>
  <c r="U16" i="17" s="1"/>
  <c r="W16" i="17" s="1"/>
  <c r="Y16" i="17" s="1"/>
  <c r="AA16" i="17" s="1"/>
  <c r="AC16" i="17" s="1"/>
  <c r="AE16" i="17" s="1"/>
  <c r="AG16" i="17" s="1"/>
  <c r="AI16" i="17" s="1"/>
  <c r="AK16" i="17" s="1"/>
  <c r="AM16" i="17" s="1"/>
  <c r="AO16" i="17" s="1"/>
  <c r="AQ16" i="17" s="1"/>
  <c r="AS16" i="17" s="1"/>
  <c r="E16" i="24" s="1"/>
  <c r="AE28" i="17"/>
  <c r="AG28" i="17" s="1"/>
  <c r="AI28" i="17" s="1"/>
  <c r="AK28" i="17" s="1"/>
  <c r="AM28" i="17" s="1"/>
  <c r="AO28" i="17" s="1"/>
  <c r="AQ28" i="17" s="1"/>
  <c r="AS28" i="17" s="1"/>
  <c r="E28" i="24" s="1"/>
  <c r="AA31" i="17"/>
  <c r="AC31" i="17"/>
  <c r="AK31" i="17"/>
  <c r="AM31" i="17" s="1"/>
  <c r="AO31" i="17" s="1"/>
  <c r="AQ31" i="17" s="1"/>
  <c r="AS31" i="17" s="1"/>
  <c r="E31" i="24" s="1"/>
  <c r="AK107" i="17"/>
  <c r="AM107" i="17"/>
  <c r="H56" i="17"/>
  <c r="H82" i="17"/>
  <c r="I82" i="17"/>
  <c r="H64" i="17"/>
  <c r="I64" i="17" s="1"/>
  <c r="K64" i="17" s="1"/>
  <c r="M64" i="17" s="1"/>
  <c r="O64" i="17" s="1"/>
  <c r="Q64" i="17" s="1"/>
  <c r="S64" i="17" s="1"/>
  <c r="U64" i="17" s="1"/>
  <c r="W64" i="17" s="1"/>
  <c r="Y64" i="17" s="1"/>
  <c r="H2" i="17"/>
  <c r="I2" i="17"/>
  <c r="H4" i="17"/>
  <c r="H80" i="17"/>
  <c r="K80" i="17" s="1"/>
  <c r="M80" i="17" s="1"/>
  <c r="O80" i="17" s="1"/>
  <c r="Q80" i="17" s="1"/>
  <c r="I80" i="17"/>
  <c r="H55" i="17"/>
  <c r="H58" i="17"/>
  <c r="H60" i="17"/>
  <c r="H3" i="17"/>
  <c r="H77" i="17"/>
  <c r="H10" i="17"/>
  <c r="H79" i="17"/>
  <c r="I79" i="17" s="1"/>
  <c r="K79" i="17" s="1"/>
  <c r="M79" i="17" s="1"/>
  <c r="O79" i="17" s="1"/>
  <c r="Q79" i="17"/>
  <c r="S79" i="17" s="1"/>
  <c r="U79" i="17" s="1"/>
  <c r="W79" i="17" s="1"/>
  <c r="Y79" i="17" s="1"/>
  <c r="H81" i="17"/>
  <c r="K81" i="17" s="1"/>
  <c r="H57" i="17"/>
  <c r="K57" i="17" s="1"/>
  <c r="M57" i="17" s="1"/>
  <c r="O57" i="17" s="1"/>
  <c r="Q57" i="17" s="1"/>
  <c r="S57" i="17" s="1"/>
  <c r="U57" i="17" s="1"/>
  <c r="W57" i="17" s="1"/>
  <c r="Y57" i="17" s="1"/>
  <c r="AA57" i="17" s="1"/>
  <c r="AC57" i="17" s="1"/>
  <c r="AE57" i="17" s="1"/>
  <c r="AG57" i="17" s="1"/>
  <c r="AI57" i="17" s="1"/>
  <c r="AK57" i="17" s="1"/>
  <c r="AM57" i="17" s="1"/>
  <c r="AO57" i="17" s="1"/>
  <c r="AQ57" i="17" s="1"/>
  <c r="AS57" i="17" s="1"/>
  <c r="E57" i="24" s="1"/>
  <c r="H62" i="17"/>
  <c r="I62" i="17"/>
  <c r="H6" i="17"/>
  <c r="M83" i="17"/>
  <c r="O83" i="17" s="1"/>
  <c r="Q83" i="17" s="1"/>
  <c r="S83" i="17" s="1"/>
  <c r="U83" i="17" s="1"/>
  <c r="W83" i="17" s="1"/>
  <c r="Y83" i="17" s="1"/>
  <c r="Q84" i="17"/>
  <c r="S84" i="17"/>
  <c r="U84" i="17" s="1"/>
  <c r="W84" i="17" s="1"/>
  <c r="Y84" i="17" s="1"/>
  <c r="U85" i="17"/>
  <c r="W85" i="17" s="1"/>
  <c r="Y85" i="17" s="1"/>
  <c r="M86" i="17"/>
  <c r="O86" i="17"/>
  <c r="Q86" i="17" s="1"/>
  <c r="S86" i="17" s="1"/>
  <c r="U86" i="17" s="1"/>
  <c r="W86" i="17" s="1"/>
  <c r="Y86" i="17" s="1"/>
  <c r="I60" i="17"/>
  <c r="K60" i="17" s="1"/>
  <c r="M60" i="17"/>
  <c r="O60" i="17" s="1"/>
  <c r="Q60" i="17" s="1"/>
  <c r="S60" i="17" s="1"/>
  <c r="U60" i="17" s="1"/>
  <c r="W60" i="17" s="1"/>
  <c r="Y60" i="17" s="1"/>
  <c r="AO107" i="17"/>
  <c r="AQ107" i="17" s="1"/>
  <c r="AS107" i="17" s="1"/>
  <c r="E107" i="24" s="1"/>
  <c r="I78" i="17"/>
  <c r="K78" i="17" s="1"/>
  <c r="M78" i="17" s="1"/>
  <c r="O78" i="17" s="1"/>
  <c r="Q78" i="17" s="1"/>
  <c r="S78" i="17" s="1"/>
  <c r="U78" i="17" s="1"/>
  <c r="W78" i="17" s="1"/>
  <c r="Y78" i="17" s="1"/>
  <c r="I77" i="17"/>
  <c r="K77" i="17" s="1"/>
  <c r="M77" i="17" s="1"/>
  <c r="O77" i="17" s="1"/>
  <c r="Q77" i="17" s="1"/>
  <c r="S77" i="17"/>
  <c r="U77" i="17" s="1"/>
  <c r="W77" i="17" s="1"/>
  <c r="Y77" i="17" s="1"/>
  <c r="AA77" i="17" s="1"/>
  <c r="AC77" i="17" s="1"/>
  <c r="K62" i="17"/>
  <c r="M62" i="17" s="1"/>
  <c r="O62" i="17"/>
  <c r="Q62" i="17" s="1"/>
  <c r="S62" i="17" s="1"/>
  <c r="U62" i="17" s="1"/>
  <c r="W62" i="17" s="1"/>
  <c r="Y62" i="17" s="1"/>
  <c r="AA62" i="17" s="1"/>
  <c r="AC62" i="17" s="1"/>
  <c r="AE62" i="17" s="1"/>
  <c r="AG62" i="17" s="1"/>
  <c r="AI62" i="17" s="1"/>
  <c r="AK62" i="17" s="1"/>
  <c r="AM62" i="17" s="1"/>
  <c r="AO62" i="17" s="1"/>
  <c r="AQ62" i="17" s="1"/>
  <c r="AS62" i="17" s="1"/>
  <c r="E62" i="24" s="1"/>
  <c r="K4" i="17"/>
  <c r="M4" i="17" s="1"/>
  <c r="O4" i="17" s="1"/>
  <c r="Q4" i="17" s="1"/>
  <c r="S4" i="17" s="1"/>
  <c r="U4" i="17"/>
  <c r="W4" i="17" s="1"/>
  <c r="Y4" i="17" s="1"/>
  <c r="AA4" i="17" s="1"/>
  <c r="AC4" i="17" s="1"/>
  <c r="AE4" i="17" s="1"/>
  <c r="AG4" i="17" s="1"/>
  <c r="AI4" i="17" s="1"/>
  <c r="AK4" i="17" s="1"/>
  <c r="AM4" i="17" s="1"/>
  <c r="AO4" i="17" s="1"/>
  <c r="AQ4" i="17" s="1"/>
  <c r="AS4" i="17" s="1"/>
  <c r="E4" i="24" s="1"/>
  <c r="K56" i="17"/>
  <c r="M56" i="17" s="1"/>
  <c r="O56" i="17" s="1"/>
  <c r="Q56" i="17" s="1"/>
  <c r="S56" i="17" s="1"/>
  <c r="U56" i="17"/>
  <c r="W56" i="17" s="1"/>
  <c r="Y56" i="17" s="1"/>
  <c r="AA56" i="17" s="1"/>
  <c r="AC56" i="17" s="1"/>
  <c r="AE56" i="17" s="1"/>
  <c r="AG56" i="17" s="1"/>
  <c r="AI56" i="17"/>
  <c r="AK56" i="17" s="1"/>
  <c r="AM56" i="17" s="1"/>
  <c r="AO56" i="17" s="1"/>
  <c r="AQ56" i="17" s="1"/>
  <c r="AS56" i="17" s="1"/>
  <c r="E56" i="24" s="1"/>
  <c r="K6" i="17"/>
  <c r="M6" i="17" s="1"/>
  <c r="O6" i="17" s="1"/>
  <c r="Q6" i="17" s="1"/>
  <c r="S6" i="17" s="1"/>
  <c r="U6" i="17" s="1"/>
  <c r="W6" i="17" s="1"/>
  <c r="Y6" i="17" s="1"/>
  <c r="AA6" i="17" s="1"/>
  <c r="AC6" i="17" s="1"/>
  <c r="AE6" i="17" s="1"/>
  <c r="AG6" i="17" s="1"/>
  <c r="AI6" i="17" s="1"/>
  <c r="AK6" i="17" s="1"/>
  <c r="AM6" i="17" s="1"/>
  <c r="AO6" i="17" s="1"/>
  <c r="AQ6" i="17" s="1"/>
  <c r="AS6" i="17" s="1"/>
  <c r="E6" i="24" s="1"/>
  <c r="K55" i="17"/>
  <c r="M55" i="17" s="1"/>
  <c r="O55" i="17" s="1"/>
  <c r="Q55" i="17" s="1"/>
  <c r="S55" i="17" s="1"/>
  <c r="U55" i="17" s="1"/>
  <c r="W55" i="17" s="1"/>
  <c r="Y55" i="17" s="1"/>
  <c r="AA55" i="17" s="1"/>
  <c r="AC55" i="17" s="1"/>
  <c r="AE55" i="17" s="1"/>
  <c r="AG55" i="17" s="1"/>
  <c r="AI55" i="17" s="1"/>
  <c r="AK55" i="17" s="1"/>
  <c r="AM55" i="17" s="1"/>
  <c r="AO55" i="17" s="1"/>
  <c r="AQ55" i="17" s="1"/>
  <c r="AS55" i="17" s="1"/>
  <c r="E55" i="24" s="1"/>
  <c r="S80" i="17"/>
  <c r="U80" i="17" s="1"/>
  <c r="W80" i="17" s="1"/>
  <c r="Y80" i="17"/>
  <c r="AA80" i="17" s="1"/>
  <c r="AC80" i="17" s="1"/>
  <c r="AE80" i="17" s="1"/>
  <c r="AG80" i="17" s="1"/>
  <c r="AI80" i="17" s="1"/>
  <c r="AK80" i="17" s="1"/>
  <c r="AM80" i="17" s="1"/>
  <c r="AO80" i="17" s="1"/>
  <c r="AQ80" i="17" s="1"/>
  <c r="AS80" i="17" s="1"/>
  <c r="E80" i="24" s="1"/>
  <c r="K82" i="17"/>
  <c r="M82" i="17" s="1"/>
  <c r="O82" i="17" s="1"/>
  <c r="Q82" i="17" s="1"/>
  <c r="S82" i="17" s="1"/>
  <c r="U82" i="17" s="1"/>
  <c r="W82" i="17" s="1"/>
  <c r="Y82" i="17" s="1"/>
  <c r="AA82" i="17" s="1"/>
  <c r="AC82" i="17" s="1"/>
  <c r="AE82" i="17" s="1"/>
  <c r="AG82" i="17" s="1"/>
  <c r="AI82" i="17" s="1"/>
  <c r="AK82" i="17" s="1"/>
  <c r="AM82" i="17" s="1"/>
  <c r="M81" i="17"/>
  <c r="O81" i="17"/>
  <c r="Q81" i="17"/>
  <c r="S81" i="17" s="1"/>
  <c r="U81" i="17" s="1"/>
  <c r="W81" i="17" s="1"/>
  <c r="Y81" i="17" s="1"/>
  <c r="AA81" i="17" s="1"/>
  <c r="AC81" i="17" s="1"/>
  <c r="AE81" i="17" s="1"/>
  <c r="AG81" i="17" s="1"/>
  <c r="AI81" i="17" s="1"/>
  <c r="AK81" i="17" s="1"/>
  <c r="AM81" i="17" s="1"/>
  <c r="AO81" i="17" s="1"/>
  <c r="AQ81" i="17" s="1"/>
  <c r="AS81" i="17" s="1"/>
  <c r="E81" i="24" s="1"/>
  <c r="K2" i="17"/>
  <c r="M2" i="17" s="1"/>
  <c r="O2" i="17" s="1"/>
  <c r="Q2" i="17" s="1"/>
  <c r="S2" i="17" s="1"/>
  <c r="U2" i="17" s="1"/>
  <c r="W2" i="17" s="1"/>
  <c r="Y2" i="17" s="1"/>
  <c r="AA2" i="17" s="1"/>
  <c r="Q144" i="17"/>
  <c r="S144" i="17"/>
  <c r="U144" i="17"/>
  <c r="W144" i="17" s="1"/>
  <c r="Y144" i="17" s="1"/>
  <c r="AA144" i="17" s="1"/>
  <c r="AC144" i="17" s="1"/>
  <c r="AE144" i="17" s="1"/>
  <c r="AG144" i="17" s="1"/>
  <c r="AI144" i="17" s="1"/>
  <c r="AK144" i="17" s="1"/>
  <c r="AM144" i="17" s="1"/>
  <c r="AO144" i="17" s="1"/>
  <c r="AQ144" i="17" s="1"/>
  <c r="AS144" i="17" s="1"/>
  <c r="E144" i="24" s="1"/>
  <c r="AM118" i="17"/>
  <c r="AO118" i="17" s="1"/>
  <c r="AQ118" i="17" s="1"/>
  <c r="AS118" i="17" s="1"/>
  <c r="E118" i="24" s="1"/>
  <c r="AE77" i="17"/>
  <c r="AG77" i="17" s="1"/>
  <c r="AI77" i="17" s="1"/>
  <c r="AK77" i="17" s="1"/>
  <c r="AM77" i="17" s="1"/>
  <c r="AO77" i="17" s="1"/>
  <c r="AQ77" i="17" s="1"/>
  <c r="AS77" i="17" s="1"/>
  <c r="E77" i="24" s="1"/>
  <c r="AO82" i="17"/>
  <c r="AQ82" i="17" s="1"/>
  <c r="AS82" i="17" s="1"/>
  <c r="E82" i="24" s="1"/>
  <c r="H149" i="11"/>
  <c r="H148" i="11"/>
  <c r="H147" i="11"/>
  <c r="H146" i="11"/>
  <c r="I146" i="11" s="1"/>
  <c r="H145" i="11"/>
  <c r="H142" i="11"/>
  <c r="H140" i="11"/>
  <c r="H131" i="11"/>
  <c r="H128" i="11"/>
  <c r="H127" i="11"/>
  <c r="H123" i="11"/>
  <c r="H122" i="11"/>
  <c r="H121" i="11"/>
  <c r="H118" i="11"/>
  <c r="H116" i="11"/>
  <c r="K116" i="11" s="1"/>
  <c r="H108" i="11"/>
  <c r="H106" i="11"/>
  <c r="I106" i="11" s="1"/>
  <c r="H105" i="11"/>
  <c r="I105" i="11" s="1"/>
  <c r="H104" i="11"/>
  <c r="I104" i="11" s="1"/>
  <c r="K104" i="11" s="1"/>
  <c r="M104" i="11" s="1"/>
  <c r="O104" i="11" s="1"/>
  <c r="Q104" i="11" s="1"/>
  <c r="S104" i="11" s="1"/>
  <c r="U104" i="11" s="1"/>
  <c r="W104" i="11" s="1"/>
  <c r="Y104" i="11" s="1"/>
  <c r="AA104" i="11" s="1"/>
  <c r="AC104" i="11" s="1"/>
  <c r="AE104" i="11" s="1"/>
  <c r="AG104" i="11" s="1"/>
  <c r="AI104" i="11" s="1"/>
  <c r="AK104" i="11" s="1"/>
  <c r="AM104" i="11" s="1"/>
  <c r="AO104" i="11" s="1"/>
  <c r="AQ104" i="11" s="1"/>
  <c r="AS104" i="11" s="1"/>
  <c r="D104" i="24" s="1"/>
  <c r="H103" i="11"/>
  <c r="I103" i="11" s="1"/>
  <c r="K103" i="11" s="1"/>
  <c r="H102" i="11"/>
  <c r="I102" i="11" s="1"/>
  <c r="H101" i="11"/>
  <c r="I101" i="11" s="1"/>
  <c r="H100" i="11"/>
  <c r="H99" i="11"/>
  <c r="H97" i="11"/>
  <c r="H96" i="11"/>
  <c r="H95" i="11"/>
  <c r="H93" i="11"/>
  <c r="H92" i="11"/>
  <c r="I92" i="11" s="1"/>
  <c r="K92" i="11" s="1"/>
  <c r="H90" i="11"/>
  <c r="I90" i="11" s="1"/>
  <c r="K90" i="11" s="1"/>
  <c r="M90" i="11" s="1"/>
  <c r="O90" i="11" s="1"/>
  <c r="Q90" i="11" s="1"/>
  <c r="S90" i="11" s="1"/>
  <c r="U90" i="11" s="1"/>
  <c r="W90" i="11" s="1"/>
  <c r="Y90" i="11" s="1"/>
  <c r="AA90" i="11" s="1"/>
  <c r="AC90" i="11" s="1"/>
  <c r="AE90" i="11" s="1"/>
  <c r="AG90" i="11" s="1"/>
  <c r="AI90" i="11" s="1"/>
  <c r="AK90" i="11" s="1"/>
  <c r="AM90" i="11" s="1"/>
  <c r="AO90" i="11" s="1"/>
  <c r="AQ90" i="11" s="1"/>
  <c r="AS90" i="11" s="1"/>
  <c r="D90" i="24" s="1"/>
  <c r="H86" i="11"/>
  <c r="H84" i="11"/>
  <c r="H83" i="11"/>
  <c r="H78" i="11"/>
  <c r="H77" i="11"/>
  <c r="H76" i="11"/>
  <c r="H75" i="11"/>
  <c r="H74" i="11"/>
  <c r="H73" i="11"/>
  <c r="H72" i="11"/>
  <c r="H71" i="11"/>
  <c r="H70" i="11"/>
  <c r="H69" i="11"/>
  <c r="H67" i="11"/>
  <c r="H66" i="11"/>
  <c r="H65" i="11"/>
  <c r="H64" i="11"/>
  <c r="H54" i="11"/>
  <c r="H53" i="11"/>
  <c r="H52" i="11"/>
  <c r="H46" i="11"/>
  <c r="I46" i="11" s="1"/>
  <c r="H37" i="11"/>
  <c r="H35" i="11"/>
  <c r="H33" i="11"/>
  <c r="H13" i="11"/>
  <c r="K106" i="11"/>
  <c r="K105" i="11"/>
  <c r="H60" i="11"/>
  <c r="I60" i="11" s="1"/>
  <c r="K60" i="11"/>
  <c r="M60" i="11" s="1"/>
  <c r="O60" i="11" s="1"/>
  <c r="Q60" i="11" s="1"/>
  <c r="S60" i="11" s="1"/>
  <c r="U60" i="11" s="1"/>
  <c r="W60" i="11" s="1"/>
  <c r="Y60" i="11" s="1"/>
  <c r="AA60" i="11" s="1"/>
  <c r="AC60" i="11" s="1"/>
  <c r="AE60" i="11"/>
  <c r="AG60" i="11" s="1"/>
  <c r="AI60" i="11" s="1"/>
  <c r="AK60" i="11" s="1"/>
  <c r="AM60" i="11" s="1"/>
  <c r="AO60" i="11" s="1"/>
  <c r="AQ60" i="11" s="1"/>
  <c r="AS60" i="11" s="1"/>
  <c r="D60" i="24" s="1"/>
  <c r="M92" i="11"/>
  <c r="O92" i="11" s="1"/>
  <c r="Q92" i="11" s="1"/>
  <c r="S92" i="11" s="1"/>
  <c r="U92" i="11" s="1"/>
  <c r="W92" i="11" s="1"/>
  <c r="Y92" i="11" s="1"/>
  <c r="AA92" i="11" s="1"/>
  <c r="AC92" i="11" s="1"/>
  <c r="AE92" i="11" s="1"/>
  <c r="AG92" i="11"/>
  <c r="AI92" i="11" s="1"/>
  <c r="AK92" i="11" s="1"/>
  <c r="AM92" i="11" s="1"/>
  <c r="AO92" i="11" s="1"/>
  <c r="AQ92" i="11" s="1"/>
  <c r="AS92" i="11" s="1"/>
  <c r="D92" i="24" s="1"/>
  <c r="K108" i="11"/>
  <c r="M108" i="11" s="1"/>
  <c r="O108" i="11" s="1"/>
  <c r="Q108" i="11"/>
  <c r="S108" i="11" s="1"/>
  <c r="U108" i="11" s="1"/>
  <c r="W108" i="11" s="1"/>
  <c r="Y108" i="11" s="1"/>
  <c r="AA108" i="11" s="1"/>
  <c r="AC108" i="11" s="1"/>
  <c r="AE108" i="11" s="1"/>
  <c r="AG108" i="11" s="1"/>
  <c r="AI108" i="11" s="1"/>
  <c r="AK108" i="11"/>
  <c r="AM108" i="11" s="1"/>
  <c r="AO108" i="11" s="1"/>
  <c r="AQ108" i="11" s="1"/>
  <c r="AS108" i="11" s="1"/>
  <c r="D108" i="24" s="1"/>
  <c r="M116" i="11"/>
  <c r="O116" i="11" s="1"/>
  <c r="Q116" i="11" s="1"/>
  <c r="S116" i="11" s="1"/>
  <c r="U116" i="11" s="1"/>
  <c r="W116" i="11" s="1"/>
  <c r="Y116" i="11" s="1"/>
  <c r="AA116" i="11" s="1"/>
  <c r="AC116" i="11" s="1"/>
  <c r="AE116" i="11" s="1"/>
  <c r="AG116" i="11" s="1"/>
  <c r="AI116" i="11" s="1"/>
  <c r="AK116" i="11" s="1"/>
  <c r="AM116" i="11" s="1"/>
  <c r="AO116" i="11" s="1"/>
  <c r="AQ116" i="11" s="1"/>
  <c r="AS116" i="11" s="1"/>
  <c r="D116" i="24" s="1"/>
  <c r="K101" i="11"/>
  <c r="M101" i="11" s="1"/>
  <c r="O101" i="11" s="1"/>
  <c r="Q101" i="11" s="1"/>
  <c r="S101" i="11"/>
  <c r="U101" i="11" s="1"/>
  <c r="W101" i="11" s="1"/>
  <c r="Y101" i="11" s="1"/>
  <c r="AA101" i="11" s="1"/>
  <c r="AC101" i="11" s="1"/>
  <c r="AE101" i="11" s="1"/>
  <c r="AG101" i="11" s="1"/>
  <c r="AI101" i="11" s="1"/>
  <c r="AK101" i="11" s="1"/>
  <c r="AM101" i="11"/>
  <c r="AO101" i="11" s="1"/>
  <c r="AQ101" i="11" s="1"/>
  <c r="AS101" i="11" s="1"/>
  <c r="D101" i="24" s="1"/>
  <c r="K46" i="11"/>
  <c r="M46" i="11" s="1"/>
  <c r="O46" i="11" s="1"/>
  <c r="Q46" i="11" s="1"/>
  <c r="S46" i="11" s="1"/>
  <c r="U46" i="11" s="1"/>
  <c r="W46" i="11" s="1"/>
  <c r="Y46" i="11" s="1"/>
  <c r="AA46" i="11" s="1"/>
  <c r="AC46" i="11" s="1"/>
  <c r="AE46" i="11" s="1"/>
  <c r="AG46" i="11" s="1"/>
  <c r="AI46" i="11" s="1"/>
  <c r="AK46" i="11" s="1"/>
  <c r="AM46" i="11" s="1"/>
  <c r="AO46" i="11" s="1"/>
  <c r="AQ46" i="11" s="1"/>
  <c r="AS46" i="11" s="1"/>
  <c r="D46" i="24" s="1"/>
  <c r="K102" i="11"/>
  <c r="M102" i="11" s="1"/>
  <c r="O102" i="11" s="1"/>
  <c r="Q102" i="11" s="1"/>
  <c r="S102" i="11" s="1"/>
  <c r="U102" i="11" s="1"/>
  <c r="W102" i="11" s="1"/>
  <c r="Y102" i="11"/>
  <c r="AA102" i="11" s="1"/>
  <c r="AC102" i="11" s="1"/>
  <c r="AE102" i="11" s="1"/>
  <c r="AG102" i="11" s="1"/>
  <c r="AI102" i="11" s="1"/>
  <c r="AK102" i="11" s="1"/>
  <c r="AM102" i="11" s="1"/>
  <c r="AO102" i="11" s="1"/>
  <c r="AQ102" i="11" s="1"/>
  <c r="AS102" i="11" s="1"/>
  <c r="D102" i="24" s="1"/>
  <c r="M103" i="11"/>
  <c r="O103" i="11" s="1"/>
  <c r="Q103" i="11" s="1"/>
  <c r="S103" i="11" s="1"/>
  <c r="U103" i="11" s="1"/>
  <c r="W103" i="11" s="1"/>
  <c r="Y103" i="11" s="1"/>
  <c r="AA103" i="11" s="1"/>
  <c r="AC103" i="11"/>
  <c r="AE103" i="11" s="1"/>
  <c r="AG103" i="11" s="1"/>
  <c r="AI103" i="11" s="1"/>
  <c r="AK103" i="11" s="1"/>
  <c r="AM103" i="11" s="1"/>
  <c r="AO103" i="11" s="1"/>
  <c r="AQ103" i="11" s="1"/>
  <c r="AS103" i="11" s="1"/>
  <c r="D103" i="24" s="1"/>
  <c r="K123" i="11"/>
  <c r="M123" i="11" s="1"/>
  <c r="O123" i="11" s="1"/>
  <c r="Q123" i="11" s="1"/>
  <c r="S123" i="11" s="1"/>
  <c r="U123" i="11" s="1"/>
  <c r="W123" i="11" s="1"/>
  <c r="Y123" i="11" s="1"/>
  <c r="AA123" i="11" s="1"/>
  <c r="AC123" i="11"/>
  <c r="AE123" i="11" s="1"/>
  <c r="AG123" i="11" s="1"/>
  <c r="AI123" i="11" s="1"/>
  <c r="AK123" i="11" s="1"/>
  <c r="AM123" i="11" s="1"/>
  <c r="AO123" i="11" s="1"/>
  <c r="AQ123" i="11" s="1"/>
  <c r="AS123" i="11" s="1"/>
  <c r="D123" i="24" s="1"/>
  <c r="H40" i="11"/>
  <c r="I40" i="11" s="1"/>
  <c r="H119" i="11"/>
  <c r="H25" i="11"/>
  <c r="H48" i="11"/>
  <c r="H55" i="11"/>
  <c r="H112" i="11"/>
  <c r="H144" i="11"/>
  <c r="H26" i="11"/>
  <c r="I26" i="11" s="1"/>
  <c r="H49" i="11"/>
  <c r="H124" i="11"/>
  <c r="H134" i="11"/>
  <c r="H138" i="11"/>
  <c r="K138" i="11" s="1"/>
  <c r="M138" i="11" s="1"/>
  <c r="O138" i="11" s="1"/>
  <c r="Q138" i="11" s="1"/>
  <c r="S138" i="11" s="1"/>
  <c r="U138" i="11" s="1"/>
  <c r="W138" i="11" s="1"/>
  <c r="Y138" i="11" s="1"/>
  <c r="AA138" i="11" s="1"/>
  <c r="AC138" i="11" s="1"/>
  <c r="AE138" i="11" s="1"/>
  <c r="AG138" i="11" s="1"/>
  <c r="AI138" i="11" s="1"/>
  <c r="AK138" i="11" s="1"/>
  <c r="AM138" i="11" s="1"/>
  <c r="AO138" i="11" s="1"/>
  <c r="AQ138" i="11" s="1"/>
  <c r="AS138" i="11" s="1"/>
  <c r="D138" i="24" s="1"/>
  <c r="H15" i="11"/>
  <c r="H21" i="11"/>
  <c r="H50" i="11"/>
  <c r="H56" i="11"/>
  <c r="H79" i="11"/>
  <c r="H87" i="11"/>
  <c r="H129" i="11"/>
  <c r="H6" i="11"/>
  <c r="H18" i="11"/>
  <c r="H22" i="11"/>
  <c r="H47" i="11"/>
  <c r="H80" i="11"/>
  <c r="K80" i="11" s="1"/>
  <c r="H88" i="11"/>
  <c r="H113" i="11"/>
  <c r="H120" i="11"/>
  <c r="H130" i="11"/>
  <c r="H136" i="11"/>
  <c r="H3" i="11"/>
  <c r="H11" i="11"/>
  <c r="K11" i="11" s="1"/>
  <c r="H19" i="11"/>
  <c r="H23" i="11"/>
  <c r="H62" i="11"/>
  <c r="H89" i="11"/>
  <c r="H109" i="11"/>
  <c r="H125" i="11"/>
  <c r="H132" i="11"/>
  <c r="H137" i="11"/>
  <c r="H12" i="11"/>
  <c r="K12" i="11" s="1"/>
  <c r="M12" i="11" s="1"/>
  <c r="O12" i="11" s="1"/>
  <c r="Q12" i="11" s="1"/>
  <c r="S12" i="11" s="1"/>
  <c r="U12" i="11" s="1"/>
  <c r="W12" i="11" s="1"/>
  <c r="Y12" i="11" s="1"/>
  <c r="H20" i="11"/>
  <c r="H24" i="11"/>
  <c r="I24" i="11" s="1"/>
  <c r="H59" i="11"/>
  <c r="H63" i="11"/>
  <c r="H82" i="11"/>
  <c r="K82" i="11" s="1"/>
  <c r="M82" i="11" s="1"/>
  <c r="H107" i="11"/>
  <c r="K107" i="11" s="1"/>
  <c r="M107" i="11" s="1"/>
  <c r="O107" i="11" s="1"/>
  <c r="Q107" i="11" s="1"/>
  <c r="S107" i="11" s="1"/>
  <c r="U107" i="11" s="1"/>
  <c r="W107" i="11" s="1"/>
  <c r="H110" i="11"/>
  <c r="H114" i="11"/>
  <c r="K114" i="11" s="1"/>
  <c r="M114" i="11" s="1"/>
  <c r="O114" i="11" s="1"/>
  <c r="Q114" i="11" s="1"/>
  <c r="S114" i="11" s="1"/>
  <c r="U114" i="11" s="1"/>
  <c r="W114" i="11" s="1"/>
  <c r="Y114" i="11" s="1"/>
  <c r="AA114" i="11" s="1"/>
  <c r="AC114" i="11" s="1"/>
  <c r="AE114" i="11" s="1"/>
  <c r="AG114" i="11" s="1"/>
  <c r="AI114" i="11" s="1"/>
  <c r="AK114" i="11" s="1"/>
  <c r="AM114" i="11" s="1"/>
  <c r="AO114" i="11" s="1"/>
  <c r="AQ114" i="11" s="1"/>
  <c r="AS114" i="11" s="1"/>
  <c r="D114" i="24" s="1"/>
  <c r="H126" i="11"/>
  <c r="H143" i="11"/>
  <c r="H4" i="11"/>
  <c r="H5" i="11"/>
  <c r="H9" i="11"/>
  <c r="H10" i="11"/>
  <c r="H34" i="11"/>
  <c r="H51" i="11"/>
  <c r="H7" i="11"/>
  <c r="H14" i="11"/>
  <c r="H32" i="11"/>
  <c r="H8" i="11"/>
  <c r="H38" i="11"/>
  <c r="H39" i="11"/>
  <c r="H58" i="11"/>
  <c r="H17" i="11"/>
  <c r="H94" i="11"/>
  <c r="H68" i="11"/>
  <c r="H98" i="11"/>
  <c r="H141" i="11"/>
  <c r="H133" i="11"/>
  <c r="H117" i="11"/>
  <c r="H150" i="11"/>
  <c r="L2" i="4"/>
  <c r="L3" i="4"/>
  <c r="K62" i="11"/>
  <c r="M62" i="11" s="1"/>
  <c r="O62" i="11" s="1"/>
  <c r="Q62" i="11" s="1"/>
  <c r="S62" i="11" s="1"/>
  <c r="U62" i="11" s="1"/>
  <c r="W62" i="11" s="1"/>
  <c r="Y62" i="11"/>
  <c r="AA62" i="11" s="1"/>
  <c r="AC62" i="11" s="1"/>
  <c r="AE62" i="11" s="1"/>
  <c r="AG62" i="11" s="1"/>
  <c r="AI62" i="11" s="1"/>
  <c r="AK62" i="11" s="1"/>
  <c r="AM62" i="11" s="1"/>
  <c r="AO62" i="11"/>
  <c r="AQ62" i="11" s="1"/>
  <c r="AS62" i="11" s="1"/>
  <c r="D62" i="24" s="1"/>
  <c r="K112" i="11"/>
  <c r="M112" i="11"/>
  <c r="O112" i="11"/>
  <c r="Q112" i="11" s="1"/>
  <c r="S112" i="11" s="1"/>
  <c r="U112" i="11" s="1"/>
  <c r="W112" i="11" s="1"/>
  <c r="Y112" i="11"/>
  <c r="AA112" i="11" s="1"/>
  <c r="AC112" i="11" s="1"/>
  <c r="AE112" i="11" s="1"/>
  <c r="AG112" i="11" s="1"/>
  <c r="AI112" i="11" s="1"/>
  <c r="AK112" i="11" s="1"/>
  <c r="AM112" i="11" s="1"/>
  <c r="AO112" i="11"/>
  <c r="AQ112" i="11" s="1"/>
  <c r="AS112" i="11" s="1"/>
  <c r="D112" i="24" s="1"/>
  <c r="K40" i="11"/>
  <c r="M40" i="11" s="1"/>
  <c r="O40" i="11"/>
  <c r="Q40" i="11" s="1"/>
  <c r="S40" i="11" s="1"/>
  <c r="U40" i="11" s="1"/>
  <c r="W40" i="11" s="1"/>
  <c r="Y40" i="11" s="1"/>
  <c r="AA40" i="11" s="1"/>
  <c r="AC40" i="11" s="1"/>
  <c r="AE40" i="11" s="1"/>
  <c r="AG40" i="11" s="1"/>
  <c r="AI40" i="11" s="1"/>
  <c r="AK40" i="11" s="1"/>
  <c r="AM40" i="11" s="1"/>
  <c r="AO40" i="11" s="1"/>
  <c r="AQ40" i="11" s="1"/>
  <c r="AS40" i="11" s="1"/>
  <c r="D40" i="24" s="1"/>
  <c r="K110" i="11"/>
  <c r="M110" i="11" s="1"/>
  <c r="O110" i="11" s="1"/>
  <c r="Q110" i="11" s="1"/>
  <c r="S110" i="11" s="1"/>
  <c r="U110" i="11" s="1"/>
  <c r="W110" i="11" s="1"/>
  <c r="Y110" i="11" s="1"/>
  <c r="AA110" i="11" s="1"/>
  <c r="AC110" i="11" s="1"/>
  <c r="AE110" i="11" s="1"/>
  <c r="AG110" i="11" s="1"/>
  <c r="AI110" i="11" s="1"/>
  <c r="AK110" i="11" s="1"/>
  <c r="AM110" i="11" s="1"/>
  <c r="AO110" i="11" s="1"/>
  <c r="AQ110" i="11" s="1"/>
  <c r="AS110" i="11" s="1"/>
  <c r="D110" i="24" s="1"/>
  <c r="K59" i="11"/>
  <c r="M59" i="11" s="1"/>
  <c r="O59" i="11" s="1"/>
  <c r="Q59" i="11" s="1"/>
  <c r="S59" i="11" s="1"/>
  <c r="U59" i="11" s="1"/>
  <c r="W59" i="11" s="1"/>
  <c r="Y59" i="11" s="1"/>
  <c r="AA59" i="11" s="1"/>
  <c r="AC59" i="11" s="1"/>
  <c r="AE59" i="11" s="1"/>
  <c r="AG59" i="11" s="1"/>
  <c r="AI59" i="11" s="1"/>
  <c r="AK59" i="11" s="1"/>
  <c r="AM59" i="11" s="1"/>
  <c r="AO59" i="11" s="1"/>
  <c r="AQ59" i="11" s="1"/>
  <c r="AS59" i="11" s="1"/>
  <c r="D59" i="24" s="1"/>
  <c r="K120" i="11"/>
  <c r="M120" i="11"/>
  <c r="O120" i="11"/>
  <c r="Q120" i="11" s="1"/>
  <c r="S120" i="11" s="1"/>
  <c r="U120" i="11" s="1"/>
  <c r="W120" i="11" s="1"/>
  <c r="Y120" i="11" s="1"/>
  <c r="AA120" i="11" s="1"/>
  <c r="AC120" i="11"/>
  <c r="AE120" i="11" s="1"/>
  <c r="AG120" i="11" s="1"/>
  <c r="AI120" i="11" s="1"/>
  <c r="AK120" i="11" s="1"/>
  <c r="AM120" i="11" s="1"/>
  <c r="AO120" i="11" s="1"/>
  <c r="AQ120" i="11" s="1"/>
  <c r="AS120" i="11" s="1"/>
  <c r="D120" i="24" s="1"/>
  <c r="K87" i="11"/>
  <c r="M87" i="11" s="1"/>
  <c r="O87" i="11"/>
  <c r="Q87" i="11"/>
  <c r="S87" i="11" s="1"/>
  <c r="U87" i="11"/>
  <c r="W87" i="11" s="1"/>
  <c r="Y87" i="11" s="1"/>
  <c r="AA87" i="11" s="1"/>
  <c r="AC87" i="11" s="1"/>
  <c r="AE87" i="11"/>
  <c r="AG87" i="11"/>
  <c r="AI87" i="11" s="1"/>
  <c r="AK87" i="11" s="1"/>
  <c r="AM87" i="11" s="1"/>
  <c r="AO87" i="11" s="1"/>
  <c r="AQ87" i="11" s="1"/>
  <c r="AS87" i="11" s="1"/>
  <c r="D87" i="24" s="1"/>
  <c r="K124" i="11"/>
  <c r="M124" i="11" s="1"/>
  <c r="O124" i="11" s="1"/>
  <c r="Q124" i="11"/>
  <c r="S124" i="11"/>
  <c r="U124" i="11" s="1"/>
  <c r="W124" i="11"/>
  <c r="Y124" i="11" s="1"/>
  <c r="AA124" i="11" s="1"/>
  <c r="AC124" i="11" s="1"/>
  <c r="AE124" i="11" s="1"/>
  <c r="AG124" i="11" s="1"/>
  <c r="AI124" i="11" s="1"/>
  <c r="AK124" i="11" s="1"/>
  <c r="AM124" i="11" s="1"/>
  <c r="AO124" i="11" s="1"/>
  <c r="AQ124" i="11" s="1"/>
  <c r="AS124" i="11" s="1"/>
  <c r="D124" i="24" s="1"/>
  <c r="K144" i="11"/>
  <c r="M144" i="11" s="1"/>
  <c r="O144" i="11" s="1"/>
  <c r="Q144" i="11" s="1"/>
  <c r="S144" i="11"/>
  <c r="U144" i="11"/>
  <c r="W144" i="11" s="1"/>
  <c r="Y144" i="11" s="1"/>
  <c r="AA144" i="11" s="1"/>
  <c r="AC144" i="11" s="1"/>
  <c r="AE144" i="11" s="1"/>
  <c r="AG144" i="11" s="1"/>
  <c r="AI144" i="11" s="1"/>
  <c r="AK144" i="11" s="1"/>
  <c r="AM144" i="11" s="1"/>
  <c r="AO144" i="11" s="1"/>
  <c r="AQ144" i="11" s="1"/>
  <c r="AS144" i="11" s="1"/>
  <c r="D144" i="24" s="1"/>
  <c r="K143" i="11"/>
  <c r="M143" i="11"/>
  <c r="O143" i="11" s="1"/>
  <c r="Q143" i="11" s="1"/>
  <c r="S143" i="11" s="1"/>
  <c r="U143" i="11" s="1"/>
  <c r="W143" i="11"/>
  <c r="Y143" i="11" s="1"/>
  <c r="AA143" i="11" s="1"/>
  <c r="AC143" i="11" s="1"/>
  <c r="AE143" i="11" s="1"/>
  <c r="AG143" i="11" s="1"/>
  <c r="AI143" i="11" s="1"/>
  <c r="AK143" i="11" s="1"/>
  <c r="AM143" i="11" s="1"/>
  <c r="AO143" i="11" s="1"/>
  <c r="AQ143" i="11" s="1"/>
  <c r="AS143" i="11" s="1"/>
  <c r="D143" i="24" s="1"/>
  <c r="Y107" i="11"/>
  <c r="AA107" i="11" s="1"/>
  <c r="AC107" i="11" s="1"/>
  <c r="AE107" i="11" s="1"/>
  <c r="AG107" i="11" s="1"/>
  <c r="AI107" i="11" s="1"/>
  <c r="AK107" i="11" s="1"/>
  <c r="AM107" i="11" s="1"/>
  <c r="AO107" i="11" s="1"/>
  <c r="AQ107" i="11" s="1"/>
  <c r="AS107" i="11" s="1"/>
  <c r="D107" i="24" s="1"/>
  <c r="AA12" i="11"/>
  <c r="AC12" i="11" s="1"/>
  <c r="AE12" i="11" s="1"/>
  <c r="AG12" i="11" s="1"/>
  <c r="AI12" i="11" s="1"/>
  <c r="AK12" i="11" s="1"/>
  <c r="AM12" i="11" s="1"/>
  <c r="AO12" i="11" s="1"/>
  <c r="AQ12" i="11" s="1"/>
  <c r="AS12" i="11" s="1"/>
  <c r="D12" i="24" s="1"/>
  <c r="K109" i="11"/>
  <c r="M109" i="11" s="1"/>
  <c r="O109" i="11" s="1"/>
  <c r="Q109" i="11" s="1"/>
  <c r="S109" i="11"/>
  <c r="U109" i="11" s="1"/>
  <c r="W109" i="11" s="1"/>
  <c r="Y109" i="11" s="1"/>
  <c r="AA109" i="11" s="1"/>
  <c r="AC109" i="11"/>
  <c r="AE109" i="11" s="1"/>
  <c r="AG109" i="11" s="1"/>
  <c r="AI109" i="11" s="1"/>
  <c r="AK109" i="11" s="1"/>
  <c r="AM109" i="11" s="1"/>
  <c r="AO109" i="11" s="1"/>
  <c r="AQ109" i="11" s="1"/>
  <c r="AS109" i="11" s="1"/>
  <c r="D109" i="24" s="1"/>
  <c r="K6" i="11"/>
  <c r="M6" i="11"/>
  <c r="O6" i="11" s="1"/>
  <c r="Q6" i="11" s="1"/>
  <c r="S6" i="11" s="1"/>
  <c r="U6" i="11"/>
  <c r="W6" i="11" s="1"/>
  <c r="Y6" i="11" s="1"/>
  <c r="AA6" i="11" s="1"/>
  <c r="AC6" i="11" s="1"/>
  <c r="AE6" i="11"/>
  <c r="AG6" i="11"/>
  <c r="AI6" i="11" s="1"/>
  <c r="AK6" i="11" s="1"/>
  <c r="AM6" i="11" s="1"/>
  <c r="AO6" i="11" s="1"/>
  <c r="AQ6" i="11" s="1"/>
  <c r="AS6" i="11" s="1"/>
  <c r="D6" i="24" s="1"/>
  <c r="K15" i="11"/>
  <c r="M15" i="11"/>
  <c r="O15" i="11"/>
  <c r="Q15" i="11" s="1"/>
  <c r="S15" i="11" s="1"/>
  <c r="U15" i="11" s="1"/>
  <c r="W15" i="11"/>
  <c r="Y15" i="11" s="1"/>
  <c r="AA15" i="11" s="1"/>
  <c r="AC15" i="11" s="1"/>
  <c r="AE15" i="11" s="1"/>
  <c r="AG15" i="11" s="1"/>
  <c r="AI15" i="11" s="1"/>
  <c r="AK15" i="11" s="1"/>
  <c r="AM15" i="11" s="1"/>
  <c r="AO15" i="11" s="1"/>
  <c r="AQ15" i="11" s="1"/>
  <c r="AS15" i="11" s="1"/>
  <c r="D15" i="24" s="1"/>
  <c r="K119" i="11"/>
  <c r="M119" i="11" s="1"/>
  <c r="O119" i="11"/>
  <c r="Q119" i="11"/>
  <c r="S119" i="11" s="1"/>
  <c r="U119" i="11" s="1"/>
  <c r="W119" i="11" s="1"/>
  <c r="Y119" i="11" s="1"/>
  <c r="AA119" i="11" s="1"/>
  <c r="AC119" i="11" s="1"/>
  <c r="AE119" i="11" s="1"/>
  <c r="AG119" i="11" s="1"/>
  <c r="AI119" i="11" s="1"/>
  <c r="AK119" i="11" s="1"/>
  <c r="AM119" i="11" s="1"/>
  <c r="AO119" i="11" s="1"/>
  <c r="AQ119" i="11" s="1"/>
  <c r="AS119" i="11" s="1"/>
  <c r="D119" i="24" s="1"/>
  <c r="M80" i="11"/>
  <c r="O80" i="11" s="1"/>
  <c r="Q80" i="11"/>
  <c r="S80" i="11"/>
  <c r="U80" i="11" s="1"/>
  <c r="W80" i="11" s="1"/>
  <c r="Y80" i="11" s="1"/>
  <c r="AA80" i="11" s="1"/>
  <c r="AC80" i="11" s="1"/>
  <c r="AE80" i="11" s="1"/>
  <c r="AG80" i="11" s="1"/>
  <c r="AI80" i="11" s="1"/>
  <c r="AK80" i="11" s="1"/>
  <c r="AM80" i="11" s="1"/>
  <c r="AO80" i="11" s="1"/>
  <c r="AQ80" i="11" s="1"/>
  <c r="AS80" i="11" s="1"/>
  <c r="D80" i="24" s="1"/>
  <c r="O82" i="11"/>
  <c r="Q82" i="11" s="1"/>
  <c r="S82" i="11"/>
  <c r="U82" i="11" s="1"/>
  <c r="W82" i="11" s="1"/>
  <c r="Y82" i="11" s="1"/>
  <c r="AA82" i="11" s="1"/>
  <c r="AC82" i="11" s="1"/>
  <c r="AE82" i="11" s="1"/>
  <c r="AG82" i="11" s="1"/>
  <c r="AI82" i="11" s="1"/>
  <c r="AK82" i="11" s="1"/>
  <c r="AM82" i="11" s="1"/>
  <c r="AO82" i="11" s="1"/>
  <c r="AQ82" i="11" s="1"/>
  <c r="AS82" i="11" s="1"/>
  <c r="D82" i="24" s="1"/>
  <c r="K89" i="11"/>
  <c r="M89" i="11" s="1"/>
  <c r="O89" i="11" s="1"/>
  <c r="Q89" i="11" s="1"/>
  <c r="S89" i="11" s="1"/>
  <c r="U89" i="11"/>
  <c r="W89" i="11" s="1"/>
  <c r="Y89" i="11" s="1"/>
  <c r="AA89" i="11" s="1"/>
  <c r="AC89" i="11" s="1"/>
  <c r="AE89" i="11" s="1"/>
  <c r="AG89" i="11" s="1"/>
  <c r="AI89" i="11" s="1"/>
  <c r="AK89" i="11" s="1"/>
  <c r="AM89" i="11" s="1"/>
  <c r="AO89" i="11" s="1"/>
  <c r="AQ89" i="11" s="1"/>
  <c r="AS89" i="11" s="1"/>
  <c r="D89" i="24" s="1"/>
  <c r="K88" i="11"/>
  <c r="M88" i="11"/>
  <c r="O88" i="11" s="1"/>
  <c r="Q88" i="11" s="1"/>
  <c r="S88" i="11" s="1"/>
  <c r="U88" i="11" s="1"/>
  <c r="W88" i="11" s="1"/>
  <c r="Y88" i="11" s="1"/>
  <c r="AA88" i="11" s="1"/>
  <c r="AC88" i="11" s="1"/>
  <c r="AE88" i="11" s="1"/>
  <c r="AG88" i="11" s="1"/>
  <c r="AI88" i="11" s="1"/>
  <c r="AK88" i="11" s="1"/>
  <c r="AM88" i="11" s="1"/>
  <c r="AO88" i="11" s="1"/>
  <c r="AQ88" i="11" s="1"/>
  <c r="AS88" i="11" s="1"/>
  <c r="D88" i="24" s="1"/>
  <c r="K47" i="11"/>
  <c r="M47" i="11" s="1"/>
  <c r="O47" i="11"/>
  <c r="Q47" i="11" s="1"/>
  <c r="S47" i="11" s="1"/>
  <c r="U47" i="11" s="1"/>
  <c r="W47" i="11" s="1"/>
  <c r="Y47" i="11" s="1"/>
  <c r="AA47" i="11" s="1"/>
  <c r="AC47" i="11" s="1"/>
  <c r="AE47" i="11" s="1"/>
  <c r="AG47" i="11" s="1"/>
  <c r="AI47" i="11" s="1"/>
  <c r="AK47" i="11" s="1"/>
  <c r="AM47" i="11" s="1"/>
  <c r="AO47" i="11" s="1"/>
  <c r="AQ47" i="11" s="1"/>
  <c r="AS47" i="11" s="1"/>
  <c r="D47" i="24" s="1"/>
  <c r="K20" i="11"/>
  <c r="M20" i="11"/>
  <c r="O20" i="11" s="1"/>
  <c r="Q20" i="11" s="1"/>
  <c r="S20" i="11" s="1"/>
  <c r="U20" i="11" s="1"/>
  <c r="W20" i="11" s="1"/>
  <c r="Y20" i="11" s="1"/>
  <c r="AA20" i="11" s="1"/>
  <c r="AC20" i="11" s="1"/>
  <c r="AE20" i="11" s="1"/>
  <c r="AG20" i="11" s="1"/>
  <c r="AI20" i="11" s="1"/>
  <c r="AK20" i="11" s="1"/>
  <c r="AM20" i="11" s="1"/>
  <c r="AO20" i="11" s="1"/>
  <c r="AQ20" i="11" s="1"/>
  <c r="AS20" i="11" s="1"/>
  <c r="D20" i="24" s="1"/>
  <c r="M11" i="11"/>
  <c r="O11" i="11"/>
  <c r="Q11" i="11" s="1"/>
  <c r="S11" i="11"/>
  <c r="U11" i="11" s="1"/>
  <c r="W11" i="11" s="1"/>
  <c r="Y11" i="11" s="1"/>
  <c r="AA11" i="11" s="1"/>
  <c r="AC11" i="11" s="1"/>
  <c r="AE11" i="11" s="1"/>
  <c r="AG11" i="11" s="1"/>
  <c r="AI11" i="11" s="1"/>
  <c r="AK11" i="11" s="1"/>
  <c r="AM11" i="11" s="1"/>
  <c r="AO11" i="11" s="1"/>
  <c r="AQ11" i="11" s="1"/>
  <c r="AS11" i="11" s="1"/>
  <c r="D11" i="24" s="1"/>
  <c r="K22" i="11"/>
  <c r="M22" i="11" s="1"/>
  <c r="O22" i="11"/>
  <c r="Q22" i="11" s="1"/>
  <c r="S22" i="11" s="1"/>
  <c r="U22" i="11" s="1"/>
  <c r="W22" i="11" s="1"/>
  <c r="Y22" i="11" s="1"/>
  <c r="AA22" i="11" s="1"/>
  <c r="AC22" i="11" s="1"/>
  <c r="AE22" i="11" s="1"/>
  <c r="AG22" i="11" s="1"/>
  <c r="AI22" i="11" s="1"/>
  <c r="AK22" i="11" s="1"/>
  <c r="AM22" i="11" s="1"/>
  <c r="AO22" i="11" s="1"/>
  <c r="AQ22" i="11" s="1"/>
  <c r="AS22" i="11" s="1"/>
  <c r="D22" i="24" s="1"/>
  <c r="K3" i="11"/>
  <c r="M3" i="11" s="1"/>
  <c r="O3" i="11"/>
  <c r="Q3" i="11" s="1"/>
  <c r="S3" i="11" s="1"/>
  <c r="U3" i="11"/>
  <c r="W3" i="11" s="1"/>
  <c r="Y3" i="11" s="1"/>
  <c r="AA3" i="11" s="1"/>
  <c r="AC3" i="11" s="1"/>
  <c r="AE3" i="11" s="1"/>
  <c r="AG3" i="11" s="1"/>
  <c r="AI3" i="11" s="1"/>
  <c r="AK3" i="11" s="1"/>
  <c r="AM3" i="11" s="1"/>
  <c r="AO3" i="11" s="1"/>
  <c r="AQ3" i="11" s="1"/>
  <c r="AS3" i="11" s="1"/>
  <c r="D3" i="24" s="1"/>
  <c r="K21" i="11"/>
  <c r="M21" i="11" s="1"/>
  <c r="O21" i="11" s="1"/>
  <c r="Q21" i="11"/>
  <c r="S21" i="11" s="1"/>
  <c r="U21" i="11" s="1"/>
  <c r="W21" i="11" s="1"/>
  <c r="Y21" i="11" s="1"/>
  <c r="AA21" i="11" s="1"/>
  <c r="AC21" i="11" s="1"/>
  <c r="AE21" i="11" s="1"/>
  <c r="AG21" i="11" s="1"/>
  <c r="AI21" i="11" s="1"/>
  <c r="AK21" i="11" s="1"/>
  <c r="AM21" i="11" s="1"/>
  <c r="AO21" i="11" s="1"/>
  <c r="AQ21" i="11" s="1"/>
  <c r="AS21" i="11" s="1"/>
  <c r="D21" i="24" s="1"/>
  <c r="K23" i="11"/>
  <c r="M23" i="11" s="1"/>
  <c r="O23" i="11" s="1"/>
  <c r="Q23" i="11" s="1"/>
  <c r="S23" i="11"/>
  <c r="U23" i="11"/>
  <c r="W23" i="11" s="1"/>
  <c r="Y23" i="11" s="1"/>
  <c r="AA23" i="11" s="1"/>
  <c r="AC23" i="11" s="1"/>
  <c r="AE23" i="11" s="1"/>
  <c r="AG23" i="11" s="1"/>
  <c r="AI23" i="11" s="1"/>
  <c r="AK23" i="11" s="1"/>
  <c r="AM23" i="11" s="1"/>
  <c r="AO23" i="11" s="1"/>
  <c r="AQ23" i="11" s="1"/>
  <c r="AS23" i="11" s="1"/>
  <c r="D23" i="24" s="1"/>
  <c r="K19" i="11"/>
  <c r="M19" i="11" s="1"/>
  <c r="O19" i="11" s="1"/>
  <c r="Q19" i="11" s="1"/>
  <c r="S19" i="11" s="1"/>
  <c r="U19" i="11"/>
  <c r="W19" i="11" s="1"/>
  <c r="Y19" i="11" s="1"/>
  <c r="AA19" i="11" s="1"/>
  <c r="AC19" i="11" s="1"/>
  <c r="AE19" i="11" s="1"/>
  <c r="AG19" i="11" s="1"/>
  <c r="AI19" i="11" s="1"/>
  <c r="AK19" i="11" s="1"/>
  <c r="AM19" i="11" s="1"/>
  <c r="AO19" i="11" s="1"/>
  <c r="AQ19" i="11" s="1"/>
  <c r="AS19" i="11" s="1"/>
  <c r="D19" i="24" s="1"/>
  <c r="K24" i="11"/>
  <c r="M24" i="11"/>
  <c r="O24" i="11" s="1"/>
  <c r="Q24" i="11" s="1"/>
  <c r="S24" i="11" s="1"/>
  <c r="U24" i="11" s="1"/>
  <c r="W24" i="11"/>
  <c r="Y24" i="11" s="1"/>
  <c r="AA24" i="11" s="1"/>
  <c r="AC24" i="11" s="1"/>
  <c r="AE24" i="11" s="1"/>
  <c r="AG24" i="11" s="1"/>
  <c r="AI24" i="11" s="1"/>
  <c r="AK24" i="11" s="1"/>
  <c r="AM24" i="11" s="1"/>
  <c r="AO24" i="11" s="1"/>
  <c r="AQ24" i="11" s="1"/>
  <c r="AS24" i="11" s="1"/>
  <c r="D24" i="24" s="1"/>
  <c r="K26" i="11"/>
  <c r="M26" i="11" s="1"/>
  <c r="O26" i="11"/>
  <c r="Q26" i="11" s="1"/>
  <c r="S26" i="11" s="1"/>
  <c r="U26" i="11" s="1"/>
  <c r="W26" i="11" s="1"/>
  <c r="Y26" i="11" s="1"/>
  <c r="AA26" i="11" s="1"/>
  <c r="AC26" i="11" s="1"/>
  <c r="AE26" i="11" s="1"/>
  <c r="AG26" i="11" s="1"/>
  <c r="AI26" i="11" s="1"/>
  <c r="AK26" i="11" s="1"/>
  <c r="AM26" i="11" s="1"/>
  <c r="AO26" i="11" s="1"/>
  <c r="AQ26" i="11" s="1"/>
  <c r="AS26" i="11" s="1"/>
  <c r="D26" i="24" s="1"/>
  <c r="K18" i="11"/>
  <c r="M18" i="11"/>
  <c r="O18" i="11" s="1"/>
  <c r="Q18" i="11"/>
  <c r="S18" i="11" s="1"/>
  <c r="U18" i="11" s="1"/>
  <c r="W18" i="11" s="1"/>
  <c r="Y18" i="11" s="1"/>
  <c r="AA18" i="11" s="1"/>
  <c r="AC18" i="11" s="1"/>
  <c r="AE18" i="11" s="1"/>
  <c r="AG18" i="11" s="1"/>
  <c r="AI18" i="11" s="1"/>
  <c r="AK18" i="11" s="1"/>
  <c r="AM18" i="11" s="1"/>
  <c r="AO18" i="11" s="1"/>
  <c r="AQ18" i="11" s="1"/>
  <c r="AS18" i="11" s="1"/>
  <c r="D18" i="24" s="1"/>
  <c r="H2" i="11"/>
  <c r="K2" i="11"/>
  <c r="M2" i="11" s="1"/>
  <c r="N146" i="2"/>
  <c r="N145" i="2"/>
  <c r="I145" i="11"/>
  <c r="K145" i="11" s="1"/>
  <c r="M145" i="11" s="1"/>
  <c r="O145" i="11" s="1"/>
  <c r="M146" i="17"/>
  <c r="O146" i="17" s="1"/>
  <c r="Q146" i="17" s="1"/>
  <c r="S146" i="17" s="1"/>
  <c r="U146" i="17"/>
  <c r="W146" i="17" s="1"/>
  <c r="Y146" i="17" s="1"/>
  <c r="M145" i="17"/>
  <c r="O145" i="17" s="1"/>
  <c r="Q145" i="17" s="1"/>
  <c r="S145" i="17" s="1"/>
  <c r="U145" i="17" s="1"/>
  <c r="W145" i="17" s="1"/>
  <c r="Y145" i="17" s="1"/>
  <c r="Q145" i="11"/>
  <c r="S145" i="11"/>
  <c r="U145" i="11" s="1"/>
  <c r="W145" i="11" s="1"/>
  <c r="Y145" i="11" s="1"/>
  <c r="AA145" i="11"/>
  <c r="AC145" i="11" s="1"/>
  <c r="AE145" i="11" s="1"/>
  <c r="AG145" i="11"/>
  <c r="AI145" i="11" s="1"/>
  <c r="AK145" i="11" s="1"/>
  <c r="AM145" i="11"/>
  <c r="AO145" i="11" s="1"/>
  <c r="AQ145" i="11" s="1"/>
  <c r="AS145" i="11" s="1"/>
  <c r="D145" i="24" s="1"/>
  <c r="K146" i="11"/>
  <c r="M146" i="11" s="1"/>
  <c r="O146" i="11" s="1"/>
  <c r="Q146" i="11" s="1"/>
  <c r="S146" i="11"/>
  <c r="U146" i="11"/>
  <c r="W146" i="11" s="1"/>
  <c r="Y146" i="11" s="1"/>
  <c r="AA146" i="11" s="1"/>
  <c r="AC146" i="11"/>
  <c r="AE146" i="11" s="1"/>
  <c r="AG146" i="11" s="1"/>
  <c r="AI146" i="11" s="1"/>
  <c r="AK146" i="11" s="1"/>
  <c r="AM146" i="11" s="1"/>
  <c r="AO146" i="11" s="1"/>
  <c r="AQ146" i="11" s="1"/>
  <c r="AS146" i="11" s="1"/>
  <c r="D146" i="24" s="1"/>
  <c r="O2" i="11"/>
  <c r="Q2" i="11" s="1"/>
  <c r="S2" i="11" s="1"/>
  <c r="N111" i="2"/>
  <c r="L150" i="4"/>
  <c r="L149" i="4"/>
  <c r="L146" i="4"/>
  <c r="L145" i="4"/>
  <c r="I145" i="21" s="1"/>
  <c r="K145" i="21" s="1"/>
  <c r="M145" i="21"/>
  <c r="O145" i="21"/>
  <c r="Q145" i="21" s="1"/>
  <c r="S145" i="21" s="1"/>
  <c r="U145" i="21" s="1"/>
  <c r="W145" i="21" s="1"/>
  <c r="Y145" i="21"/>
  <c r="AA145" i="21" s="1"/>
  <c r="F145" i="24" s="1"/>
  <c r="L144" i="4"/>
  <c r="L143" i="4"/>
  <c r="L142" i="4"/>
  <c r="L141" i="4"/>
  <c r="L140" i="4"/>
  <c r="I140" i="21" s="1"/>
  <c r="L139" i="4"/>
  <c r="L138" i="4"/>
  <c r="L137" i="4"/>
  <c r="L136" i="4"/>
  <c r="I136" i="21" s="1"/>
  <c r="K136" i="21" s="1"/>
  <c r="M136" i="21" s="1"/>
  <c r="O136" i="21" s="1"/>
  <c r="Q136" i="21" s="1"/>
  <c r="S136" i="21" s="1"/>
  <c r="U136" i="21" s="1"/>
  <c r="W136" i="21" s="1"/>
  <c r="Y136" i="21" s="1"/>
  <c r="AA136" i="21" s="1"/>
  <c r="F136" i="24" s="1"/>
  <c r="L135" i="4"/>
  <c r="I135" i="21" s="1"/>
  <c r="K135" i="21" s="1"/>
  <c r="M135" i="21" s="1"/>
  <c r="O135" i="21" s="1"/>
  <c r="Q135" i="21" s="1"/>
  <c r="S135" i="21" s="1"/>
  <c r="U135" i="21" s="1"/>
  <c r="W135" i="21" s="1"/>
  <c r="Y135" i="21" s="1"/>
  <c r="AA135" i="21" s="1"/>
  <c r="F135" i="24" s="1"/>
  <c r="L39" i="4"/>
  <c r="L38" i="4"/>
  <c r="L37" i="4"/>
  <c r="I37" i="21" s="1"/>
  <c r="K37" i="21" s="1"/>
  <c r="M37" i="21" s="1"/>
  <c r="O37" i="21" s="1"/>
  <c r="Q37" i="21"/>
  <c r="S37" i="21" s="1"/>
  <c r="U37" i="21" s="1"/>
  <c r="W37" i="21" s="1"/>
  <c r="Y37" i="21" s="1"/>
  <c r="AA37" i="21" s="1"/>
  <c r="F37" i="24" s="1"/>
  <c r="L36" i="4"/>
  <c r="L35" i="4"/>
  <c r="I35" i="21" s="1"/>
  <c r="K35" i="21" s="1"/>
  <c r="M35" i="21" s="1"/>
  <c r="O35" i="21"/>
  <c r="Q35" i="21" s="1"/>
  <c r="S35" i="21" s="1"/>
  <c r="U35" i="21"/>
  <c r="W35" i="21" s="1"/>
  <c r="Y35" i="21"/>
  <c r="AA35" i="21" s="1"/>
  <c r="F35" i="24" s="1"/>
  <c r="L34" i="4"/>
  <c r="L33" i="4"/>
  <c r="I33" i="21" s="1"/>
  <c r="K33" i="21" s="1"/>
  <c r="M33" i="21"/>
  <c r="O33" i="21" s="1"/>
  <c r="Q33" i="21"/>
  <c r="S33" i="21"/>
  <c r="U33" i="21" s="1"/>
  <c r="W33" i="21" s="1"/>
  <c r="Y33" i="21" s="1"/>
  <c r="AA33" i="21" s="1"/>
  <c r="F33" i="24" s="1"/>
  <c r="L32" i="4"/>
  <c r="L134" i="4"/>
  <c r="L133" i="4"/>
  <c r="L132" i="4"/>
  <c r="L131" i="4"/>
  <c r="L130" i="4"/>
  <c r="L129" i="4"/>
  <c r="L128" i="4"/>
  <c r="L127" i="4"/>
  <c r="I127" i="21" s="1"/>
  <c r="K127" i="21" s="1"/>
  <c r="M127" i="21"/>
  <c r="O127" i="21"/>
  <c r="Q127" i="21" s="1"/>
  <c r="S127" i="21" s="1"/>
  <c r="U127" i="21" s="1"/>
  <c r="W127" i="21" s="1"/>
  <c r="Y127" i="21" s="1"/>
  <c r="AA127" i="21" s="1"/>
  <c r="F127" i="24" s="1"/>
  <c r="L126" i="4"/>
  <c r="L125" i="4"/>
  <c r="L124" i="4"/>
  <c r="L123" i="4"/>
  <c r="L122" i="4"/>
  <c r="I122" i="21" s="1"/>
  <c r="L121" i="4"/>
  <c r="L118" i="4"/>
  <c r="L117" i="4"/>
  <c r="I117" i="21" s="1"/>
  <c r="L120" i="4"/>
  <c r="L119" i="4"/>
  <c r="L116" i="4"/>
  <c r="L115" i="4"/>
  <c r="L114" i="4"/>
  <c r="L113" i="4"/>
  <c r="L108" i="4"/>
  <c r="L107" i="4"/>
  <c r="L106" i="4"/>
  <c r="L99" i="4"/>
  <c r="L98" i="4"/>
  <c r="I98" i="21" s="1"/>
  <c r="L97" i="4"/>
  <c r="L96" i="4"/>
  <c r="L95" i="4"/>
  <c r="I95" i="21" s="1"/>
  <c r="L94" i="4"/>
  <c r="I94" i="21" s="1"/>
  <c r="L93" i="4"/>
  <c r="L111" i="4"/>
  <c r="I111" i="21" s="1"/>
  <c r="K111" i="21" s="1"/>
  <c r="M111" i="21" s="1"/>
  <c r="O111" i="21" s="1"/>
  <c r="Q111" i="21" s="1"/>
  <c r="S111" i="21" s="1"/>
  <c r="U111" i="21" s="1"/>
  <c r="W111" i="21" s="1"/>
  <c r="Y111" i="21" s="1"/>
  <c r="AA111" i="21" s="1"/>
  <c r="F111" i="24" s="1"/>
  <c r="L110" i="4"/>
  <c r="I110" i="21" s="1"/>
  <c r="L109" i="4"/>
  <c r="L42" i="4"/>
  <c r="L41" i="4"/>
  <c r="L27" i="4"/>
  <c r="L26" i="4"/>
  <c r="I26" i="21" s="1"/>
  <c r="L25" i="4"/>
  <c r="L24" i="4"/>
  <c r="L23" i="4"/>
  <c r="L22" i="4"/>
  <c r="L21" i="4"/>
  <c r="I21" i="21" s="1"/>
  <c r="L20" i="4"/>
  <c r="I20" i="21" s="1"/>
  <c r="L19" i="4"/>
  <c r="L18" i="4"/>
  <c r="I18" i="21" s="1"/>
  <c r="L17" i="4"/>
  <c r="L16" i="4"/>
  <c r="L15" i="4"/>
  <c r="L14" i="4"/>
  <c r="L13" i="4"/>
  <c r="L10" i="4"/>
  <c r="L12" i="4"/>
  <c r="L11" i="4"/>
  <c r="L9" i="4"/>
  <c r="I9" i="21" s="1"/>
  <c r="K9" i="21" s="1"/>
  <c r="M9" i="21" s="1"/>
  <c r="O9" i="21"/>
  <c r="Q9" i="21"/>
  <c r="S9" i="21"/>
  <c r="U9" i="21" s="1"/>
  <c r="W9" i="21" s="1"/>
  <c r="Y9" i="21" s="1"/>
  <c r="AA9" i="21" s="1"/>
  <c r="F9" i="24" s="1"/>
  <c r="L8" i="4"/>
  <c r="L7" i="4"/>
  <c r="L6" i="4"/>
  <c r="L5" i="4"/>
  <c r="I5" i="21" s="1"/>
  <c r="K5" i="21" s="1"/>
  <c r="L4" i="4"/>
  <c r="M150" i="17"/>
  <c r="O150" i="17"/>
  <c r="Q150" i="17" s="1"/>
  <c r="S150" i="17" s="1"/>
  <c r="U150" i="17" s="1"/>
  <c r="W150" i="17" s="1"/>
  <c r="Y150" i="17" s="1"/>
  <c r="AE150" i="17" s="1"/>
  <c r="M149" i="17"/>
  <c r="O149" i="17"/>
  <c r="Q149" i="17" s="1"/>
  <c r="S149" i="17" s="1"/>
  <c r="U149" i="17" s="1"/>
  <c r="W149" i="17" s="1"/>
  <c r="Y149" i="17" s="1"/>
  <c r="AE149" i="17" s="1"/>
  <c r="M148" i="17"/>
  <c r="O148" i="17"/>
  <c r="Q148" i="17" s="1"/>
  <c r="S148" i="17" s="1"/>
  <c r="U148" i="17" s="1"/>
  <c r="W148" i="17" s="1"/>
  <c r="Y148" i="17" s="1"/>
  <c r="M147" i="17"/>
  <c r="O147" i="17"/>
  <c r="Q147" i="17" s="1"/>
  <c r="S147" i="17" s="1"/>
  <c r="U147" i="17"/>
  <c r="W147" i="17" s="1"/>
  <c r="Y147" i="17" s="1"/>
  <c r="AA147" i="17" s="1"/>
  <c r="M141" i="17"/>
  <c r="O141" i="17" s="1"/>
  <c r="Q141" i="17" s="1"/>
  <c r="S141" i="17"/>
  <c r="U141" i="17"/>
  <c r="W141" i="17"/>
  <c r="Y141" i="17"/>
  <c r="M139" i="17"/>
  <c r="O139" i="17" s="1"/>
  <c r="Q139" i="17" s="1"/>
  <c r="S139" i="17" s="1"/>
  <c r="U139" i="17" s="1"/>
  <c r="W139" i="17"/>
  <c r="Y139" i="17" s="1"/>
  <c r="M133" i="17"/>
  <c r="O133" i="17"/>
  <c r="Q133" i="17" s="1"/>
  <c r="S133" i="17" s="1"/>
  <c r="U133" i="17" s="1"/>
  <c r="W133" i="17" s="1"/>
  <c r="Y133" i="17" s="1"/>
  <c r="N39" i="3"/>
  <c r="N38" i="3"/>
  <c r="I38" i="17" s="1"/>
  <c r="K38" i="17" s="1"/>
  <c r="M38" i="17"/>
  <c r="O38" i="17" s="1"/>
  <c r="Q38" i="17" s="1"/>
  <c r="S38" i="17" s="1"/>
  <c r="U38" i="17" s="1"/>
  <c r="W38" i="17" s="1"/>
  <c r="Y38" i="17" s="1"/>
  <c r="N37" i="3"/>
  <c r="N36" i="3"/>
  <c r="I36" i="17" s="1"/>
  <c r="K36" i="17" s="1"/>
  <c r="M36" i="17"/>
  <c r="O36" i="17" s="1"/>
  <c r="Q36" i="17" s="1"/>
  <c r="S36" i="17" s="1"/>
  <c r="U36" i="17" s="1"/>
  <c r="W36" i="17" s="1"/>
  <c r="Y36" i="17" s="1"/>
  <c r="N35" i="3"/>
  <c r="N34" i="3"/>
  <c r="I34" i="17" s="1"/>
  <c r="K34" i="17" s="1"/>
  <c r="M34" i="17" s="1"/>
  <c r="O34" i="17" s="1"/>
  <c r="Q34" i="17" s="1"/>
  <c r="S34" i="17" s="1"/>
  <c r="U34" i="17"/>
  <c r="W34" i="17" s="1"/>
  <c r="Y34" i="17" s="1"/>
  <c r="N33" i="3"/>
  <c r="N32" i="3"/>
  <c r="I32" i="17" s="1"/>
  <c r="K32" i="17" s="1"/>
  <c r="M32" i="17"/>
  <c r="O32" i="17"/>
  <c r="Q32" i="17" s="1"/>
  <c r="S32" i="17"/>
  <c r="U32" i="17" s="1"/>
  <c r="W32" i="17" s="1"/>
  <c r="Y32" i="17" s="1"/>
  <c r="AA32" i="17" s="1"/>
  <c r="AC32" i="17" s="1"/>
  <c r="M128" i="17"/>
  <c r="O128" i="17" s="1"/>
  <c r="Q128" i="17"/>
  <c r="S128" i="17"/>
  <c r="U128" i="17" s="1"/>
  <c r="W128" i="17" s="1"/>
  <c r="Y128" i="17" s="1"/>
  <c r="AE128" i="17" s="1"/>
  <c r="AG128" i="17" s="1"/>
  <c r="AI128" i="17" s="1"/>
  <c r="M127" i="17"/>
  <c r="O127" i="17"/>
  <c r="Q127" i="17"/>
  <c r="S127" i="17" s="1"/>
  <c r="U127" i="17" s="1"/>
  <c r="W127" i="17" s="1"/>
  <c r="Y127" i="17" s="1"/>
  <c r="M106" i="17"/>
  <c r="O106" i="17"/>
  <c r="Q106" i="17"/>
  <c r="S106" i="17" s="1"/>
  <c r="U106" i="17" s="1"/>
  <c r="W106" i="17" s="1"/>
  <c r="Y106" i="17" s="1"/>
  <c r="M105" i="17"/>
  <c r="O105" i="17"/>
  <c r="Q105" i="17"/>
  <c r="S105" i="17" s="1"/>
  <c r="U105" i="17" s="1"/>
  <c r="W105" i="17" s="1"/>
  <c r="Y105" i="17" s="1"/>
  <c r="AE105" i="17" s="1"/>
  <c r="AG105" i="17" s="1"/>
  <c r="AI105" i="17" s="1"/>
  <c r="M104" i="17"/>
  <c r="O104" i="17"/>
  <c r="Q104" i="17"/>
  <c r="S104" i="17" s="1"/>
  <c r="U104" i="17" s="1"/>
  <c r="W104" i="17" s="1"/>
  <c r="Y104" i="17" s="1"/>
  <c r="AE104" i="17" s="1"/>
  <c r="AG104" i="17" s="1"/>
  <c r="AI104" i="17" s="1"/>
  <c r="AK104" i="17" s="1"/>
  <c r="AM104" i="17" s="1"/>
  <c r="AO104" i="17" s="1"/>
  <c r="AQ104" i="17" s="1"/>
  <c r="AS104" i="17" s="1"/>
  <c r="E104" i="24" s="1"/>
  <c r="M89" i="17"/>
  <c r="O89" i="17"/>
  <c r="Q89" i="17" s="1"/>
  <c r="S89" i="17"/>
  <c r="U89" i="17" s="1"/>
  <c r="W89" i="17" s="1"/>
  <c r="Y89" i="17" s="1"/>
  <c r="M88" i="17"/>
  <c r="O88" i="17" s="1"/>
  <c r="Q88" i="17"/>
  <c r="S88" i="17"/>
  <c r="U88" i="17" s="1"/>
  <c r="W88" i="17" s="1"/>
  <c r="Y88" i="17" s="1"/>
  <c r="AE88" i="17" s="1"/>
  <c r="AG88" i="17" s="1"/>
  <c r="AI88" i="17" s="1"/>
  <c r="AK88" i="17" s="1"/>
  <c r="AM88" i="17" s="1"/>
  <c r="AO88" i="17" s="1"/>
  <c r="AQ88" i="17" s="1"/>
  <c r="AS88" i="17" s="1"/>
  <c r="E88" i="24" s="1"/>
  <c r="M87" i="17"/>
  <c r="O87" i="17"/>
  <c r="Q87" i="17"/>
  <c r="S87" i="17" s="1"/>
  <c r="U87" i="17" s="1"/>
  <c r="W87" i="17" s="1"/>
  <c r="Y87" i="17" s="1"/>
  <c r="AA87" i="17" s="1"/>
  <c r="M67" i="17"/>
  <c r="O67" i="17"/>
  <c r="Q67" i="17"/>
  <c r="S67" i="17" s="1"/>
  <c r="U67" i="17" s="1"/>
  <c r="W67" i="17" s="1"/>
  <c r="Y67" i="17" s="1"/>
  <c r="AE67" i="17" s="1"/>
  <c r="AG67" i="17" s="1"/>
  <c r="AI67" i="17" s="1"/>
  <c r="AK67" i="17" s="1"/>
  <c r="AM67" i="17" s="1"/>
  <c r="AO67" i="17" s="1"/>
  <c r="AQ67" i="17" s="1"/>
  <c r="AS67" i="17" s="1"/>
  <c r="E67" i="24" s="1"/>
  <c r="M75" i="17"/>
  <c r="O75" i="17"/>
  <c r="Q75" i="17"/>
  <c r="S75" i="17" s="1"/>
  <c r="U75" i="17" s="1"/>
  <c r="W75" i="17" s="1"/>
  <c r="Y75" i="17" s="1"/>
  <c r="M74" i="17"/>
  <c r="O74" i="17"/>
  <c r="Q74" i="17"/>
  <c r="S74" i="17" s="1"/>
  <c r="U74" i="17" s="1"/>
  <c r="W74" i="17" s="1"/>
  <c r="Y74" i="17" s="1"/>
  <c r="AE74" i="17" s="1"/>
  <c r="AG74" i="17" s="1"/>
  <c r="AI74" i="17" s="1"/>
  <c r="AK74" i="17" s="1"/>
  <c r="AM74" i="17" s="1"/>
  <c r="AO74" i="17" s="1"/>
  <c r="AQ74" i="17" s="1"/>
  <c r="AS74" i="17" s="1"/>
  <c r="E74" i="24" s="1"/>
  <c r="M73" i="17"/>
  <c r="O73" i="17"/>
  <c r="Q73" i="17" s="1"/>
  <c r="S73" i="17"/>
  <c r="U73" i="17" s="1"/>
  <c r="W73" i="17" s="1"/>
  <c r="Y73" i="17" s="1"/>
  <c r="M72" i="17"/>
  <c r="O72" i="17" s="1"/>
  <c r="Q72" i="17"/>
  <c r="S72" i="17"/>
  <c r="U72" i="17" s="1"/>
  <c r="W72" i="17" s="1"/>
  <c r="Y72" i="17" s="1"/>
  <c r="M71" i="17"/>
  <c r="O71" i="17"/>
  <c r="Q71" i="17"/>
  <c r="S71" i="17" s="1"/>
  <c r="U71" i="17" s="1"/>
  <c r="W71" i="17" s="1"/>
  <c r="Y71" i="17" s="1"/>
  <c r="M70" i="17"/>
  <c r="O70" i="17"/>
  <c r="Q70" i="17"/>
  <c r="S70" i="17" s="1"/>
  <c r="U70" i="17" s="1"/>
  <c r="W70" i="17" s="1"/>
  <c r="Y70" i="17" s="1"/>
  <c r="M69" i="17"/>
  <c r="O69" i="17"/>
  <c r="Q69" i="17"/>
  <c r="S69" i="17" s="1"/>
  <c r="U69" i="17" s="1"/>
  <c r="W69" i="17" s="1"/>
  <c r="Y69" i="17" s="1"/>
  <c r="M68" i="17"/>
  <c r="O68" i="17"/>
  <c r="Q68" i="17"/>
  <c r="S68" i="17" s="1"/>
  <c r="U68" i="17" s="1"/>
  <c r="W68" i="17" s="1"/>
  <c r="Y68" i="17" s="1"/>
  <c r="AE68" i="17" s="1"/>
  <c r="AG68" i="17" s="1"/>
  <c r="AI68" i="17" s="1"/>
  <c r="AK68" i="17" s="1"/>
  <c r="AM68" i="17" s="1"/>
  <c r="AO68" i="17" s="1"/>
  <c r="AQ68" i="17" s="1"/>
  <c r="AS68" i="17" s="1"/>
  <c r="E68" i="24" s="1"/>
  <c r="N58" i="3"/>
  <c r="N57" i="3"/>
  <c r="I57" i="17" s="1"/>
  <c r="N56" i="3"/>
  <c r="I56" i="17" s="1"/>
  <c r="N55" i="3"/>
  <c r="I55" i="17" s="1"/>
  <c r="N54" i="3"/>
  <c r="N53" i="3"/>
  <c r="I53" i="17" s="1"/>
  <c r="K53" i="17" s="1"/>
  <c r="M53" i="17"/>
  <c r="O53" i="17"/>
  <c r="Q53" i="17"/>
  <c r="S53" i="17" s="1"/>
  <c r="U53" i="17" s="1"/>
  <c r="W53" i="17" s="1"/>
  <c r="Y53" i="17" s="1"/>
  <c r="N52" i="3"/>
  <c r="N51" i="3"/>
  <c r="I51" i="17" s="1"/>
  <c r="K51" i="17" s="1"/>
  <c r="M51" i="17" s="1"/>
  <c r="O51" i="17" s="1"/>
  <c r="Q51" i="17" s="1"/>
  <c r="S51" i="17"/>
  <c r="U51" i="17" s="1"/>
  <c r="W51" i="17" s="1"/>
  <c r="Y51" i="17" s="1"/>
  <c r="N50" i="3"/>
  <c r="N49" i="3"/>
  <c r="N48" i="3"/>
  <c r="I48" i="17" s="1"/>
  <c r="K48" i="17" s="1"/>
  <c r="M48" i="17" s="1"/>
  <c r="O48" i="17" s="1"/>
  <c r="Q48" i="17" s="1"/>
  <c r="S48" i="17" s="1"/>
  <c r="U48" i="17" s="1"/>
  <c r="W48" i="17" s="1"/>
  <c r="Y48" i="17" s="1"/>
  <c r="N47" i="3"/>
  <c r="N43" i="3"/>
  <c r="N42" i="3"/>
  <c r="N41" i="3"/>
  <c r="N27" i="3"/>
  <c r="N26" i="3"/>
  <c r="N25" i="3"/>
  <c r="N24" i="3"/>
  <c r="N23" i="3"/>
  <c r="I23" i="17" s="1"/>
  <c r="N22" i="3"/>
  <c r="N21" i="3"/>
  <c r="N20" i="3"/>
  <c r="N19" i="3"/>
  <c r="N18" i="3"/>
  <c r="N17" i="3"/>
  <c r="N16" i="3"/>
  <c r="I16" i="17" s="1"/>
  <c r="N15" i="3"/>
  <c r="N14" i="3"/>
  <c r="N13" i="3"/>
  <c r="N12" i="3"/>
  <c r="N11" i="3"/>
  <c r="N10" i="3"/>
  <c r="N9" i="3"/>
  <c r="I9" i="17" s="1"/>
  <c r="K9" i="17" s="1"/>
  <c r="M9" i="17" s="1"/>
  <c r="O9" i="17" s="1"/>
  <c r="Q9" i="17" s="1"/>
  <c r="S9" i="17" s="1"/>
  <c r="U9" i="17" s="1"/>
  <c r="W9" i="17" s="1"/>
  <c r="Y9" i="17" s="1"/>
  <c r="AA9" i="17" s="1"/>
  <c r="AC9" i="17" s="1"/>
  <c r="N8" i="3"/>
  <c r="N7" i="3"/>
  <c r="N6" i="3"/>
  <c r="N5" i="3"/>
  <c r="N4" i="3"/>
  <c r="N3" i="3"/>
  <c r="N150" i="2"/>
  <c r="I150" i="11" s="1"/>
  <c r="K150" i="11" s="1"/>
  <c r="M150" i="11" s="1"/>
  <c r="N149" i="2"/>
  <c r="I149" i="11" s="1"/>
  <c r="K149" i="11" s="1"/>
  <c r="N148" i="2"/>
  <c r="I148" i="11"/>
  <c r="N147" i="2"/>
  <c r="I147" i="11" s="1"/>
  <c r="K147" i="11" s="1"/>
  <c r="M147" i="11" s="1"/>
  <c r="O147" i="11" s="1"/>
  <c r="Q147" i="11" s="1"/>
  <c r="S147" i="11" s="1"/>
  <c r="U147" i="11" s="1"/>
  <c r="W147" i="11" s="1"/>
  <c r="Y147" i="11" s="1"/>
  <c r="AA147" i="11" s="1"/>
  <c r="AC147" i="11" s="1"/>
  <c r="AE147" i="11" s="1"/>
  <c r="AG147" i="11" s="1"/>
  <c r="AI147" i="11" s="1"/>
  <c r="AK147" i="11" s="1"/>
  <c r="AM147" i="11" s="1"/>
  <c r="AO147" i="11" s="1"/>
  <c r="AQ147" i="11" s="1"/>
  <c r="AS147" i="11" s="1"/>
  <c r="D147" i="24" s="1"/>
  <c r="N144" i="2"/>
  <c r="I144" i="11" s="1"/>
  <c r="N143" i="2"/>
  <c r="I143" i="11"/>
  <c r="N142" i="2"/>
  <c r="I142" i="11" s="1"/>
  <c r="K142" i="11" s="1"/>
  <c r="M142" i="11" s="1"/>
  <c r="O142" i="11" s="1"/>
  <c r="Q142" i="11" s="1"/>
  <c r="S142" i="11" s="1"/>
  <c r="N141" i="2"/>
  <c r="I141" i="11" s="1"/>
  <c r="N140" i="2"/>
  <c r="I140" i="11"/>
  <c r="N139" i="2"/>
  <c r="N138" i="2"/>
  <c r="I138" i="11" s="1"/>
  <c r="N137" i="2"/>
  <c r="I137" i="11"/>
  <c r="K137" i="11"/>
  <c r="M137" i="11" s="1"/>
  <c r="O137" i="11" s="1"/>
  <c r="Q137" i="11" s="1"/>
  <c r="S137" i="11" s="1"/>
  <c r="U137" i="11" s="1"/>
  <c r="W137" i="11" s="1"/>
  <c r="Y137" i="11" s="1"/>
  <c r="AA137" i="11" s="1"/>
  <c r="AC137" i="11" s="1"/>
  <c r="AE137" i="11" s="1"/>
  <c r="AG137" i="11" s="1"/>
  <c r="AI137" i="11"/>
  <c r="AK137" i="11" s="1"/>
  <c r="AM137" i="11" s="1"/>
  <c r="AO137" i="11" s="1"/>
  <c r="AQ137" i="11" s="1"/>
  <c r="AS137" i="11" s="1"/>
  <c r="D137" i="24" s="1"/>
  <c r="N136" i="2"/>
  <c r="I136" i="11"/>
  <c r="K136" i="11" s="1"/>
  <c r="M136" i="11" s="1"/>
  <c r="O136" i="11" s="1"/>
  <c r="Q136" i="11" s="1"/>
  <c r="S136" i="11" s="1"/>
  <c r="U136" i="11" s="1"/>
  <c r="W136" i="11" s="1"/>
  <c r="Y136" i="11" s="1"/>
  <c r="AA136" i="11" s="1"/>
  <c r="AC136" i="11" s="1"/>
  <c r="AE136" i="11" s="1"/>
  <c r="AG136" i="11" s="1"/>
  <c r="AI136" i="11" s="1"/>
  <c r="AK136" i="11" s="1"/>
  <c r="AM136" i="11" s="1"/>
  <c r="AO136" i="11" s="1"/>
  <c r="AQ136" i="11" s="1"/>
  <c r="AS136" i="11" s="1"/>
  <c r="D136" i="24" s="1"/>
  <c r="N135" i="2"/>
  <c r="N134" i="2"/>
  <c r="I134" i="11" s="1"/>
  <c r="K134" i="11" s="1"/>
  <c r="M134" i="11" s="1"/>
  <c r="O134" i="11"/>
  <c r="Q134" i="11" s="1"/>
  <c r="S134" i="11" s="1"/>
  <c r="U134" i="11" s="1"/>
  <c r="W134" i="11" s="1"/>
  <c r="Y134" i="11" s="1"/>
  <c r="AA134" i="11" s="1"/>
  <c r="AC134" i="11" s="1"/>
  <c r="AE134" i="11" s="1"/>
  <c r="AG134" i="11" s="1"/>
  <c r="AI134" i="11" s="1"/>
  <c r="AK134" i="11" s="1"/>
  <c r="AM134" i="11" s="1"/>
  <c r="AO134" i="11" s="1"/>
  <c r="AQ134" i="11" s="1"/>
  <c r="AS134" i="11" s="1"/>
  <c r="D134" i="24" s="1"/>
  <c r="N133" i="2"/>
  <c r="I133" i="11" s="1"/>
  <c r="N39" i="2"/>
  <c r="I39" i="11"/>
  <c r="K39" i="11" s="1"/>
  <c r="M39" i="11" s="1"/>
  <c r="O39" i="11" s="1"/>
  <c r="Q39" i="11" s="1"/>
  <c r="S39" i="11" s="1"/>
  <c r="U39" i="11" s="1"/>
  <c r="W39" i="11" s="1"/>
  <c r="Y39" i="11" s="1"/>
  <c r="AA39" i="11" s="1"/>
  <c r="AC39" i="11" s="1"/>
  <c r="AE39" i="11" s="1"/>
  <c r="AG39" i="11" s="1"/>
  <c r="AI39" i="11" s="1"/>
  <c r="AK39" i="11" s="1"/>
  <c r="AM39" i="11" s="1"/>
  <c r="AO39" i="11" s="1"/>
  <c r="AQ39" i="11" s="1"/>
  <c r="AS39" i="11" s="1"/>
  <c r="D39" i="24" s="1"/>
  <c r="N38" i="2"/>
  <c r="I38" i="11" s="1"/>
  <c r="N37" i="2"/>
  <c r="I37" i="11" s="1"/>
  <c r="N36" i="2"/>
  <c r="N35" i="2"/>
  <c r="I35" i="11" s="1"/>
  <c r="K35" i="11" s="1"/>
  <c r="N34" i="2"/>
  <c r="I34" i="11" s="1"/>
  <c r="K34" i="11" s="1"/>
  <c r="M34" i="11" s="1"/>
  <c r="O34" i="11" s="1"/>
  <c r="Q34" i="11" s="1"/>
  <c r="S34" i="11" s="1"/>
  <c r="N33" i="2"/>
  <c r="I33" i="11"/>
  <c r="K33" i="11" s="1"/>
  <c r="M33" i="11" s="1"/>
  <c r="O33" i="11" s="1"/>
  <c r="Q33" i="11" s="1"/>
  <c r="S33" i="11" s="1"/>
  <c r="U33" i="11" s="1"/>
  <c r="W33" i="11" s="1"/>
  <c r="Y33" i="11" s="1"/>
  <c r="AA33" i="11" s="1"/>
  <c r="AC33" i="11" s="1"/>
  <c r="AE33" i="11" s="1"/>
  <c r="AG33" i="11" s="1"/>
  <c r="AI33" i="11" s="1"/>
  <c r="AK33" i="11" s="1"/>
  <c r="AM33" i="11" s="1"/>
  <c r="AO33" i="11" s="1"/>
  <c r="AQ33" i="11" s="1"/>
  <c r="AS33" i="11" s="1"/>
  <c r="D33" i="24" s="1"/>
  <c r="N32" i="2"/>
  <c r="I32" i="11" s="1"/>
  <c r="K32" i="11" s="1"/>
  <c r="N132" i="2"/>
  <c r="N131" i="2"/>
  <c r="N130" i="2"/>
  <c r="N129" i="2"/>
  <c r="N128" i="2"/>
  <c r="I128" i="11" s="1"/>
  <c r="K128" i="11" s="1"/>
  <c r="M128" i="11" s="1"/>
  <c r="O128" i="11" s="1"/>
  <c r="Q128" i="11" s="1"/>
  <c r="N127" i="2"/>
  <c r="I127" i="11" s="1"/>
  <c r="N126" i="2"/>
  <c r="N125" i="2"/>
  <c r="I125" i="11" s="1"/>
  <c r="K125" i="11" s="1"/>
  <c r="N124" i="2"/>
  <c r="I124" i="11" s="1"/>
  <c r="N123" i="2"/>
  <c r="I123" i="11" s="1"/>
  <c r="N122" i="2"/>
  <c r="I122" i="11"/>
  <c r="N121" i="2"/>
  <c r="N120" i="2"/>
  <c r="I120" i="11" s="1"/>
  <c r="N119" i="2"/>
  <c r="I119" i="11"/>
  <c r="N118" i="2"/>
  <c r="I118" i="11" s="1"/>
  <c r="K118" i="11" s="1"/>
  <c r="M118" i="11" s="1"/>
  <c r="O118" i="11" s="1"/>
  <c r="Q118" i="11" s="1"/>
  <c r="S118" i="11" s="1"/>
  <c r="U118" i="11" s="1"/>
  <c r="W118" i="11" s="1"/>
  <c r="Y118" i="11" s="1"/>
  <c r="AA118" i="11" s="1"/>
  <c r="AC118" i="11" s="1"/>
  <c r="AE118" i="11" s="1"/>
  <c r="AG118" i="11" s="1"/>
  <c r="AI118" i="11" s="1"/>
  <c r="AK118" i="11" s="1"/>
  <c r="AM118" i="11" s="1"/>
  <c r="AO118" i="11" s="1"/>
  <c r="AQ118" i="11" s="1"/>
  <c r="AS118" i="11" s="1"/>
  <c r="D118" i="24" s="1"/>
  <c r="N117" i="2"/>
  <c r="I117" i="11" s="1"/>
  <c r="N116" i="2"/>
  <c r="I116" i="11"/>
  <c r="N115" i="2"/>
  <c r="N114" i="2"/>
  <c r="I114" i="11" s="1"/>
  <c r="N113" i="2"/>
  <c r="N112" i="2"/>
  <c r="I112" i="11"/>
  <c r="N100" i="2"/>
  <c r="I100" i="11" s="1"/>
  <c r="N99" i="2"/>
  <c r="I99" i="11"/>
  <c r="N98" i="2"/>
  <c r="I98" i="11" s="1"/>
  <c r="K98" i="11" s="1"/>
  <c r="M98" i="11" s="1"/>
  <c r="O98" i="11" s="1"/>
  <c r="Q98" i="11" s="1"/>
  <c r="S98" i="11" s="1"/>
  <c r="U98" i="11" s="1"/>
  <c r="W98" i="11" s="1"/>
  <c r="Y98" i="11" s="1"/>
  <c r="AA98" i="11" s="1"/>
  <c r="AC98" i="11" s="1"/>
  <c r="AE98" i="11" s="1"/>
  <c r="AG98" i="11" s="1"/>
  <c r="AI98" i="11" s="1"/>
  <c r="AK98" i="11" s="1"/>
  <c r="AM98" i="11" s="1"/>
  <c r="AO98" i="11" s="1"/>
  <c r="AQ98" i="11" s="1"/>
  <c r="AS98" i="11" s="1"/>
  <c r="D98" i="24" s="1"/>
  <c r="N97" i="2"/>
  <c r="N96" i="2"/>
  <c r="I96" i="11"/>
  <c r="N95" i="2"/>
  <c r="I95" i="11"/>
  <c r="K95" i="11" s="1"/>
  <c r="M95" i="11" s="1"/>
  <c r="O95" i="11" s="1"/>
  <c r="Q95" i="11" s="1"/>
  <c r="S95" i="11" s="1"/>
  <c r="U95" i="11" s="1"/>
  <c r="W95" i="11" s="1"/>
  <c r="Y95" i="11" s="1"/>
  <c r="AA95" i="11" s="1"/>
  <c r="AC95" i="11" s="1"/>
  <c r="AE95" i="11" s="1"/>
  <c r="AG95" i="11" s="1"/>
  <c r="AI95" i="11" s="1"/>
  <c r="AK95" i="11" s="1"/>
  <c r="AM95" i="11" s="1"/>
  <c r="AO95" i="11" s="1"/>
  <c r="AQ95" i="11" s="1"/>
  <c r="AS95" i="11" s="1"/>
  <c r="D95" i="24" s="1"/>
  <c r="N94" i="2"/>
  <c r="I94" i="11" s="1"/>
  <c r="N93" i="2"/>
  <c r="I93" i="11"/>
  <c r="N89" i="2"/>
  <c r="I89" i="11" s="1"/>
  <c r="N88" i="2"/>
  <c r="I88" i="11" s="1"/>
  <c r="N87" i="2"/>
  <c r="I87" i="11"/>
  <c r="N86" i="2"/>
  <c r="I86" i="11"/>
  <c r="K86" i="11" s="1"/>
  <c r="M86" i="11" s="1"/>
  <c r="O86" i="11" s="1"/>
  <c r="Q86" i="11" s="1"/>
  <c r="N85" i="2"/>
  <c r="N84" i="2"/>
  <c r="I84" i="11"/>
  <c r="N83" i="2"/>
  <c r="I83" i="11" s="1"/>
  <c r="K83" i="11" s="1"/>
  <c r="M83" i="11" s="1"/>
  <c r="O83" i="11" s="1"/>
  <c r="Q83" i="11" s="1"/>
  <c r="S83" i="11" s="1"/>
  <c r="U83" i="11" s="1"/>
  <c r="W83" i="11" s="1"/>
  <c r="Y83" i="11" s="1"/>
  <c r="AA83" i="11" s="1"/>
  <c r="AC83" i="11" s="1"/>
  <c r="AE83" i="11" s="1"/>
  <c r="AG83" i="11" s="1"/>
  <c r="AI83" i="11" s="1"/>
  <c r="AK83" i="11" s="1"/>
  <c r="AM83" i="11" s="1"/>
  <c r="AO83" i="11" s="1"/>
  <c r="AQ83" i="11" s="1"/>
  <c r="AS83" i="11" s="1"/>
  <c r="D83" i="24" s="1"/>
  <c r="N110" i="2"/>
  <c r="I110" i="11" s="1"/>
  <c r="N109" i="2"/>
  <c r="I109" i="11"/>
  <c r="N108" i="2"/>
  <c r="I108" i="11"/>
  <c r="N107" i="2"/>
  <c r="I107" i="11" s="1"/>
  <c r="N67" i="2"/>
  <c r="I67" i="11"/>
  <c r="K67" i="11" s="1"/>
  <c r="M67" i="11" s="1"/>
  <c r="N66" i="2"/>
  <c r="I66" i="11" s="1"/>
  <c r="K66" i="11" s="1"/>
  <c r="M66" i="11" s="1"/>
  <c r="O66" i="11" s="1"/>
  <c r="Q66" i="11" s="1"/>
  <c r="S66" i="11" s="1"/>
  <c r="N65" i="2"/>
  <c r="I65" i="11" s="1"/>
  <c r="K65" i="11" s="1"/>
  <c r="M65" i="11" s="1"/>
  <c r="O65" i="11" s="1"/>
  <c r="Q65" i="11" s="1"/>
  <c r="S65" i="11" s="1"/>
  <c r="U65" i="11" s="1"/>
  <c r="W65" i="11" s="1"/>
  <c r="Y65" i="11" s="1"/>
  <c r="AA65" i="11" s="1"/>
  <c r="AC65" i="11" s="1"/>
  <c r="AE65" i="11" s="1"/>
  <c r="AG65" i="11" s="1"/>
  <c r="AI65" i="11" s="1"/>
  <c r="AK65" i="11" s="1"/>
  <c r="AM65" i="11" s="1"/>
  <c r="AO65" i="11" s="1"/>
  <c r="AQ65" i="11" s="1"/>
  <c r="AS65" i="11" s="1"/>
  <c r="D65" i="24" s="1"/>
  <c r="N64" i="2"/>
  <c r="N63" i="2"/>
  <c r="N62" i="2"/>
  <c r="I62" i="11"/>
  <c r="N61" i="2"/>
  <c r="N82" i="2"/>
  <c r="I82" i="11"/>
  <c r="N81" i="2"/>
  <c r="N80" i="2"/>
  <c r="I80" i="11" s="1"/>
  <c r="N79" i="2"/>
  <c r="I79" i="11"/>
  <c r="K79" i="11"/>
  <c r="M79" i="11"/>
  <c r="O79" i="11" s="1"/>
  <c r="Q79" i="11" s="1"/>
  <c r="S79" i="11" s="1"/>
  <c r="U79" i="11" s="1"/>
  <c r="W79" i="11" s="1"/>
  <c r="Y79" i="11" s="1"/>
  <c r="AA79" i="11" s="1"/>
  <c r="AC79" i="11" s="1"/>
  <c r="AE79" i="11" s="1"/>
  <c r="AG79" i="11" s="1"/>
  <c r="AI79" i="11" s="1"/>
  <c r="AK79" i="11"/>
  <c r="AM79" i="11" s="1"/>
  <c r="AO79" i="11" s="1"/>
  <c r="AQ79" i="11" s="1"/>
  <c r="AS79" i="11" s="1"/>
  <c r="D79" i="24" s="1"/>
  <c r="N78" i="2"/>
  <c r="I78" i="11"/>
  <c r="K78" i="11" s="1"/>
  <c r="N77" i="2"/>
  <c r="I77" i="11" s="1"/>
  <c r="K77" i="11" s="1"/>
  <c r="N76" i="2"/>
  <c r="I76" i="11" s="1"/>
  <c r="N75" i="2"/>
  <c r="I75" i="11"/>
  <c r="K75" i="11" s="1"/>
  <c r="M75" i="11" s="1"/>
  <c r="N74" i="2"/>
  <c r="I74" i="11"/>
  <c r="K74" i="11" s="1"/>
  <c r="N73" i="2"/>
  <c r="I73" i="11" s="1"/>
  <c r="K73" i="11" s="1"/>
  <c r="N72" i="2"/>
  <c r="I72" i="11"/>
  <c r="N71" i="2"/>
  <c r="I71" i="11" s="1"/>
  <c r="K71" i="11" s="1"/>
  <c r="M71" i="11" s="1"/>
  <c r="O71" i="11" s="1"/>
  <c r="Q71" i="11" s="1"/>
  <c r="S71" i="11" s="1"/>
  <c r="U71" i="11" s="1"/>
  <c r="W71" i="11" s="1"/>
  <c r="Y71" i="11" s="1"/>
  <c r="AA71" i="11" s="1"/>
  <c r="AC71" i="11" s="1"/>
  <c r="AE71" i="11" s="1"/>
  <c r="AG71" i="11" s="1"/>
  <c r="AI71" i="11" s="1"/>
  <c r="AK71" i="11" s="1"/>
  <c r="AM71" i="11" s="1"/>
  <c r="AO71" i="11" s="1"/>
  <c r="AQ71" i="11" s="1"/>
  <c r="AS71" i="11" s="1"/>
  <c r="D71" i="24" s="1"/>
  <c r="N70" i="2"/>
  <c r="I70" i="11" s="1"/>
  <c r="N69" i="2"/>
  <c r="I69" i="11"/>
  <c r="K69" i="11" s="1"/>
  <c r="M69" i="11" s="1"/>
  <c r="O69" i="11" s="1"/>
  <c r="Q69" i="11" s="1"/>
  <c r="S69" i="11" s="1"/>
  <c r="U69" i="11" s="1"/>
  <c r="N68" i="2"/>
  <c r="I68" i="11"/>
  <c r="N59" i="2"/>
  <c r="I59" i="11" s="1"/>
  <c r="N58" i="2"/>
  <c r="I58" i="11"/>
  <c r="N57" i="2"/>
  <c r="N56" i="2"/>
  <c r="I56" i="11" s="1"/>
  <c r="K56" i="11" s="1"/>
  <c r="N55" i="2"/>
  <c r="I55" i="11"/>
  <c r="N54" i="2"/>
  <c r="I54" i="11"/>
  <c r="K54" i="11" s="1"/>
  <c r="M54" i="11" s="1"/>
  <c r="O54" i="11" s="1"/>
  <c r="Q54" i="11" s="1"/>
  <c r="S54" i="11" s="1"/>
  <c r="U54" i="11" s="1"/>
  <c r="N53" i="2"/>
  <c r="I53" i="11" s="1"/>
  <c r="N52" i="2"/>
  <c r="I52" i="11"/>
  <c r="N51" i="2"/>
  <c r="I51" i="11" s="1"/>
  <c r="K51" i="11" s="1"/>
  <c r="M51" i="11" s="1"/>
  <c r="O51" i="11" s="1"/>
  <c r="Q51" i="11" s="1"/>
  <c r="S51" i="11" s="1"/>
  <c r="U51" i="11" s="1"/>
  <c r="W51" i="11" s="1"/>
  <c r="Y51" i="11" s="1"/>
  <c r="AA51" i="11" s="1"/>
  <c r="AC51" i="11" s="1"/>
  <c r="AE51" i="11" s="1"/>
  <c r="AG51" i="11" s="1"/>
  <c r="AI51" i="11" s="1"/>
  <c r="AK51" i="11" s="1"/>
  <c r="AM51" i="11" s="1"/>
  <c r="AO51" i="11" s="1"/>
  <c r="AQ51" i="11" s="1"/>
  <c r="AS51" i="11" s="1"/>
  <c r="D51" i="24" s="1"/>
  <c r="N50" i="2"/>
  <c r="I50" i="11" s="1"/>
  <c r="K50" i="11" s="1"/>
  <c r="M50" i="11" s="1"/>
  <c r="O50" i="11" s="1"/>
  <c r="Q50" i="11" s="1"/>
  <c r="S50" i="11" s="1"/>
  <c r="U50" i="11" s="1"/>
  <c r="W50" i="11" s="1"/>
  <c r="Y50" i="11" s="1"/>
  <c r="AA50" i="11" s="1"/>
  <c r="AC50" i="11" s="1"/>
  <c r="AE50" i="11" s="1"/>
  <c r="AG50" i="11" s="1"/>
  <c r="AI50" i="11" s="1"/>
  <c r="AK50" i="11" s="1"/>
  <c r="AM50" i="11" s="1"/>
  <c r="AO50" i="11" s="1"/>
  <c r="AQ50" i="11" s="1"/>
  <c r="AS50" i="11" s="1"/>
  <c r="D50" i="24" s="1"/>
  <c r="N49" i="2"/>
  <c r="I49" i="11"/>
  <c r="K49" i="11"/>
  <c r="M49" i="11" s="1"/>
  <c r="O49" i="11" s="1"/>
  <c r="Q49" i="11" s="1"/>
  <c r="S49" i="11" s="1"/>
  <c r="U49" i="11" s="1"/>
  <c r="W49" i="11" s="1"/>
  <c r="Y49" i="11" s="1"/>
  <c r="AA49" i="11" s="1"/>
  <c r="AC49" i="11" s="1"/>
  <c r="AE49" i="11" s="1"/>
  <c r="AG49" i="11" s="1"/>
  <c r="AI49" i="11"/>
  <c r="AK49" i="11" s="1"/>
  <c r="AM49" i="11" s="1"/>
  <c r="AO49" i="11" s="1"/>
  <c r="AQ49" i="11" s="1"/>
  <c r="AS49" i="11" s="1"/>
  <c r="D49" i="24" s="1"/>
  <c r="N48" i="2"/>
  <c r="I48" i="11"/>
  <c r="K48" i="11" s="1"/>
  <c r="M48" i="11" s="1"/>
  <c r="O48" i="11" s="1"/>
  <c r="Q48" i="11" s="1"/>
  <c r="S48" i="11" s="1"/>
  <c r="U48" i="11" s="1"/>
  <c r="N47" i="2"/>
  <c r="I47" i="11"/>
  <c r="N43" i="2"/>
  <c r="N42" i="2"/>
  <c r="N41" i="2"/>
  <c r="N27" i="2"/>
  <c r="N23" i="2"/>
  <c r="I23" i="11" s="1"/>
  <c r="N22" i="2"/>
  <c r="I22" i="11"/>
  <c r="N21" i="2"/>
  <c r="I21" i="11"/>
  <c r="N20" i="2"/>
  <c r="I20" i="11" s="1"/>
  <c r="N19" i="2"/>
  <c r="I19" i="11"/>
  <c r="N18" i="2"/>
  <c r="I18" i="11" s="1"/>
  <c r="N17" i="2"/>
  <c r="I17" i="11" s="1"/>
  <c r="K17" i="11" s="1"/>
  <c r="N16" i="2"/>
  <c r="N15" i="2"/>
  <c r="I15" i="11" s="1"/>
  <c r="N14" i="2"/>
  <c r="I14" i="11" s="1"/>
  <c r="K14" i="11" s="1"/>
  <c r="M14" i="11" s="1"/>
  <c r="O14" i="11" s="1"/>
  <c r="Q14" i="11" s="1"/>
  <c r="S14" i="11" s="1"/>
  <c r="U14" i="11" s="1"/>
  <c r="W14" i="11" s="1"/>
  <c r="Y14" i="11" s="1"/>
  <c r="AA14" i="11" s="1"/>
  <c r="AC14" i="11" s="1"/>
  <c r="AE14" i="11" s="1"/>
  <c r="N13" i="2"/>
  <c r="I13" i="11"/>
  <c r="N12" i="2"/>
  <c r="I12" i="11"/>
  <c r="N11" i="2"/>
  <c r="I11" i="11" s="1"/>
  <c r="N10" i="2"/>
  <c r="N9" i="2"/>
  <c r="N8" i="2"/>
  <c r="I8" i="11" s="1"/>
  <c r="N7" i="2"/>
  <c r="I7" i="11" s="1"/>
  <c r="K7" i="11" s="1"/>
  <c r="N6" i="2"/>
  <c r="I6" i="11" s="1"/>
  <c r="N5" i="2"/>
  <c r="N4" i="2"/>
  <c r="N3" i="2"/>
  <c r="I3" i="11"/>
  <c r="N2" i="2"/>
  <c r="I2" i="11" s="1"/>
  <c r="K8" i="11"/>
  <c r="M8" i="11" s="1"/>
  <c r="O8" i="11" s="1"/>
  <c r="Q8" i="11" s="1"/>
  <c r="S8" i="11" s="1"/>
  <c r="U8" i="11" s="1"/>
  <c r="W8" i="11" s="1"/>
  <c r="Y8" i="11" s="1"/>
  <c r="AA8" i="11" s="1"/>
  <c r="AC8" i="11" s="1"/>
  <c r="AE8" i="11" s="1"/>
  <c r="AG8" i="11" s="1"/>
  <c r="AI8" i="11" s="1"/>
  <c r="AK8" i="11" s="1"/>
  <c r="AM8" i="11" s="1"/>
  <c r="AO8" i="11" s="1"/>
  <c r="AQ8" i="11" s="1"/>
  <c r="AS8" i="11" s="1"/>
  <c r="D8" i="24" s="1"/>
  <c r="I126" i="11"/>
  <c r="K126" i="11" s="1"/>
  <c r="M126" i="11" s="1"/>
  <c r="O126" i="11" s="1"/>
  <c r="Q126" i="11" s="1"/>
  <c r="S126" i="11" s="1"/>
  <c r="U126" i="11" s="1"/>
  <c r="W126" i="11" s="1"/>
  <c r="Y126" i="11" s="1"/>
  <c r="AA126" i="11" s="1"/>
  <c r="AC126" i="11" s="1"/>
  <c r="AE126" i="11" s="1"/>
  <c r="AG126" i="11" s="1"/>
  <c r="AI126" i="11" s="1"/>
  <c r="AK126" i="11" s="1"/>
  <c r="AM126" i="11" s="1"/>
  <c r="AO126" i="11" s="1"/>
  <c r="AQ126" i="11" s="1"/>
  <c r="AS126" i="11" s="1"/>
  <c r="D126" i="24" s="1"/>
  <c r="K4" i="11"/>
  <c r="I4" i="11"/>
  <c r="I5" i="11"/>
  <c r="K5" i="11"/>
  <c r="I9" i="11"/>
  <c r="K9" i="11" s="1"/>
  <c r="M9" i="11" s="1"/>
  <c r="I10" i="11"/>
  <c r="K10" i="11" s="1"/>
  <c r="O63" i="11"/>
  <c r="Q63" i="11" s="1"/>
  <c r="S63" i="11" s="1"/>
  <c r="U63" i="11" s="1"/>
  <c r="W63" i="11" s="1"/>
  <c r="Y63" i="11" s="1"/>
  <c r="AA63" i="11" s="1"/>
  <c r="AC63" i="11" s="1"/>
  <c r="AE63" i="11" s="1"/>
  <c r="AG63" i="11" s="1"/>
  <c r="AI63" i="11" s="1"/>
  <c r="AK63" i="11" s="1"/>
  <c r="AM63" i="11" s="1"/>
  <c r="AO63" i="11" s="1"/>
  <c r="AQ63" i="11" s="1"/>
  <c r="AS63" i="11" s="1"/>
  <c r="D63" i="24" s="1"/>
  <c r="I63" i="11"/>
  <c r="K63" i="11" s="1"/>
  <c r="M63" i="11" s="1"/>
  <c r="I64" i="11"/>
  <c r="K64" i="11"/>
  <c r="M64" i="11"/>
  <c r="O64" i="11" s="1"/>
  <c r="Q64" i="11" s="1"/>
  <c r="S64" i="11" s="1"/>
  <c r="U64" i="11" s="1"/>
  <c r="W64" i="11" s="1"/>
  <c r="Y64" i="11" s="1"/>
  <c r="AA64" i="11" s="1"/>
  <c r="AC64" i="11" s="1"/>
  <c r="AE64" i="11" s="1"/>
  <c r="AG64" i="11" s="1"/>
  <c r="AI64" i="11" s="1"/>
  <c r="AK64" i="11"/>
  <c r="AM64" i="11" s="1"/>
  <c r="AO64" i="11" s="1"/>
  <c r="AQ64" i="11" s="1"/>
  <c r="AS64" i="11" s="1"/>
  <c r="D64" i="24" s="1"/>
  <c r="I113" i="11"/>
  <c r="K113" i="11" s="1"/>
  <c r="M113" i="11" s="1"/>
  <c r="O113" i="11" s="1"/>
  <c r="Q113" i="11" s="1"/>
  <c r="S113" i="11" s="1"/>
  <c r="U113" i="11" s="1"/>
  <c r="W113" i="11" s="1"/>
  <c r="Y113" i="11" s="1"/>
  <c r="AA113" i="11" s="1"/>
  <c r="AC113" i="11" s="1"/>
  <c r="AE113" i="11" s="1"/>
  <c r="AG113" i="11" s="1"/>
  <c r="AI113" i="11" s="1"/>
  <c r="AK113" i="11" s="1"/>
  <c r="AM113" i="11" s="1"/>
  <c r="AO113" i="11" s="1"/>
  <c r="AQ113" i="11" s="1"/>
  <c r="AS113" i="11" s="1"/>
  <c r="D113" i="24" s="1"/>
  <c r="M125" i="11"/>
  <c r="O125" i="11"/>
  <c r="Q125" i="11" s="1"/>
  <c r="S125" i="11" s="1"/>
  <c r="U125" i="11" s="1"/>
  <c r="W125" i="11" s="1"/>
  <c r="Y125" i="11" s="1"/>
  <c r="AA125" i="11" s="1"/>
  <c r="AC125" i="11" s="1"/>
  <c r="AE125" i="11" s="1"/>
  <c r="AG125" i="11" s="1"/>
  <c r="AI125" i="11" s="1"/>
  <c r="AK125" i="11" s="1"/>
  <c r="AM125" i="11" s="1"/>
  <c r="AO125" i="11" s="1"/>
  <c r="AQ125" i="11" s="1"/>
  <c r="AS125" i="11" s="1"/>
  <c r="D125" i="24" s="1"/>
  <c r="O150" i="11"/>
  <c r="Q150" i="11" s="1"/>
  <c r="S150" i="11" s="1"/>
  <c r="U150" i="11" s="1"/>
  <c r="W150" i="11" s="1"/>
  <c r="Y150" i="11" s="1"/>
  <c r="AA150" i="11" s="1"/>
  <c r="AC150" i="11" s="1"/>
  <c r="AE150" i="11" s="1"/>
  <c r="AG150" i="11" s="1"/>
  <c r="AI150" i="11" s="1"/>
  <c r="AK150" i="11" s="1"/>
  <c r="AM150" i="11" s="1"/>
  <c r="AO150" i="11" s="1"/>
  <c r="AQ150" i="11" s="1"/>
  <c r="AS150" i="11" s="1"/>
  <c r="D150" i="24" s="1"/>
  <c r="AG14" i="11"/>
  <c r="AI14" i="11" s="1"/>
  <c r="AK14" i="11" s="1"/>
  <c r="AM14" i="11" s="1"/>
  <c r="AO14" i="11" s="1"/>
  <c r="AQ14" i="11" s="1"/>
  <c r="AS14" i="11" s="1"/>
  <c r="D14" i="24" s="1"/>
  <c r="W69" i="11"/>
  <c r="Y69" i="11" s="1"/>
  <c r="AA69" i="11" s="1"/>
  <c r="AC69" i="11" s="1"/>
  <c r="AE69" i="11" s="1"/>
  <c r="AG69" i="11" s="1"/>
  <c r="AI69" i="11" s="1"/>
  <c r="AK69" i="11" s="1"/>
  <c r="AM69" i="11" s="1"/>
  <c r="AO69" i="11" s="1"/>
  <c r="AQ69" i="11" s="1"/>
  <c r="AS69" i="11" s="1"/>
  <c r="D69" i="24" s="1"/>
  <c r="M77" i="11"/>
  <c r="O77" i="11" s="1"/>
  <c r="Q77" i="11" s="1"/>
  <c r="S77" i="11" s="1"/>
  <c r="U77" i="11" s="1"/>
  <c r="W77" i="11" s="1"/>
  <c r="Y77" i="11" s="1"/>
  <c r="AA77" i="11" s="1"/>
  <c r="AC77" i="11" s="1"/>
  <c r="AE77" i="11" s="1"/>
  <c r="AG77" i="11" s="1"/>
  <c r="AI77" i="11"/>
  <c r="AK77" i="11" s="1"/>
  <c r="AM77" i="11" s="1"/>
  <c r="AO77" i="11" s="1"/>
  <c r="AQ77" i="11" s="1"/>
  <c r="AS77" i="11" s="1"/>
  <c r="D77" i="24" s="1"/>
  <c r="S128" i="11"/>
  <c r="U128" i="11" s="1"/>
  <c r="W128" i="11" s="1"/>
  <c r="Y128" i="11" s="1"/>
  <c r="AA128" i="11" s="1"/>
  <c r="AC128" i="11" s="1"/>
  <c r="AE128" i="11" s="1"/>
  <c r="AG128" i="11" s="1"/>
  <c r="AI128" i="11" s="1"/>
  <c r="AK128" i="11" s="1"/>
  <c r="AM128" i="11" s="1"/>
  <c r="AO128" i="11" s="1"/>
  <c r="AQ128" i="11" s="1"/>
  <c r="AS128" i="11" s="1"/>
  <c r="D128" i="24" s="1"/>
  <c r="W54" i="11"/>
  <c r="Y54" i="11" s="1"/>
  <c r="AA54" i="11" s="1"/>
  <c r="AC54" i="11" s="1"/>
  <c r="AE54" i="11" s="1"/>
  <c r="AG54" i="11" s="1"/>
  <c r="AI54" i="11" s="1"/>
  <c r="AK54" i="11" s="1"/>
  <c r="AM54" i="11" s="1"/>
  <c r="AO54" i="11" s="1"/>
  <c r="AQ54" i="11"/>
  <c r="AS54" i="11" s="1"/>
  <c r="D54" i="24" s="1"/>
  <c r="K58" i="11"/>
  <c r="M58" i="11"/>
  <c r="O58" i="11" s="1"/>
  <c r="Q58" i="11" s="1"/>
  <c r="S58" i="11" s="1"/>
  <c r="U58" i="11" s="1"/>
  <c r="W58" i="11" s="1"/>
  <c r="Y58" i="11" s="1"/>
  <c r="AA58" i="11" s="1"/>
  <c r="AC58" i="11" s="1"/>
  <c r="AE58" i="11" s="1"/>
  <c r="AG58" i="11" s="1"/>
  <c r="AI58" i="11" s="1"/>
  <c r="AK58" i="11" s="1"/>
  <c r="AM58" i="11" s="1"/>
  <c r="AO58" i="11" s="1"/>
  <c r="AQ58" i="11" s="1"/>
  <c r="AS58" i="11" s="1"/>
  <c r="D58" i="24" s="1"/>
  <c r="K70" i="11"/>
  <c r="M70" i="11" s="1"/>
  <c r="O70" i="11" s="1"/>
  <c r="Q70" i="11" s="1"/>
  <c r="S70" i="11" s="1"/>
  <c r="U70" i="11" s="1"/>
  <c r="W70" i="11" s="1"/>
  <c r="Y70" i="11" s="1"/>
  <c r="AA70" i="11" s="1"/>
  <c r="AC70" i="11" s="1"/>
  <c r="AE70" i="11" s="1"/>
  <c r="AG70" i="11" s="1"/>
  <c r="AI70" i="11" s="1"/>
  <c r="AK70" i="11" s="1"/>
  <c r="AM70" i="11" s="1"/>
  <c r="AO70" i="11" s="1"/>
  <c r="AQ70" i="11" s="1"/>
  <c r="AS70" i="11" s="1"/>
  <c r="D70" i="24" s="1"/>
  <c r="M74" i="11"/>
  <c r="O74" i="11" s="1"/>
  <c r="Q74" i="11" s="1"/>
  <c r="S74" i="11" s="1"/>
  <c r="U74" i="11" s="1"/>
  <c r="W74" i="11" s="1"/>
  <c r="Y74" i="11" s="1"/>
  <c r="AA74" i="11" s="1"/>
  <c r="AC74" i="11"/>
  <c r="AE74" i="11" s="1"/>
  <c r="AG74" i="11" s="1"/>
  <c r="AI74" i="11" s="1"/>
  <c r="AK74" i="11" s="1"/>
  <c r="AM74" i="11" s="1"/>
  <c r="AO74" i="11" s="1"/>
  <c r="AQ74" i="11" s="1"/>
  <c r="AS74" i="11" s="1"/>
  <c r="D74" i="24" s="1"/>
  <c r="M78" i="11"/>
  <c r="O78" i="11"/>
  <c r="Q78" i="11" s="1"/>
  <c r="S78" i="11" s="1"/>
  <c r="U78" i="11" s="1"/>
  <c r="W78" i="11" s="1"/>
  <c r="Y78" i="11" s="1"/>
  <c r="AA78" i="11" s="1"/>
  <c r="AC78" i="11" s="1"/>
  <c r="AE78" i="11"/>
  <c r="AG78" i="11" s="1"/>
  <c r="AI78" i="11" s="1"/>
  <c r="AK78" i="11" s="1"/>
  <c r="AM78" i="11" s="1"/>
  <c r="AO78" i="11" s="1"/>
  <c r="AQ78" i="11" s="1"/>
  <c r="AS78" i="11" s="1"/>
  <c r="D78" i="24" s="1"/>
  <c r="K94" i="11"/>
  <c r="M94" i="11" s="1"/>
  <c r="O94" i="11" s="1"/>
  <c r="Q94" i="11" s="1"/>
  <c r="S94" i="11" s="1"/>
  <c r="U94" i="11" s="1"/>
  <c r="W94" i="11" s="1"/>
  <c r="Y94" i="11" s="1"/>
  <c r="AA94" i="11" s="1"/>
  <c r="AC94" i="11" s="1"/>
  <c r="AE94" i="11" s="1"/>
  <c r="AG94" i="11" s="1"/>
  <c r="AI94" i="11" s="1"/>
  <c r="AK94" i="11" s="1"/>
  <c r="AM94" i="11" s="1"/>
  <c r="AO94" i="11" s="1"/>
  <c r="AQ94" i="11" s="1"/>
  <c r="AS94" i="11" s="1"/>
  <c r="D94" i="24" s="1"/>
  <c r="K117" i="11"/>
  <c r="M117" i="11" s="1"/>
  <c r="O117" i="11" s="1"/>
  <c r="Q117" i="11" s="1"/>
  <c r="S117" i="11" s="1"/>
  <c r="U117" i="11" s="1"/>
  <c r="W117" i="11"/>
  <c r="Y117" i="11" s="1"/>
  <c r="AA117" i="11" s="1"/>
  <c r="AC117" i="11" s="1"/>
  <c r="AE117" i="11" s="1"/>
  <c r="AG117" i="11" s="1"/>
  <c r="AI117" i="11" s="1"/>
  <c r="AK117" i="11" s="1"/>
  <c r="AM117" i="11" s="1"/>
  <c r="AO117" i="11" s="1"/>
  <c r="AQ117" i="11" s="1"/>
  <c r="AS117" i="11" s="1"/>
  <c r="D117" i="24" s="1"/>
  <c r="M32" i="11"/>
  <c r="O32" i="11"/>
  <c r="Q32" i="11" s="1"/>
  <c r="S32" i="11" s="1"/>
  <c r="U32" i="11" s="1"/>
  <c r="W32" i="11" s="1"/>
  <c r="Y32" i="11" s="1"/>
  <c r="AA32" i="11"/>
  <c r="AC32" i="11" s="1"/>
  <c r="AE32" i="11" s="1"/>
  <c r="AG32" i="11" s="1"/>
  <c r="AI32" i="11" s="1"/>
  <c r="AK32" i="11" s="1"/>
  <c r="AM32" i="11" s="1"/>
  <c r="AO32" i="11" s="1"/>
  <c r="AQ32" i="11" s="1"/>
  <c r="AS32" i="11" s="1"/>
  <c r="D32" i="24" s="1"/>
  <c r="K133" i="11"/>
  <c r="M133" i="11" s="1"/>
  <c r="O133" i="11" s="1"/>
  <c r="Q133" i="11" s="1"/>
  <c r="S133" i="11" s="1"/>
  <c r="U133" i="11" s="1"/>
  <c r="W133" i="11" s="1"/>
  <c r="Y133" i="11" s="1"/>
  <c r="AA133" i="11" s="1"/>
  <c r="AC133" i="11" s="1"/>
  <c r="AE133" i="11" s="1"/>
  <c r="AG133" i="11" s="1"/>
  <c r="AI133" i="11" s="1"/>
  <c r="AK133" i="11" s="1"/>
  <c r="AM133" i="11" s="1"/>
  <c r="AO133" i="11" s="1"/>
  <c r="AQ133" i="11" s="1"/>
  <c r="AS133" i="11" s="1"/>
  <c r="D133" i="24" s="1"/>
  <c r="K141" i="11"/>
  <c r="M141" i="11"/>
  <c r="O141" i="11" s="1"/>
  <c r="Q141" i="11" s="1"/>
  <c r="S141" i="11" s="1"/>
  <c r="U141" i="11" s="1"/>
  <c r="W141" i="11" s="1"/>
  <c r="Y141" i="11" s="1"/>
  <c r="AA141" i="11" s="1"/>
  <c r="AC141" i="11" s="1"/>
  <c r="AE141" i="11" s="1"/>
  <c r="AG141" i="11" s="1"/>
  <c r="AI141" i="11" s="1"/>
  <c r="AK141" i="11" s="1"/>
  <c r="AM141" i="11" s="1"/>
  <c r="AO141" i="11" s="1"/>
  <c r="AQ141" i="11" s="1"/>
  <c r="AS141" i="11" s="1"/>
  <c r="D141" i="24" s="1"/>
  <c r="K53" i="11"/>
  <c r="M53" i="11"/>
  <c r="O53" i="11" s="1"/>
  <c r="Q53" i="11"/>
  <c r="S53" i="11" s="1"/>
  <c r="U53" i="11" s="1"/>
  <c r="W53" i="11" s="1"/>
  <c r="Y53" i="11" s="1"/>
  <c r="AA53" i="11" s="1"/>
  <c r="AC53" i="11" s="1"/>
  <c r="AE53" i="11" s="1"/>
  <c r="AG53" i="11" s="1"/>
  <c r="AI53" i="11" s="1"/>
  <c r="AK53" i="11" s="1"/>
  <c r="AM53" i="11" s="1"/>
  <c r="AO53" i="11" s="1"/>
  <c r="AQ53" i="11" s="1"/>
  <c r="AS53" i="11" s="1"/>
  <c r="D53" i="24" s="1"/>
  <c r="M73" i="11"/>
  <c r="O73" i="11"/>
  <c r="Q73" i="11" s="1"/>
  <c r="S73" i="11" s="1"/>
  <c r="U73" i="11" s="1"/>
  <c r="W73" i="11" s="1"/>
  <c r="Y73" i="11" s="1"/>
  <c r="AA73" i="11" s="1"/>
  <c r="AC73" i="11" s="1"/>
  <c r="AE73" i="11" s="1"/>
  <c r="AG73" i="11" s="1"/>
  <c r="AI73" i="11" s="1"/>
  <c r="AK73" i="11" s="1"/>
  <c r="AM73" i="11" s="1"/>
  <c r="AO73" i="11" s="1"/>
  <c r="AQ73" i="11" s="1"/>
  <c r="AS73" i="11" s="1"/>
  <c r="D73" i="24" s="1"/>
  <c r="O67" i="11"/>
  <c r="Q67" i="11"/>
  <c r="S67" i="11" s="1"/>
  <c r="U67" i="11" s="1"/>
  <c r="W67" i="11" s="1"/>
  <c r="Y67" i="11" s="1"/>
  <c r="AA67" i="11" s="1"/>
  <c r="AC67" i="11" s="1"/>
  <c r="AE67" i="11" s="1"/>
  <c r="AG67" i="11" s="1"/>
  <c r="AI67" i="11" s="1"/>
  <c r="AK67" i="11" s="1"/>
  <c r="AM67" i="11" s="1"/>
  <c r="AO67" i="11" s="1"/>
  <c r="AQ67" i="11" s="1"/>
  <c r="AS67" i="11" s="1"/>
  <c r="D67" i="24" s="1"/>
  <c r="K93" i="11"/>
  <c r="M93" i="11" s="1"/>
  <c r="O93" i="11" s="1"/>
  <c r="Q93" i="11" s="1"/>
  <c r="S93" i="11" s="1"/>
  <c r="U93" i="11" s="1"/>
  <c r="W93" i="11"/>
  <c r="Y93" i="11" s="1"/>
  <c r="AA93" i="11" s="1"/>
  <c r="AC93" i="11" s="1"/>
  <c r="AE93" i="11" s="1"/>
  <c r="AG93" i="11" s="1"/>
  <c r="AI93" i="11" s="1"/>
  <c r="AK93" i="11" s="1"/>
  <c r="AM93" i="11" s="1"/>
  <c r="AO93" i="11" s="1"/>
  <c r="AQ93" i="11"/>
  <c r="AS93" i="11" s="1"/>
  <c r="D93" i="24" s="1"/>
  <c r="K55" i="11"/>
  <c r="M55" i="11" s="1"/>
  <c r="O55" i="11" s="1"/>
  <c r="Q55" i="11" s="1"/>
  <c r="S55" i="11" s="1"/>
  <c r="U55" i="11" s="1"/>
  <c r="W55" i="11" s="1"/>
  <c r="Y55" i="11" s="1"/>
  <c r="AA55" i="11"/>
  <c r="AC55" i="11" s="1"/>
  <c r="AE55" i="11" s="1"/>
  <c r="AG55" i="11" s="1"/>
  <c r="AI55" i="11" s="1"/>
  <c r="AK55" i="11" s="1"/>
  <c r="AM55" i="11" s="1"/>
  <c r="AO55" i="11" s="1"/>
  <c r="AQ55" i="11" s="1"/>
  <c r="AS55" i="11" s="1"/>
  <c r="D55" i="24" s="1"/>
  <c r="O75" i="11"/>
  <c r="Q75" i="11" s="1"/>
  <c r="S75" i="11" s="1"/>
  <c r="U75" i="11" s="1"/>
  <c r="W75" i="11" s="1"/>
  <c r="Y75" i="11" s="1"/>
  <c r="AA75" i="11" s="1"/>
  <c r="AC75" i="11" s="1"/>
  <c r="AE75" i="11" s="1"/>
  <c r="AG75" i="11" s="1"/>
  <c r="AI75" i="11" s="1"/>
  <c r="AK75" i="11" s="1"/>
  <c r="AM75" i="11" s="1"/>
  <c r="AO75" i="11" s="1"/>
  <c r="AQ75" i="11" s="1"/>
  <c r="AS75" i="11" s="1"/>
  <c r="D75" i="24" s="1"/>
  <c r="K84" i="11"/>
  <c r="M84" i="11" s="1"/>
  <c r="O84" i="11"/>
  <c r="Q84" i="11" s="1"/>
  <c r="S84" i="11" s="1"/>
  <c r="U84" i="11" s="1"/>
  <c r="W84" i="11" s="1"/>
  <c r="Y84" i="11" s="1"/>
  <c r="AA84" i="11" s="1"/>
  <c r="AC84" i="11"/>
  <c r="AE84" i="11" s="1"/>
  <c r="AG84" i="11" s="1"/>
  <c r="AI84" i="11" s="1"/>
  <c r="AK84" i="11" s="1"/>
  <c r="AM84" i="11" s="1"/>
  <c r="AO84" i="11" s="1"/>
  <c r="AQ84" i="11" s="1"/>
  <c r="AS84" i="11" s="1"/>
  <c r="D84" i="24" s="1"/>
  <c r="K99" i="11"/>
  <c r="M99" i="11"/>
  <c r="O99" i="11" s="1"/>
  <c r="Q99" i="11" s="1"/>
  <c r="S99" i="11"/>
  <c r="U99" i="11" s="1"/>
  <c r="W99" i="11" s="1"/>
  <c r="Y99" i="11" s="1"/>
  <c r="AA99" i="11" s="1"/>
  <c r="AC99" i="11" s="1"/>
  <c r="AE99" i="11" s="1"/>
  <c r="AG99" i="11" s="1"/>
  <c r="AI99" i="11" s="1"/>
  <c r="AK99" i="11" s="1"/>
  <c r="AM99" i="11" s="1"/>
  <c r="AO99" i="11" s="1"/>
  <c r="AQ99" i="11" s="1"/>
  <c r="AS99" i="11" s="1"/>
  <c r="D99" i="24" s="1"/>
  <c r="K122" i="11"/>
  <c r="M122" i="11"/>
  <c r="O122" i="11" s="1"/>
  <c r="Q122" i="11" s="1"/>
  <c r="S122" i="11" s="1"/>
  <c r="U122" i="11" s="1"/>
  <c r="W122" i="11" s="1"/>
  <c r="Y122" i="11" s="1"/>
  <c r="AA122" i="11" s="1"/>
  <c r="AC122" i="11" s="1"/>
  <c r="AE122" i="11" s="1"/>
  <c r="AG122" i="11" s="1"/>
  <c r="AI122" i="11" s="1"/>
  <c r="AK122" i="11" s="1"/>
  <c r="AM122" i="11" s="1"/>
  <c r="AO122" i="11" s="1"/>
  <c r="AQ122" i="11" s="1"/>
  <c r="AS122" i="11" s="1"/>
  <c r="D122" i="24" s="1"/>
  <c r="K37" i="11"/>
  <c r="M37" i="11" s="1"/>
  <c r="O37" i="11" s="1"/>
  <c r="Q37" i="11" s="1"/>
  <c r="S37" i="11" s="1"/>
  <c r="U37" i="11" s="1"/>
  <c r="W37" i="11" s="1"/>
  <c r="Y37" i="11" s="1"/>
  <c r="AA37" i="11"/>
  <c r="AC37" i="11" s="1"/>
  <c r="AE37" i="11" s="1"/>
  <c r="AG37" i="11" s="1"/>
  <c r="AI37" i="11" s="1"/>
  <c r="AK37" i="11" s="1"/>
  <c r="AM37" i="11" s="1"/>
  <c r="AO37" i="11" s="1"/>
  <c r="AQ37" i="11" s="1"/>
  <c r="AS37" i="11" s="1"/>
  <c r="D37" i="24" s="1"/>
  <c r="U142" i="11"/>
  <c r="W142" i="11" s="1"/>
  <c r="Y142" i="11" s="1"/>
  <c r="AA142" i="11" s="1"/>
  <c r="AC142" i="11" s="1"/>
  <c r="AE142" i="11" s="1"/>
  <c r="AG142" i="11" s="1"/>
  <c r="AI142" i="11"/>
  <c r="AK142" i="11" s="1"/>
  <c r="AM142" i="11" s="1"/>
  <c r="AO142" i="11" s="1"/>
  <c r="AQ142" i="11" s="1"/>
  <c r="AS142" i="11" s="1"/>
  <c r="D142" i="24" s="1"/>
  <c r="K148" i="11"/>
  <c r="M148" i="11" s="1"/>
  <c r="O148" i="11"/>
  <c r="Q148" i="11" s="1"/>
  <c r="S148" i="11" s="1"/>
  <c r="U148" i="11" s="1"/>
  <c r="W148" i="11" s="1"/>
  <c r="Y148" i="11" s="1"/>
  <c r="AA148" i="11" s="1"/>
  <c r="AC148" i="11" s="1"/>
  <c r="AE148" i="11"/>
  <c r="AG148" i="11" s="1"/>
  <c r="AI148" i="11" s="1"/>
  <c r="AK148" i="11" s="1"/>
  <c r="AM148" i="11" s="1"/>
  <c r="AO148" i="11" s="1"/>
  <c r="AQ148" i="11" s="1"/>
  <c r="AS148" i="11" s="1"/>
  <c r="D148" i="24" s="1"/>
  <c r="S86" i="11"/>
  <c r="U86" i="11" s="1"/>
  <c r="W86" i="11" s="1"/>
  <c r="Y86" i="11" s="1"/>
  <c r="AA86" i="11" s="1"/>
  <c r="AC86" i="11" s="1"/>
  <c r="AE86" i="11" s="1"/>
  <c r="AG86" i="11" s="1"/>
  <c r="AI86" i="11"/>
  <c r="AK86" i="11" s="1"/>
  <c r="AM86" i="11" s="1"/>
  <c r="AO86" i="11" s="1"/>
  <c r="AQ86" i="11" s="1"/>
  <c r="AS86" i="11" s="1"/>
  <c r="D86" i="24" s="1"/>
  <c r="M35" i="11"/>
  <c r="O35" i="11"/>
  <c r="Q35" i="11" s="1"/>
  <c r="S35" i="11" s="1"/>
  <c r="U35" i="11" s="1"/>
  <c r="W35" i="11" s="1"/>
  <c r="Y35" i="11" s="1"/>
  <c r="AA35" i="11" s="1"/>
  <c r="AC35" i="11" s="1"/>
  <c r="AE35" i="11" s="1"/>
  <c r="AG35" i="11" s="1"/>
  <c r="AI35" i="11" s="1"/>
  <c r="AK35" i="11" s="1"/>
  <c r="AM35" i="11" s="1"/>
  <c r="AO35" i="11" s="1"/>
  <c r="AQ35" i="11" s="1"/>
  <c r="AS35" i="11" s="1"/>
  <c r="D35" i="24" s="1"/>
  <c r="K140" i="11"/>
  <c r="M140" i="11" s="1"/>
  <c r="O140" i="11"/>
  <c r="Q140" i="11" s="1"/>
  <c r="S140" i="11" s="1"/>
  <c r="U140" i="11" s="1"/>
  <c r="W140" i="11"/>
  <c r="Y140" i="11" s="1"/>
  <c r="AA140" i="11" s="1"/>
  <c r="AC140" i="11" s="1"/>
  <c r="AE140" i="11" s="1"/>
  <c r="AG140" i="11" s="1"/>
  <c r="AI140" i="11" s="1"/>
  <c r="AK140" i="11" s="1"/>
  <c r="AM140" i="11" s="1"/>
  <c r="AO140" i="11" s="1"/>
  <c r="AQ140" i="11" s="1"/>
  <c r="AS140" i="11" s="1"/>
  <c r="D140" i="24" s="1"/>
  <c r="K13" i="11"/>
  <c r="M13" i="11"/>
  <c r="O13" i="11" s="1"/>
  <c r="Q13" i="11" s="1"/>
  <c r="S13" i="11" s="1"/>
  <c r="U13" i="11" s="1"/>
  <c r="W13" i="11" s="1"/>
  <c r="Y13" i="11" s="1"/>
  <c r="AA13" i="11" s="1"/>
  <c r="AC13" i="11" s="1"/>
  <c r="AE13" i="11" s="1"/>
  <c r="AG13" i="11" s="1"/>
  <c r="AI13" i="11" s="1"/>
  <c r="AK13" i="11" s="1"/>
  <c r="AM13" i="11" s="1"/>
  <c r="AO13" i="11" s="1"/>
  <c r="AQ13" i="11" s="1"/>
  <c r="AS13" i="11" s="1"/>
  <c r="D13" i="24" s="1"/>
  <c r="M17" i="11"/>
  <c r="O17" i="11" s="1"/>
  <c r="Q17" i="11" s="1"/>
  <c r="S17" i="11" s="1"/>
  <c r="U17" i="11" s="1"/>
  <c r="W17" i="11" s="1"/>
  <c r="Y17" i="11" s="1"/>
  <c r="AA17" i="11" s="1"/>
  <c r="AC17" i="11" s="1"/>
  <c r="AE17" i="11" s="1"/>
  <c r="AG17" i="11" s="1"/>
  <c r="AI17" i="11" s="1"/>
  <c r="AK17" i="11" s="1"/>
  <c r="AM17" i="11" s="1"/>
  <c r="AO17" i="11" s="1"/>
  <c r="AQ17" i="11" s="1"/>
  <c r="AS17" i="11" s="1"/>
  <c r="D17" i="24" s="1"/>
  <c r="W48" i="11"/>
  <c r="Y48" i="11" s="1"/>
  <c r="AA48" i="11" s="1"/>
  <c r="AC48" i="11" s="1"/>
  <c r="AE48" i="11" s="1"/>
  <c r="AG48" i="11" s="1"/>
  <c r="AI48" i="11" s="1"/>
  <c r="AK48" i="11" s="1"/>
  <c r="AM48" i="11" s="1"/>
  <c r="AO48" i="11" s="1"/>
  <c r="AQ48" i="11" s="1"/>
  <c r="AS48" i="11" s="1"/>
  <c r="D48" i="24" s="1"/>
  <c r="K52" i="11"/>
  <c r="M52" i="11"/>
  <c r="O52" i="11" s="1"/>
  <c r="Q52" i="11" s="1"/>
  <c r="S52" i="11" s="1"/>
  <c r="U52" i="11" s="1"/>
  <c r="W52" i="11" s="1"/>
  <c r="Y52" i="11" s="1"/>
  <c r="AA52" i="11" s="1"/>
  <c r="AC52" i="11" s="1"/>
  <c r="AE52" i="11" s="1"/>
  <c r="AG52" i="11" s="1"/>
  <c r="AI52" i="11" s="1"/>
  <c r="AK52" i="11" s="1"/>
  <c r="AM52" i="11" s="1"/>
  <c r="AO52" i="11" s="1"/>
  <c r="AQ52" i="11" s="1"/>
  <c r="AS52" i="11" s="1"/>
  <c r="D52" i="24" s="1"/>
  <c r="M56" i="11"/>
  <c r="O56" i="11" s="1"/>
  <c r="Q56" i="11" s="1"/>
  <c r="S56" i="11" s="1"/>
  <c r="U56" i="11" s="1"/>
  <c r="W56" i="11" s="1"/>
  <c r="Y56" i="11" s="1"/>
  <c r="AA56" i="11" s="1"/>
  <c r="AC56" i="11" s="1"/>
  <c r="AE56" i="11" s="1"/>
  <c r="AG56" i="11" s="1"/>
  <c r="AI56" i="11" s="1"/>
  <c r="AK56" i="11" s="1"/>
  <c r="AM56" i="11" s="1"/>
  <c r="AO56" i="11" s="1"/>
  <c r="AQ56" i="11" s="1"/>
  <c r="AS56" i="11" s="1"/>
  <c r="D56" i="24" s="1"/>
  <c r="K68" i="11"/>
  <c r="M68" i="11" s="1"/>
  <c r="O68" i="11" s="1"/>
  <c r="Q68" i="11" s="1"/>
  <c r="S68" i="11" s="1"/>
  <c r="U68" i="11" s="1"/>
  <c r="W68" i="11" s="1"/>
  <c r="Y68" i="11" s="1"/>
  <c r="AA68" i="11" s="1"/>
  <c r="AC68" i="11" s="1"/>
  <c r="AE68" i="11" s="1"/>
  <c r="AG68" i="11" s="1"/>
  <c r="AI68" i="11" s="1"/>
  <c r="AK68" i="11" s="1"/>
  <c r="AM68" i="11" s="1"/>
  <c r="AO68" i="11" s="1"/>
  <c r="AQ68" i="11" s="1"/>
  <c r="AS68" i="11" s="1"/>
  <c r="D68" i="24" s="1"/>
  <c r="K72" i="11"/>
  <c r="M72" i="11" s="1"/>
  <c r="O72" i="11" s="1"/>
  <c r="Q72" i="11" s="1"/>
  <c r="S72" i="11" s="1"/>
  <c r="U72" i="11" s="1"/>
  <c r="W72" i="11" s="1"/>
  <c r="Y72" i="11" s="1"/>
  <c r="AA72" i="11" s="1"/>
  <c r="AC72" i="11" s="1"/>
  <c r="AE72" i="11" s="1"/>
  <c r="AG72" i="11" s="1"/>
  <c r="AI72" i="11" s="1"/>
  <c r="AK72" i="11" s="1"/>
  <c r="AM72" i="11" s="1"/>
  <c r="AO72" i="11" s="1"/>
  <c r="AQ72" i="11" s="1"/>
  <c r="AS72" i="11" s="1"/>
  <c r="D72" i="24" s="1"/>
  <c r="K76" i="11"/>
  <c r="M76" i="11" s="1"/>
  <c r="O76" i="11" s="1"/>
  <c r="Q76" i="11" s="1"/>
  <c r="S76" i="11" s="1"/>
  <c r="U76" i="11" s="1"/>
  <c r="W76" i="11" s="1"/>
  <c r="Y76" i="11" s="1"/>
  <c r="AA76" i="11" s="1"/>
  <c r="AC76" i="11" s="1"/>
  <c r="AE76" i="11" s="1"/>
  <c r="AG76" i="11" s="1"/>
  <c r="AI76" i="11" s="1"/>
  <c r="AK76" i="11" s="1"/>
  <c r="AM76" i="11" s="1"/>
  <c r="AO76" i="11" s="1"/>
  <c r="AQ76" i="11" s="1"/>
  <c r="AS76" i="11" s="1"/>
  <c r="D76" i="24" s="1"/>
  <c r="U66" i="11"/>
  <c r="W66" i="11" s="1"/>
  <c r="Y66" i="11" s="1"/>
  <c r="AA66" i="11" s="1"/>
  <c r="AC66" i="11" s="1"/>
  <c r="AE66" i="11" s="1"/>
  <c r="AG66" i="11" s="1"/>
  <c r="AI66" i="11" s="1"/>
  <c r="AK66" i="11" s="1"/>
  <c r="AM66" i="11" s="1"/>
  <c r="AO66" i="11" s="1"/>
  <c r="AQ66" i="11" s="1"/>
  <c r="AS66" i="11" s="1"/>
  <c r="D66" i="24" s="1"/>
  <c r="K96" i="11"/>
  <c r="M96" i="11"/>
  <c r="O96" i="11" s="1"/>
  <c r="Q96" i="11" s="1"/>
  <c r="S96" i="11" s="1"/>
  <c r="U96" i="11" s="1"/>
  <c r="W96" i="11" s="1"/>
  <c r="Y96" i="11" s="1"/>
  <c r="AA96" i="11" s="1"/>
  <c r="AC96" i="11" s="1"/>
  <c r="AE96" i="11" s="1"/>
  <c r="AG96" i="11" s="1"/>
  <c r="AI96" i="11" s="1"/>
  <c r="AK96" i="11" s="1"/>
  <c r="AM96" i="11" s="1"/>
  <c r="AO96" i="11" s="1"/>
  <c r="AQ96" i="11" s="1"/>
  <c r="AS96" i="11" s="1"/>
  <c r="D96" i="24" s="1"/>
  <c r="K100" i="11"/>
  <c r="M100" i="11" s="1"/>
  <c r="O100" i="11" s="1"/>
  <c r="Q100" i="11" s="1"/>
  <c r="S100" i="11" s="1"/>
  <c r="U100" i="11" s="1"/>
  <c r="W100" i="11" s="1"/>
  <c r="Y100" i="11" s="1"/>
  <c r="AA100" i="11" s="1"/>
  <c r="AC100" i="11" s="1"/>
  <c r="AE100" i="11" s="1"/>
  <c r="AG100" i="11" s="1"/>
  <c r="AI100" i="11" s="1"/>
  <c r="AK100" i="11" s="1"/>
  <c r="AM100" i="11" s="1"/>
  <c r="AO100" i="11" s="1"/>
  <c r="AQ100" i="11" s="1"/>
  <c r="AS100" i="11" s="1"/>
  <c r="D100" i="24" s="1"/>
  <c r="K127" i="11"/>
  <c r="M127" i="11" s="1"/>
  <c r="O127" i="11" s="1"/>
  <c r="Q127" i="11" s="1"/>
  <c r="S127" i="11" s="1"/>
  <c r="U127" i="11" s="1"/>
  <c r="W127" i="11" s="1"/>
  <c r="Y127" i="11" s="1"/>
  <c r="AA127" i="11" s="1"/>
  <c r="AC127" i="11" s="1"/>
  <c r="AE127" i="11" s="1"/>
  <c r="AG127" i="11" s="1"/>
  <c r="AI127" i="11" s="1"/>
  <c r="AK127" i="11" s="1"/>
  <c r="AM127" i="11" s="1"/>
  <c r="AO127" i="11" s="1"/>
  <c r="AQ127" i="11" s="1"/>
  <c r="AS127" i="11" s="1"/>
  <c r="D127" i="24" s="1"/>
  <c r="U34" i="11"/>
  <c r="W34" i="11" s="1"/>
  <c r="Y34" i="11" s="1"/>
  <c r="AA34" i="11" s="1"/>
  <c r="AC34" i="11" s="1"/>
  <c r="AE34" i="11" s="1"/>
  <c r="AG34" i="11" s="1"/>
  <c r="AI34" i="11" s="1"/>
  <c r="AK34" i="11" s="1"/>
  <c r="AM34" i="11" s="1"/>
  <c r="AO34" i="11" s="1"/>
  <c r="AQ34" i="11" s="1"/>
  <c r="AS34" i="11" s="1"/>
  <c r="D34" i="24" s="1"/>
  <c r="K38" i="11"/>
  <c r="M38" i="11" s="1"/>
  <c r="O38" i="11"/>
  <c r="Q38" i="11" s="1"/>
  <c r="S38" i="11" s="1"/>
  <c r="U38" i="11" s="1"/>
  <c r="W38" i="11" s="1"/>
  <c r="Y38" i="11" s="1"/>
  <c r="AA38" i="11" s="1"/>
  <c r="AC38" i="11" s="1"/>
  <c r="AE38" i="11" s="1"/>
  <c r="AG38" i="11" s="1"/>
  <c r="AI38" i="11" s="1"/>
  <c r="AK38" i="11" s="1"/>
  <c r="AM38" i="11" s="1"/>
  <c r="AO38" i="11" s="1"/>
  <c r="AQ38" i="11" s="1"/>
  <c r="AS38" i="11" s="1"/>
  <c r="D38" i="24" s="1"/>
  <c r="M149" i="11"/>
  <c r="O149" i="11"/>
  <c r="Q149" i="11" s="1"/>
  <c r="S149" i="11" s="1"/>
  <c r="U149" i="11" s="1"/>
  <c r="W149" i="11" s="1"/>
  <c r="Y149" i="11" s="1"/>
  <c r="AA149" i="11" s="1"/>
  <c r="AC149" i="11" s="1"/>
  <c r="AE149" i="11" s="1"/>
  <c r="AG149" i="11" s="1"/>
  <c r="AI149" i="11" s="1"/>
  <c r="AK149" i="11" s="1"/>
  <c r="AM149" i="11" s="1"/>
  <c r="AO149" i="11" s="1"/>
  <c r="AQ149" i="11" s="1"/>
  <c r="AS149" i="11" s="1"/>
  <c r="D149" i="24" s="1"/>
  <c r="AE9" i="17"/>
  <c r="AG9" i="17" s="1"/>
  <c r="AI9" i="17" s="1"/>
  <c r="AK9" i="17" s="1"/>
  <c r="AM9" i="17" s="1"/>
  <c r="AO9" i="17" s="1"/>
  <c r="AQ9" i="17" s="1"/>
  <c r="AS9" i="17" s="1"/>
  <c r="E9" i="24" s="1"/>
  <c r="AE53" i="17"/>
  <c r="AG53" i="17" s="1"/>
  <c r="AI53" i="17" s="1"/>
  <c r="AK53" i="17" s="1"/>
  <c r="AM53" i="17" s="1"/>
  <c r="AO53" i="17" s="1"/>
  <c r="AQ53" i="17" s="1"/>
  <c r="AS53" i="17" s="1"/>
  <c r="E53" i="24" s="1"/>
  <c r="AA53" i="17"/>
  <c r="AC53" i="17" s="1"/>
  <c r="AA149" i="17"/>
  <c r="AC149" i="17"/>
  <c r="AG149" i="17"/>
  <c r="AI149" i="17"/>
  <c r="AK149" i="17" s="1"/>
  <c r="AM149" i="17"/>
  <c r="AK128" i="17"/>
  <c r="AM128" i="17" s="1"/>
  <c r="AO128" i="17" s="1"/>
  <c r="AQ128" i="17" s="1"/>
  <c r="AS128" i="17" s="1"/>
  <c r="E128" i="24" s="1"/>
  <c r="AG150" i="17"/>
  <c r="AI150" i="17" s="1"/>
  <c r="AK150" i="17" s="1"/>
  <c r="AM150" i="17" s="1"/>
  <c r="AO150" i="17" s="1"/>
  <c r="AQ150" i="17" s="1"/>
  <c r="AS150" i="17" s="1"/>
  <c r="E150" i="24" s="1"/>
  <c r="AA150" i="17"/>
  <c r="AC150" i="17" s="1"/>
  <c r="AA67" i="17"/>
  <c r="AC67" i="17" s="1"/>
  <c r="AE87" i="17"/>
  <c r="AG87" i="17" s="1"/>
  <c r="AI87" i="17" s="1"/>
  <c r="AK87" i="17" s="1"/>
  <c r="AM87" i="17" s="1"/>
  <c r="AO87" i="17" s="1"/>
  <c r="AQ87" i="17" s="1"/>
  <c r="AS87" i="17" s="1"/>
  <c r="E87" i="24" s="1"/>
  <c r="AC87" i="17"/>
  <c r="AK105" i="17"/>
  <c r="AM105" i="17" s="1"/>
  <c r="AO105" i="17" s="1"/>
  <c r="AQ105" i="17" s="1"/>
  <c r="AS105" i="17" s="1"/>
  <c r="E105" i="24" s="1"/>
  <c r="AA105" i="17"/>
  <c r="AC105" i="17" s="1"/>
  <c r="AE32" i="17"/>
  <c r="AG32" i="17" s="1"/>
  <c r="AI32" i="17" s="1"/>
  <c r="AK32" i="17" s="1"/>
  <c r="AM32" i="17" s="1"/>
  <c r="AO32" i="17" s="1"/>
  <c r="AQ32" i="17" s="1"/>
  <c r="AS32" i="17" s="1"/>
  <c r="E32" i="24" s="1"/>
  <c r="AA133" i="17"/>
  <c r="AC133" i="17" s="1"/>
  <c r="AE133" i="17"/>
  <c r="AG133" i="17" s="1"/>
  <c r="AI133" i="17" s="1"/>
  <c r="AK133" i="17" s="1"/>
  <c r="AM133" i="17"/>
  <c r="AO133" i="17" s="1"/>
  <c r="AQ133" i="17" s="1"/>
  <c r="AS133" i="17" s="1"/>
  <c r="E133" i="24" s="1"/>
  <c r="AE141" i="17"/>
  <c r="AG141" i="17"/>
  <c r="AI141" i="17" s="1"/>
  <c r="AK141" i="17" s="1"/>
  <c r="AM141" i="17" s="1"/>
  <c r="AO141" i="17" s="1"/>
  <c r="AQ141" i="17" s="1"/>
  <c r="AS141" i="17" s="1"/>
  <c r="E141" i="24" s="1"/>
  <c r="AA141" i="17"/>
  <c r="AC141" i="17" s="1"/>
  <c r="AE147" i="17"/>
  <c r="AG147" i="17" s="1"/>
  <c r="AI147" i="17" s="1"/>
  <c r="AK147" i="17" s="1"/>
  <c r="AM147" i="17"/>
  <c r="AO147" i="17" s="1"/>
  <c r="AQ147" i="17" s="1"/>
  <c r="AS147" i="17" s="1"/>
  <c r="E147" i="24" s="1"/>
  <c r="AC147" i="17"/>
  <c r="AA88" i="17"/>
  <c r="AC88" i="17" s="1"/>
  <c r="AA148" i="17"/>
  <c r="AC148" i="17" s="1"/>
  <c r="AE148" i="17"/>
  <c r="AG148" i="17" s="1"/>
  <c r="AI148" i="17" s="1"/>
  <c r="AK148" i="17" s="1"/>
  <c r="AM148" i="17"/>
  <c r="AO148" i="17" s="1"/>
  <c r="AQ148" i="17" s="1"/>
  <c r="AS148" i="17" s="1"/>
  <c r="E148" i="24" s="1"/>
  <c r="AC2" i="17"/>
  <c r="AE2" i="17"/>
  <c r="AG2" i="17" s="1"/>
  <c r="M121" i="17"/>
  <c r="O121" i="17"/>
  <c r="Q121" i="17" s="1"/>
  <c r="S121" i="17" s="1"/>
  <c r="U121" i="17" s="1"/>
  <c r="W121" i="17" s="1"/>
  <c r="Y121" i="17" s="1"/>
  <c r="M122" i="17"/>
  <c r="O122" i="17" s="1"/>
  <c r="Q122" i="17"/>
  <c r="S122" i="17" s="1"/>
  <c r="U122" i="17" s="1"/>
  <c r="W122" i="17" s="1"/>
  <c r="Y122" i="17" s="1"/>
  <c r="U2" i="11"/>
  <c r="W2" i="11"/>
  <c r="Y2" i="11" s="1"/>
  <c r="AO149" i="17"/>
  <c r="AQ149" i="17" s="1"/>
  <c r="AS149" i="17" s="1"/>
  <c r="E149" i="24" s="1"/>
  <c r="M5" i="21"/>
  <c r="O5" i="21" s="1"/>
  <c r="Q5" i="21"/>
  <c r="S5" i="21" s="1"/>
  <c r="U5" i="21"/>
  <c r="W5" i="21" s="1"/>
  <c r="Y5" i="21" s="1"/>
  <c r="AA5" i="21" s="1"/>
  <c r="F5" i="24" s="1"/>
  <c r="M106" i="11"/>
  <c r="O106" i="11"/>
  <c r="Q106" i="11" s="1"/>
  <c r="S106" i="11" s="1"/>
  <c r="U106" i="11" s="1"/>
  <c r="W106" i="11" s="1"/>
  <c r="Y106" i="11" s="1"/>
  <c r="AA106" i="11" s="1"/>
  <c r="AC106" i="11" s="1"/>
  <c r="AE106" i="11" s="1"/>
  <c r="AG106" i="11" s="1"/>
  <c r="AI106" i="11" s="1"/>
  <c r="AK106" i="11" s="1"/>
  <c r="AM106" i="11" s="1"/>
  <c r="AO106" i="11" s="1"/>
  <c r="AQ106" i="11" s="1"/>
  <c r="AS106" i="11" s="1"/>
  <c r="D106" i="24" s="1"/>
  <c r="M105" i="11"/>
  <c r="O105" i="11"/>
  <c r="Q105" i="11" s="1"/>
  <c r="S105" i="11" s="1"/>
  <c r="U105" i="11" s="1"/>
  <c r="W105" i="11" s="1"/>
  <c r="Y105" i="11" s="1"/>
  <c r="AA105" i="11" s="1"/>
  <c r="AC105" i="11" s="1"/>
  <c r="AE105" i="11" s="1"/>
  <c r="AG105" i="11" s="1"/>
  <c r="AI105" i="11" s="1"/>
  <c r="AK105" i="11" s="1"/>
  <c r="AM105" i="11" s="1"/>
  <c r="AO105" i="11" s="1"/>
  <c r="AQ105" i="11" s="1"/>
  <c r="AS105" i="11" s="1"/>
  <c r="D105" i="24" s="1"/>
  <c r="M10" i="11"/>
  <c r="O10" i="11"/>
  <c r="Q10" i="11" s="1"/>
  <c r="S10" i="11" s="1"/>
  <c r="U10" i="11" s="1"/>
  <c r="W10" i="11" s="1"/>
  <c r="Y10" i="11" s="1"/>
  <c r="AA10" i="11" s="1"/>
  <c r="AC10" i="11" s="1"/>
  <c r="AE10" i="11" s="1"/>
  <c r="AG10" i="11" s="1"/>
  <c r="AI10" i="11" s="1"/>
  <c r="AK10" i="11" s="1"/>
  <c r="AM10" i="11" s="1"/>
  <c r="AO10" i="11" s="1"/>
  <c r="AQ10" i="11" s="1"/>
  <c r="AS10" i="11" s="1"/>
  <c r="D10" i="24" s="1"/>
  <c r="O9" i="1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D9" i="24" s="1"/>
  <c r="M7" i="11"/>
  <c r="O7" i="11"/>
  <c r="Q7" i="11" s="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 s="1"/>
  <c r="AO7" i="11" s="1"/>
  <c r="AQ7" i="11" s="1"/>
  <c r="AS7" i="11" s="1"/>
  <c r="D7" i="24" s="1"/>
  <c r="M4" i="11"/>
  <c r="O4" i="11" s="1"/>
  <c r="Q4" i="11" s="1"/>
  <c r="M5" i="11"/>
  <c r="O5" i="11"/>
  <c r="Q5" i="11" s="1"/>
  <c r="S5" i="11"/>
  <c r="U5" i="11" s="1"/>
  <c r="W5" i="11"/>
  <c r="Y5" i="11" s="1"/>
  <c r="AA5" i="11" s="1"/>
  <c r="AC5" i="11" s="1"/>
  <c r="AE5" i="11" s="1"/>
  <c r="AG5" i="11" s="1"/>
  <c r="AI5" i="11" s="1"/>
  <c r="AK5" i="11" s="1"/>
  <c r="AM5" i="11" s="1"/>
  <c r="AO5" i="11" s="1"/>
  <c r="AQ5" i="11" s="1"/>
  <c r="AS5" i="11" s="1"/>
  <c r="D5" i="24" s="1"/>
  <c r="AE122" i="17" l="1"/>
  <c r="AG122" i="17" s="1"/>
  <c r="AI122" i="17" s="1"/>
  <c r="AK122" i="17" s="1"/>
  <c r="AM122" i="17" s="1"/>
  <c r="AO122" i="17" s="1"/>
  <c r="AQ122" i="17" s="1"/>
  <c r="AS122" i="17" s="1"/>
  <c r="E122" i="24" s="1"/>
  <c r="AA122" i="17"/>
  <c r="AC122" i="17" s="1"/>
  <c r="AA121" i="17"/>
  <c r="AC121" i="17" s="1"/>
  <c r="AE121" i="17"/>
  <c r="AG121" i="17" s="1"/>
  <c r="AI121" i="17" s="1"/>
  <c r="AK121" i="17" s="1"/>
  <c r="AM121" i="17" s="1"/>
  <c r="AO121" i="17" s="1"/>
  <c r="AQ121" i="17" s="1"/>
  <c r="AS121" i="17" s="1"/>
  <c r="E121" i="24" s="1"/>
  <c r="K138" i="21"/>
  <c r="M138" i="21" s="1"/>
  <c r="O138" i="21" s="1"/>
  <c r="Q138" i="21" s="1"/>
  <c r="S138" i="21" s="1"/>
  <c r="U138" i="21" s="1"/>
  <c r="W138" i="21" s="1"/>
  <c r="Y138" i="21" s="1"/>
  <c r="AA138" i="21" s="1"/>
  <c r="F138" i="24" s="1"/>
  <c r="I138" i="21"/>
  <c r="K115" i="11"/>
  <c r="M115" i="11" s="1"/>
  <c r="O115" i="11" s="1"/>
  <c r="Q115" i="11" s="1"/>
  <c r="S115" i="11" s="1"/>
  <c r="U115" i="11" s="1"/>
  <c r="W115" i="11" s="1"/>
  <c r="Y115" i="11" s="1"/>
  <c r="AA115" i="11" s="1"/>
  <c r="AC115" i="11" s="1"/>
  <c r="AE115" i="11" s="1"/>
  <c r="AG115" i="11" s="1"/>
  <c r="AI115" i="11" s="1"/>
  <c r="AK115" i="11" s="1"/>
  <c r="AM115" i="11" s="1"/>
  <c r="AO115" i="11" s="1"/>
  <c r="AQ115" i="11" s="1"/>
  <c r="AS115" i="11" s="1"/>
  <c r="D115" i="24" s="1"/>
  <c r="I115" i="11"/>
  <c r="AI2" i="17"/>
  <c r="AA68" i="17"/>
  <c r="AC68" i="17" s="1"/>
  <c r="AA74" i="17"/>
  <c r="AC74" i="17" s="1"/>
  <c r="AA51" i="17"/>
  <c r="AC51" i="17" s="1"/>
  <c r="AE51" i="17"/>
  <c r="AG51" i="17" s="1"/>
  <c r="AI51" i="17" s="1"/>
  <c r="AK51" i="17" s="1"/>
  <c r="AM51" i="17" s="1"/>
  <c r="AO51" i="17" s="1"/>
  <c r="AQ51" i="17" s="1"/>
  <c r="AS51" i="17" s="1"/>
  <c r="E51" i="24" s="1"/>
  <c r="AA36" i="17"/>
  <c r="AC36" i="17" s="1"/>
  <c r="AE36" i="17"/>
  <c r="AG36" i="17" s="1"/>
  <c r="AI36" i="17" s="1"/>
  <c r="AK36" i="17" s="1"/>
  <c r="AM36" i="17" s="1"/>
  <c r="AO36" i="17" s="1"/>
  <c r="AQ36" i="17" s="1"/>
  <c r="AS36" i="17" s="1"/>
  <c r="E36" i="24" s="1"/>
  <c r="K81" i="11"/>
  <c r="M81" i="11" s="1"/>
  <c r="O81" i="11" s="1"/>
  <c r="Q81" i="11" s="1"/>
  <c r="S81" i="11" s="1"/>
  <c r="U81" i="11" s="1"/>
  <c r="W81" i="11" s="1"/>
  <c r="Y81" i="11" s="1"/>
  <c r="AA81" i="11" s="1"/>
  <c r="AC81" i="11" s="1"/>
  <c r="AE81" i="11" s="1"/>
  <c r="AG81" i="11" s="1"/>
  <c r="AI81" i="11" s="1"/>
  <c r="AK81" i="11" s="1"/>
  <c r="AM81" i="11" s="1"/>
  <c r="AO81" i="11" s="1"/>
  <c r="AQ81" i="11" s="1"/>
  <c r="AS81" i="11" s="1"/>
  <c r="D81" i="24" s="1"/>
  <c r="I81" i="11"/>
  <c r="AA128" i="17"/>
  <c r="AC128" i="17" s="1"/>
  <c r="AA48" i="17"/>
  <c r="AC48" i="17" s="1"/>
  <c r="AE48" i="17"/>
  <c r="AG48" i="17" s="1"/>
  <c r="AI48" i="17" s="1"/>
  <c r="AK48" i="17" s="1"/>
  <c r="AM48" i="17" s="1"/>
  <c r="AO48" i="17" s="1"/>
  <c r="AQ48" i="17" s="1"/>
  <c r="AS48" i="17" s="1"/>
  <c r="E48" i="24" s="1"/>
  <c r="AA34" i="17"/>
  <c r="AC34" i="17" s="1"/>
  <c r="AE34" i="17"/>
  <c r="AG34" i="17" s="1"/>
  <c r="AI34" i="17" s="1"/>
  <c r="AK34" i="17" s="1"/>
  <c r="AM34" i="17" s="1"/>
  <c r="AO34" i="17" s="1"/>
  <c r="AQ34" i="17" s="1"/>
  <c r="AS34" i="17" s="1"/>
  <c r="E34" i="24" s="1"/>
  <c r="AA38" i="17"/>
  <c r="AC38" i="17" s="1"/>
  <c r="AE38" i="17"/>
  <c r="AG38" i="17" s="1"/>
  <c r="AI38" i="17" s="1"/>
  <c r="AK38" i="17" s="1"/>
  <c r="AM38" i="17" s="1"/>
  <c r="AO38" i="17" s="1"/>
  <c r="AQ38" i="17" s="1"/>
  <c r="AS38" i="17" s="1"/>
  <c r="E38" i="24" s="1"/>
  <c r="AE72" i="17"/>
  <c r="AG72" i="17" s="1"/>
  <c r="AI72" i="17" s="1"/>
  <c r="AK72" i="17" s="1"/>
  <c r="AM72" i="17" s="1"/>
  <c r="AO72" i="17" s="1"/>
  <c r="AQ72" i="17" s="1"/>
  <c r="AS72" i="17" s="1"/>
  <c r="E72" i="24" s="1"/>
  <c r="AA72" i="17"/>
  <c r="AC72" i="17" s="1"/>
  <c r="AA106" i="17"/>
  <c r="AC106" i="17" s="1"/>
  <c r="AE106" i="17"/>
  <c r="AG106" i="17" s="1"/>
  <c r="AI106" i="17" s="1"/>
  <c r="AK106" i="17" s="1"/>
  <c r="AM106" i="17" s="1"/>
  <c r="AO106" i="17" s="1"/>
  <c r="AQ106" i="17" s="1"/>
  <c r="AS106" i="17" s="1"/>
  <c r="E106" i="24" s="1"/>
  <c r="AE139" i="17"/>
  <c r="AG139" i="17" s="1"/>
  <c r="AI139" i="17" s="1"/>
  <c r="AK139" i="17" s="1"/>
  <c r="AM139" i="17" s="1"/>
  <c r="AO139" i="17" s="1"/>
  <c r="AQ139" i="17" s="1"/>
  <c r="AS139" i="17" s="1"/>
  <c r="E139" i="24" s="1"/>
  <c r="AA139" i="17"/>
  <c r="AC139" i="17" s="1"/>
  <c r="AA2" i="11"/>
  <c r="AA104" i="17"/>
  <c r="AC104" i="17" s="1"/>
  <c r="AE69" i="17"/>
  <c r="AG69" i="17" s="1"/>
  <c r="AI69" i="17" s="1"/>
  <c r="AK69" i="17" s="1"/>
  <c r="AM69" i="17" s="1"/>
  <c r="AO69" i="17" s="1"/>
  <c r="AQ69" i="17" s="1"/>
  <c r="AS69" i="17" s="1"/>
  <c r="E69" i="24" s="1"/>
  <c r="AA69" i="17"/>
  <c r="AC69" i="17" s="1"/>
  <c r="AA71" i="17"/>
  <c r="AC71" i="17" s="1"/>
  <c r="AE71" i="17"/>
  <c r="AG71" i="17" s="1"/>
  <c r="AI71" i="17" s="1"/>
  <c r="AK71" i="17" s="1"/>
  <c r="AM71" i="17" s="1"/>
  <c r="AO71" i="17" s="1"/>
  <c r="AQ71" i="17" s="1"/>
  <c r="AS71" i="17" s="1"/>
  <c r="E71" i="24" s="1"/>
  <c r="AA73" i="17"/>
  <c r="AC73" i="17" s="1"/>
  <c r="AE73" i="17"/>
  <c r="AG73" i="17" s="1"/>
  <c r="AI73" i="17" s="1"/>
  <c r="AK73" i="17" s="1"/>
  <c r="AM73" i="17" s="1"/>
  <c r="AO73" i="17" s="1"/>
  <c r="AQ73" i="17" s="1"/>
  <c r="AS73" i="17" s="1"/>
  <c r="E73" i="24" s="1"/>
  <c r="AA75" i="17"/>
  <c r="AC75" i="17" s="1"/>
  <c r="AE75" i="17"/>
  <c r="AG75" i="17" s="1"/>
  <c r="AI75" i="17" s="1"/>
  <c r="AK75" i="17" s="1"/>
  <c r="AM75" i="17" s="1"/>
  <c r="AO75" i="17" s="1"/>
  <c r="AQ75" i="17" s="1"/>
  <c r="AS75" i="17" s="1"/>
  <c r="E75" i="24" s="1"/>
  <c r="AE89" i="17"/>
  <c r="AG89" i="17" s="1"/>
  <c r="AI89" i="17" s="1"/>
  <c r="AK89" i="17" s="1"/>
  <c r="AM89" i="17" s="1"/>
  <c r="AO89" i="17" s="1"/>
  <c r="AQ89" i="17" s="1"/>
  <c r="AS89" i="17" s="1"/>
  <c r="E89" i="24" s="1"/>
  <c r="AA89" i="17"/>
  <c r="AC89" i="17" s="1"/>
  <c r="AA127" i="17"/>
  <c r="AC127" i="17" s="1"/>
  <c r="AE127" i="17"/>
  <c r="AG127" i="17" s="1"/>
  <c r="AI127" i="17" s="1"/>
  <c r="AK127" i="17" s="1"/>
  <c r="AM127" i="17" s="1"/>
  <c r="AO127" i="17" s="1"/>
  <c r="AQ127" i="17" s="1"/>
  <c r="AS127" i="17" s="1"/>
  <c r="E127" i="24" s="1"/>
  <c r="AA84" i="17"/>
  <c r="AC84" i="17" s="1"/>
  <c r="AE84" i="17"/>
  <c r="AG84" i="17" s="1"/>
  <c r="AI84" i="17" s="1"/>
  <c r="AK84" i="17" s="1"/>
  <c r="AM84" i="17" s="1"/>
  <c r="AO84" i="17" s="1"/>
  <c r="AQ84" i="17" s="1"/>
  <c r="AS84" i="17" s="1"/>
  <c r="E84" i="24" s="1"/>
  <c r="AA70" i="17"/>
  <c r="AC70" i="17" s="1"/>
  <c r="AE70" i="17"/>
  <c r="AG70" i="17" s="1"/>
  <c r="AI70" i="17" s="1"/>
  <c r="AK70" i="17" s="1"/>
  <c r="AM70" i="17" s="1"/>
  <c r="AO70" i="17" s="1"/>
  <c r="AQ70" i="17" s="1"/>
  <c r="AS70" i="17" s="1"/>
  <c r="E70" i="24" s="1"/>
  <c r="I25" i="21"/>
  <c r="K25" i="21"/>
  <c r="M25" i="21" s="1"/>
  <c r="O25" i="21" s="1"/>
  <c r="Q25" i="21" s="1"/>
  <c r="S25" i="21" s="1"/>
  <c r="U25" i="21" s="1"/>
  <c r="W25" i="21" s="1"/>
  <c r="Y25" i="21" s="1"/>
  <c r="AA25" i="21" s="1"/>
  <c r="F25" i="24" s="1"/>
  <c r="K61" i="11"/>
  <c r="M61" i="11" s="1"/>
  <c r="O61" i="11" s="1"/>
  <c r="Q61" i="11" s="1"/>
  <c r="S61" i="11" s="1"/>
  <c r="U61" i="11" s="1"/>
  <c r="W61" i="11" s="1"/>
  <c r="Y61" i="11" s="1"/>
  <c r="AA61" i="11" s="1"/>
  <c r="AC61" i="11" s="1"/>
  <c r="AE61" i="11" s="1"/>
  <c r="AG61" i="11" s="1"/>
  <c r="AI61" i="11" s="1"/>
  <c r="AK61" i="11" s="1"/>
  <c r="AM61" i="11" s="1"/>
  <c r="AO61" i="11" s="1"/>
  <c r="AQ61" i="11" s="1"/>
  <c r="AS61" i="11" s="1"/>
  <c r="D61" i="24" s="1"/>
  <c r="I61" i="11"/>
  <c r="S4" i="11"/>
  <c r="AE145" i="17"/>
  <c r="AG145" i="17" s="1"/>
  <c r="AI145" i="17" s="1"/>
  <c r="AK145" i="17" s="1"/>
  <c r="AM145" i="17" s="1"/>
  <c r="AO145" i="17" s="1"/>
  <c r="AQ145" i="17" s="1"/>
  <c r="AS145" i="17" s="1"/>
  <c r="E145" i="24" s="1"/>
  <c r="AA145" i="17"/>
  <c r="AC145" i="17" s="1"/>
  <c r="AA60" i="17"/>
  <c r="AC60" i="17" s="1"/>
  <c r="AE60" i="17"/>
  <c r="AG60" i="17" s="1"/>
  <c r="AI60" i="17" s="1"/>
  <c r="AK60" i="17" s="1"/>
  <c r="AM60" i="17" s="1"/>
  <c r="AO60" i="17" s="1"/>
  <c r="AQ60" i="17" s="1"/>
  <c r="AS60" i="17" s="1"/>
  <c r="E60" i="24" s="1"/>
  <c r="F27" i="11"/>
  <c r="H27" i="11" s="1"/>
  <c r="D151" i="11"/>
  <c r="H16" i="11"/>
  <c r="AE83" i="17"/>
  <c r="AG83" i="17" s="1"/>
  <c r="AI83" i="17" s="1"/>
  <c r="AK83" i="17" s="1"/>
  <c r="AM83" i="17" s="1"/>
  <c r="AO83" i="17" s="1"/>
  <c r="AQ83" i="17" s="1"/>
  <c r="AS83" i="17" s="1"/>
  <c r="E83" i="24" s="1"/>
  <c r="AA83" i="17"/>
  <c r="AC83" i="17" s="1"/>
  <c r="AA79" i="17"/>
  <c r="AC79" i="17" s="1"/>
  <c r="AE79" i="17"/>
  <c r="AG79" i="17" s="1"/>
  <c r="AI79" i="17" s="1"/>
  <c r="AK79" i="17" s="1"/>
  <c r="AM79" i="17" s="1"/>
  <c r="AO79" i="17" s="1"/>
  <c r="AQ79" i="17" s="1"/>
  <c r="AS79" i="17" s="1"/>
  <c r="E79" i="24" s="1"/>
  <c r="AE120" i="17"/>
  <c r="AG120" i="17" s="1"/>
  <c r="AI120" i="17" s="1"/>
  <c r="AK120" i="17" s="1"/>
  <c r="AM120" i="17" s="1"/>
  <c r="AO120" i="17" s="1"/>
  <c r="AQ120" i="17" s="1"/>
  <c r="AS120" i="17" s="1"/>
  <c r="E120" i="24" s="1"/>
  <c r="AA120" i="17"/>
  <c r="AC120" i="17" s="1"/>
  <c r="I97" i="11"/>
  <c r="K97" i="11" s="1"/>
  <c r="M97" i="11" s="1"/>
  <c r="O97" i="11" s="1"/>
  <c r="Q97" i="11" s="1"/>
  <c r="S97" i="11" s="1"/>
  <c r="U97" i="11" s="1"/>
  <c r="W97" i="11" s="1"/>
  <c r="Y97" i="11" s="1"/>
  <c r="AA97" i="11" s="1"/>
  <c r="AC97" i="11" s="1"/>
  <c r="AE97" i="11" s="1"/>
  <c r="AG97" i="11" s="1"/>
  <c r="AI97" i="11" s="1"/>
  <c r="AK97" i="11" s="1"/>
  <c r="AM97" i="11" s="1"/>
  <c r="AO97" i="11" s="1"/>
  <c r="AQ97" i="11" s="1"/>
  <c r="AS97" i="11" s="1"/>
  <c r="D97" i="24" s="1"/>
  <c r="I121" i="11"/>
  <c r="K121" i="11" s="1"/>
  <c r="M121" i="11" s="1"/>
  <c r="O121" i="11" s="1"/>
  <c r="Q121" i="11" s="1"/>
  <c r="S121" i="11" s="1"/>
  <c r="U121" i="11" s="1"/>
  <c r="W121" i="11" s="1"/>
  <c r="Y121" i="11" s="1"/>
  <c r="AA121" i="11" s="1"/>
  <c r="AC121" i="11" s="1"/>
  <c r="AE121" i="11" s="1"/>
  <c r="AG121" i="11" s="1"/>
  <c r="AI121" i="11" s="1"/>
  <c r="AK121" i="11" s="1"/>
  <c r="AM121" i="11" s="1"/>
  <c r="AO121" i="11" s="1"/>
  <c r="AQ121" i="11" s="1"/>
  <c r="AS121" i="11" s="1"/>
  <c r="D121" i="24" s="1"/>
  <c r="AA78" i="17"/>
  <c r="AC78" i="17" s="1"/>
  <c r="AE78" i="17"/>
  <c r="AG78" i="17" s="1"/>
  <c r="AI78" i="17" s="1"/>
  <c r="AK78" i="17" s="1"/>
  <c r="AM78" i="17" s="1"/>
  <c r="AO78" i="17" s="1"/>
  <c r="AQ78" i="17" s="1"/>
  <c r="AS78" i="17" s="1"/>
  <c r="E78" i="24" s="1"/>
  <c r="I66" i="17"/>
  <c r="K66" i="17"/>
  <c r="M66" i="17" s="1"/>
  <c r="O66" i="17" s="1"/>
  <c r="Q66" i="17" s="1"/>
  <c r="S66" i="17" s="1"/>
  <c r="U66" i="17" s="1"/>
  <c r="W66" i="17" s="1"/>
  <c r="Y66" i="17" s="1"/>
  <c r="AA66" i="17" s="1"/>
  <c r="AC66" i="17" s="1"/>
  <c r="AE66" i="17" s="1"/>
  <c r="AG66" i="17" s="1"/>
  <c r="AI66" i="17" s="1"/>
  <c r="AK66" i="17" s="1"/>
  <c r="AM66" i="17" s="1"/>
  <c r="AO66" i="17" s="1"/>
  <c r="AQ66" i="17" s="1"/>
  <c r="AS66" i="17" s="1"/>
  <c r="E66" i="24" s="1"/>
  <c r="AE146" i="17"/>
  <c r="AG146" i="17" s="1"/>
  <c r="AI146" i="17" s="1"/>
  <c r="AK146" i="17" s="1"/>
  <c r="AM146" i="17" s="1"/>
  <c r="AO146" i="17" s="1"/>
  <c r="AQ146" i="17" s="1"/>
  <c r="AS146" i="17" s="1"/>
  <c r="E146" i="24" s="1"/>
  <c r="AA146" i="17"/>
  <c r="AC146" i="17" s="1"/>
  <c r="AA64" i="17"/>
  <c r="AC64" i="17" s="1"/>
  <c r="AE64" i="17"/>
  <c r="AG64" i="17" s="1"/>
  <c r="AI64" i="17" s="1"/>
  <c r="AK64" i="17" s="1"/>
  <c r="AM64" i="17" s="1"/>
  <c r="AO64" i="17" s="1"/>
  <c r="AQ64" i="17" s="1"/>
  <c r="AS64" i="17" s="1"/>
  <c r="E64" i="24" s="1"/>
  <c r="AA91" i="17"/>
  <c r="AC91" i="17" s="1"/>
  <c r="AE91" i="17"/>
  <c r="AG91" i="17" s="1"/>
  <c r="AI91" i="17" s="1"/>
  <c r="AK91" i="17" s="1"/>
  <c r="AM91" i="17" s="1"/>
  <c r="AO91" i="17" s="1"/>
  <c r="AQ91" i="17" s="1"/>
  <c r="AS91" i="17" s="1"/>
  <c r="E91" i="24" s="1"/>
  <c r="AA115" i="17"/>
  <c r="AC115" i="17" s="1"/>
  <c r="AE115" i="17"/>
  <c r="AG115" i="17" s="1"/>
  <c r="AI115" i="17" s="1"/>
  <c r="AK115" i="17" s="1"/>
  <c r="AM115" i="17" s="1"/>
  <c r="AO115" i="17" s="1"/>
  <c r="AQ115" i="17" s="1"/>
  <c r="AS115" i="17" s="1"/>
  <c r="E115" i="24" s="1"/>
  <c r="AA135" i="17"/>
  <c r="AC135" i="17" s="1"/>
  <c r="AE135" i="17"/>
  <c r="AG135" i="17" s="1"/>
  <c r="AI135" i="17" s="1"/>
  <c r="AK135" i="17" s="1"/>
  <c r="AM135" i="17" s="1"/>
  <c r="AO135" i="17" s="1"/>
  <c r="AQ135" i="17" s="1"/>
  <c r="AS135" i="17" s="1"/>
  <c r="E135" i="24" s="1"/>
  <c r="K10" i="17"/>
  <c r="M10" i="17" s="1"/>
  <c r="O10" i="17" s="1"/>
  <c r="Q10" i="17" s="1"/>
  <c r="S10" i="17" s="1"/>
  <c r="U10" i="17" s="1"/>
  <c r="W10" i="17" s="1"/>
  <c r="Y10" i="17" s="1"/>
  <c r="AA10" i="17" s="1"/>
  <c r="AC10" i="17" s="1"/>
  <c r="AE10" i="17" s="1"/>
  <c r="AG10" i="17" s="1"/>
  <c r="AI10" i="17" s="1"/>
  <c r="AK10" i="17" s="1"/>
  <c r="AM10" i="17" s="1"/>
  <c r="AO10" i="17" s="1"/>
  <c r="AQ10" i="17" s="1"/>
  <c r="AS10" i="17" s="1"/>
  <c r="E10" i="24" s="1"/>
  <c r="I10" i="17"/>
  <c r="I63" i="17"/>
  <c r="K63" i="17"/>
  <c r="M63" i="17" s="1"/>
  <c r="O63" i="17" s="1"/>
  <c r="Q63" i="17" s="1"/>
  <c r="S63" i="17" s="1"/>
  <c r="U63" i="17" s="1"/>
  <c r="W63" i="17" s="1"/>
  <c r="Y63" i="17" s="1"/>
  <c r="AA63" i="17" s="1"/>
  <c r="AC63" i="17" s="1"/>
  <c r="AE63" i="17" s="1"/>
  <c r="AG63" i="17" s="1"/>
  <c r="AI63" i="17" s="1"/>
  <c r="AK63" i="17" s="1"/>
  <c r="AM63" i="17" s="1"/>
  <c r="AO63" i="17" s="1"/>
  <c r="AQ63" i="17" s="1"/>
  <c r="AS63" i="17" s="1"/>
  <c r="E63" i="24" s="1"/>
  <c r="AE134" i="17"/>
  <c r="AG134" i="17" s="1"/>
  <c r="AI134" i="17" s="1"/>
  <c r="AK134" i="17" s="1"/>
  <c r="AM134" i="17" s="1"/>
  <c r="AO134" i="17" s="1"/>
  <c r="AQ134" i="17" s="1"/>
  <c r="AS134" i="17" s="1"/>
  <c r="E134" i="24" s="1"/>
  <c r="AA134" i="17"/>
  <c r="AC134" i="17" s="1"/>
  <c r="AE126" i="17"/>
  <c r="AG126" i="17" s="1"/>
  <c r="AI126" i="17" s="1"/>
  <c r="AK126" i="17" s="1"/>
  <c r="AM126" i="17" s="1"/>
  <c r="AO126" i="17" s="1"/>
  <c r="AQ126" i="17" s="1"/>
  <c r="AS126" i="17" s="1"/>
  <c r="E126" i="24" s="1"/>
  <c r="AA126" i="17"/>
  <c r="AC126" i="17" s="1"/>
  <c r="AA29" i="17"/>
  <c r="AC29" i="17" s="1"/>
  <c r="AE29" i="17"/>
  <c r="AG29" i="17" s="1"/>
  <c r="AI29" i="17" s="1"/>
  <c r="AK29" i="17" s="1"/>
  <c r="AM29" i="17" s="1"/>
  <c r="AO29" i="17" s="1"/>
  <c r="AQ29" i="17" s="1"/>
  <c r="AS29" i="17" s="1"/>
  <c r="E29" i="24" s="1"/>
  <c r="AA111" i="17"/>
  <c r="AC111" i="17" s="1"/>
  <c r="AE111" i="17"/>
  <c r="AG111" i="17" s="1"/>
  <c r="AI111" i="17" s="1"/>
  <c r="AK111" i="17" s="1"/>
  <c r="AM111" i="17" s="1"/>
  <c r="AO111" i="17" s="1"/>
  <c r="AQ111" i="17" s="1"/>
  <c r="AS111" i="17" s="1"/>
  <c r="E111" i="24" s="1"/>
  <c r="I131" i="11"/>
  <c r="K131" i="11" s="1"/>
  <c r="M131" i="11" s="1"/>
  <c r="O131" i="11" s="1"/>
  <c r="Q131" i="11" s="1"/>
  <c r="S131" i="11" s="1"/>
  <c r="U131" i="11" s="1"/>
  <c r="W131" i="11" s="1"/>
  <c r="Y131" i="11" s="1"/>
  <c r="AA131" i="11" s="1"/>
  <c r="AC131" i="11" s="1"/>
  <c r="AE131" i="11" s="1"/>
  <c r="AG131" i="11" s="1"/>
  <c r="AI131" i="11" s="1"/>
  <c r="AK131" i="11" s="1"/>
  <c r="AM131" i="11" s="1"/>
  <c r="AO131" i="11" s="1"/>
  <c r="AQ131" i="11" s="1"/>
  <c r="AS131" i="11" s="1"/>
  <c r="D131" i="24" s="1"/>
  <c r="AA85" i="17"/>
  <c r="AC85" i="17" s="1"/>
  <c r="AE85" i="17"/>
  <c r="AG85" i="17" s="1"/>
  <c r="AI85" i="17" s="1"/>
  <c r="AK85" i="17" s="1"/>
  <c r="AM85" i="17" s="1"/>
  <c r="AO85" i="17" s="1"/>
  <c r="AQ85" i="17" s="1"/>
  <c r="AS85" i="17" s="1"/>
  <c r="E85" i="24" s="1"/>
  <c r="AA119" i="17"/>
  <c r="AC119" i="17" s="1"/>
  <c r="AE119" i="17"/>
  <c r="AG119" i="17" s="1"/>
  <c r="AI119" i="17" s="1"/>
  <c r="AK119" i="17" s="1"/>
  <c r="AM119" i="17" s="1"/>
  <c r="AO119" i="17" s="1"/>
  <c r="AQ119" i="17" s="1"/>
  <c r="AS119" i="17" s="1"/>
  <c r="E119" i="24" s="1"/>
  <c r="H40" i="17"/>
  <c r="I40" i="17" s="1"/>
  <c r="K40" i="17" s="1"/>
  <c r="M40" i="17" s="1"/>
  <c r="O40" i="17" s="1"/>
  <c r="Q40" i="17" s="1"/>
  <c r="S40" i="17" s="1"/>
  <c r="U40" i="17" s="1"/>
  <c r="W40" i="17" s="1"/>
  <c r="Y40" i="17" s="1"/>
  <c r="F151" i="17"/>
  <c r="I59" i="17"/>
  <c r="K59" i="17"/>
  <c r="M59" i="17" s="1"/>
  <c r="O59" i="17" s="1"/>
  <c r="Q59" i="17" s="1"/>
  <c r="S59" i="17" s="1"/>
  <c r="U59" i="17" s="1"/>
  <c r="W59" i="17" s="1"/>
  <c r="Y59" i="17" s="1"/>
  <c r="AA59" i="17" s="1"/>
  <c r="AC59" i="17" s="1"/>
  <c r="AE59" i="17" s="1"/>
  <c r="AG59" i="17" s="1"/>
  <c r="AI59" i="17" s="1"/>
  <c r="AK59" i="17" s="1"/>
  <c r="AM59" i="17" s="1"/>
  <c r="AO59" i="17" s="1"/>
  <c r="AQ59" i="17" s="1"/>
  <c r="AS59" i="17" s="1"/>
  <c r="E59" i="24" s="1"/>
  <c r="AE90" i="17"/>
  <c r="AG90" i="17" s="1"/>
  <c r="AI90" i="17" s="1"/>
  <c r="AK90" i="17" s="1"/>
  <c r="AM90" i="17" s="1"/>
  <c r="AO90" i="17" s="1"/>
  <c r="AQ90" i="17" s="1"/>
  <c r="AS90" i="17" s="1"/>
  <c r="E90" i="24" s="1"/>
  <c r="AA90" i="17"/>
  <c r="AC90" i="17" s="1"/>
  <c r="AA103" i="17"/>
  <c r="AC103" i="17" s="1"/>
  <c r="AE103" i="17"/>
  <c r="AG103" i="17" s="1"/>
  <c r="AI103" i="17" s="1"/>
  <c r="AK103" i="17" s="1"/>
  <c r="AM103" i="17" s="1"/>
  <c r="AO103" i="17" s="1"/>
  <c r="AQ103" i="17" s="1"/>
  <c r="AS103" i="17" s="1"/>
  <c r="E103" i="24" s="1"/>
  <c r="AE125" i="17"/>
  <c r="AG125" i="17" s="1"/>
  <c r="AI125" i="17" s="1"/>
  <c r="AK125" i="17" s="1"/>
  <c r="AM125" i="17" s="1"/>
  <c r="AO125" i="17" s="1"/>
  <c r="AQ125" i="17" s="1"/>
  <c r="AS125" i="17" s="1"/>
  <c r="E125" i="24" s="1"/>
  <c r="AA125" i="17"/>
  <c r="AC125" i="17" s="1"/>
  <c r="I6" i="17"/>
  <c r="I96" i="17"/>
  <c r="K96" i="17"/>
  <c r="M96" i="17" s="1"/>
  <c r="O96" i="17" s="1"/>
  <c r="Q96" i="17" s="1"/>
  <c r="S96" i="17" s="1"/>
  <c r="U96" i="17" s="1"/>
  <c r="W96" i="17" s="1"/>
  <c r="Y96" i="17" s="1"/>
  <c r="AA96" i="17" s="1"/>
  <c r="AC96" i="17" s="1"/>
  <c r="AE96" i="17" s="1"/>
  <c r="AG96" i="17" s="1"/>
  <c r="AI96" i="17" s="1"/>
  <c r="AK96" i="17" s="1"/>
  <c r="AM96" i="17" s="1"/>
  <c r="AO96" i="17" s="1"/>
  <c r="AQ96" i="17" s="1"/>
  <c r="AS96" i="17" s="1"/>
  <c r="E96" i="24" s="1"/>
  <c r="AE116" i="17"/>
  <c r="AG116" i="17" s="1"/>
  <c r="AI116" i="17" s="1"/>
  <c r="AK116" i="17" s="1"/>
  <c r="AM116" i="17" s="1"/>
  <c r="AO116" i="17" s="1"/>
  <c r="AQ116" i="17" s="1"/>
  <c r="AS116" i="17" s="1"/>
  <c r="E116" i="24" s="1"/>
  <c r="AA116" i="17"/>
  <c r="AC116" i="17" s="1"/>
  <c r="I25" i="11"/>
  <c r="K25" i="11"/>
  <c r="M25" i="11" s="1"/>
  <c r="O25" i="11" s="1"/>
  <c r="Q25" i="11" s="1"/>
  <c r="S25" i="11" s="1"/>
  <c r="U25" i="11" s="1"/>
  <c r="W25" i="11" s="1"/>
  <c r="Y25" i="11" s="1"/>
  <c r="AA25" i="11" s="1"/>
  <c r="AC25" i="11" s="1"/>
  <c r="AE25" i="11" s="1"/>
  <c r="AG25" i="11" s="1"/>
  <c r="AI25" i="11" s="1"/>
  <c r="AK25" i="11" s="1"/>
  <c r="AM25" i="11" s="1"/>
  <c r="AO25" i="11" s="1"/>
  <c r="AQ25" i="11" s="1"/>
  <c r="AS25" i="11" s="1"/>
  <c r="D25" i="24" s="1"/>
  <c r="I4" i="17"/>
  <c r="AE76" i="17"/>
  <c r="AG76" i="17" s="1"/>
  <c r="AI76" i="17" s="1"/>
  <c r="AK76" i="17" s="1"/>
  <c r="AM76" i="17" s="1"/>
  <c r="AO76" i="17" s="1"/>
  <c r="AQ76" i="17" s="1"/>
  <c r="AS76" i="17" s="1"/>
  <c r="E76" i="24" s="1"/>
  <c r="AA76" i="17"/>
  <c r="AC76" i="17" s="1"/>
  <c r="AE130" i="17"/>
  <c r="AG130" i="17" s="1"/>
  <c r="AI130" i="17" s="1"/>
  <c r="AK130" i="17" s="1"/>
  <c r="AM130" i="17" s="1"/>
  <c r="AO130" i="17" s="1"/>
  <c r="AQ130" i="17" s="1"/>
  <c r="AS130" i="17" s="1"/>
  <c r="E130" i="24" s="1"/>
  <c r="AA130" i="17"/>
  <c r="AC130" i="17" s="1"/>
  <c r="AA129" i="17"/>
  <c r="AC129" i="17" s="1"/>
  <c r="AE129" i="17"/>
  <c r="AG129" i="17" s="1"/>
  <c r="AI129" i="17" s="1"/>
  <c r="AK129" i="17" s="1"/>
  <c r="AM129" i="17" s="1"/>
  <c r="AO129" i="17" s="1"/>
  <c r="AQ129" i="17" s="1"/>
  <c r="AS129" i="17" s="1"/>
  <c r="E129" i="24" s="1"/>
  <c r="I129" i="11"/>
  <c r="K129" i="11" s="1"/>
  <c r="M129" i="11" s="1"/>
  <c r="O129" i="11" s="1"/>
  <c r="Q129" i="11" s="1"/>
  <c r="S129" i="11" s="1"/>
  <c r="U129" i="11" s="1"/>
  <c r="W129" i="11" s="1"/>
  <c r="Y129" i="11" s="1"/>
  <c r="AA129" i="11" s="1"/>
  <c r="AC129" i="11" s="1"/>
  <c r="AE129" i="11" s="1"/>
  <c r="AG129" i="11" s="1"/>
  <c r="AI129" i="11" s="1"/>
  <c r="AK129" i="11" s="1"/>
  <c r="AM129" i="11" s="1"/>
  <c r="AO129" i="11" s="1"/>
  <c r="AQ129" i="11" s="1"/>
  <c r="AS129" i="11" s="1"/>
  <c r="D129" i="24" s="1"/>
  <c r="AE86" i="17"/>
  <c r="AG86" i="17" s="1"/>
  <c r="AI86" i="17" s="1"/>
  <c r="AK86" i="17" s="1"/>
  <c r="AM86" i="17" s="1"/>
  <c r="AO86" i="17" s="1"/>
  <c r="AQ86" i="17" s="1"/>
  <c r="AS86" i="17" s="1"/>
  <c r="E86" i="24" s="1"/>
  <c r="AA86" i="17"/>
  <c r="AC86" i="17" s="1"/>
  <c r="I123" i="17"/>
  <c r="K123" i="17"/>
  <c r="M123" i="17" s="1"/>
  <c r="O123" i="17" s="1"/>
  <c r="Q123" i="17" s="1"/>
  <c r="S123" i="17" s="1"/>
  <c r="U123" i="17" s="1"/>
  <c r="W123" i="17" s="1"/>
  <c r="Y123" i="17" s="1"/>
  <c r="AA123" i="17" s="1"/>
  <c r="AC123" i="17" s="1"/>
  <c r="AE123" i="17" s="1"/>
  <c r="AG123" i="17" s="1"/>
  <c r="AI123" i="17" s="1"/>
  <c r="AK123" i="17" s="1"/>
  <c r="AM123" i="17" s="1"/>
  <c r="AO123" i="17" s="1"/>
  <c r="AQ123" i="17" s="1"/>
  <c r="AS123" i="17" s="1"/>
  <c r="E123" i="24" s="1"/>
  <c r="AE136" i="17"/>
  <c r="AG136" i="17" s="1"/>
  <c r="AI136" i="17" s="1"/>
  <c r="AK136" i="17" s="1"/>
  <c r="AM136" i="17" s="1"/>
  <c r="AO136" i="17" s="1"/>
  <c r="AQ136" i="17" s="1"/>
  <c r="AS136" i="17" s="1"/>
  <c r="E136" i="24" s="1"/>
  <c r="AA136" i="17"/>
  <c r="AC136" i="17" s="1"/>
  <c r="I112" i="17"/>
  <c r="K112" i="17"/>
  <c r="M112" i="17" s="1"/>
  <c r="O112" i="17" s="1"/>
  <c r="Q112" i="17" s="1"/>
  <c r="S112" i="17" s="1"/>
  <c r="U112" i="17" s="1"/>
  <c r="W112" i="17" s="1"/>
  <c r="Y112" i="17" s="1"/>
  <c r="AA112" i="17" s="1"/>
  <c r="AC112" i="17" s="1"/>
  <c r="AE112" i="17" s="1"/>
  <c r="AG112" i="17" s="1"/>
  <c r="AI112" i="17" s="1"/>
  <c r="AK112" i="17" s="1"/>
  <c r="AM112" i="17" s="1"/>
  <c r="AO112" i="17" s="1"/>
  <c r="AQ112" i="17" s="1"/>
  <c r="AS112" i="17" s="1"/>
  <c r="E112" i="24" s="1"/>
  <c r="I14" i="17"/>
  <c r="AA92" i="17"/>
  <c r="AC92" i="17" s="1"/>
  <c r="AE92" i="17"/>
  <c r="AG92" i="17" s="1"/>
  <c r="AI92" i="17" s="1"/>
  <c r="AK92" i="17" s="1"/>
  <c r="AM92" i="17" s="1"/>
  <c r="AO92" i="17" s="1"/>
  <c r="AQ92" i="17" s="1"/>
  <c r="AS92" i="17" s="1"/>
  <c r="E92" i="24" s="1"/>
  <c r="I130" i="11"/>
  <c r="K130" i="11" s="1"/>
  <c r="M130" i="11" s="1"/>
  <c r="O130" i="11" s="1"/>
  <c r="Q130" i="11" s="1"/>
  <c r="S130" i="11" s="1"/>
  <c r="U130" i="11" s="1"/>
  <c r="W130" i="11" s="1"/>
  <c r="Y130" i="11" s="1"/>
  <c r="AA130" i="11" s="1"/>
  <c r="AC130" i="11" s="1"/>
  <c r="AE130" i="11" s="1"/>
  <c r="AG130" i="11" s="1"/>
  <c r="AI130" i="11" s="1"/>
  <c r="AK130" i="11" s="1"/>
  <c r="AM130" i="11" s="1"/>
  <c r="AO130" i="11" s="1"/>
  <c r="AQ130" i="11" s="1"/>
  <c r="AS130" i="11" s="1"/>
  <c r="D130" i="24" s="1"/>
  <c r="I58" i="17"/>
  <c r="K58" i="17"/>
  <c r="M58" i="17" s="1"/>
  <c r="O58" i="17" s="1"/>
  <c r="Q58" i="17" s="1"/>
  <c r="S58" i="17" s="1"/>
  <c r="U58" i="17" s="1"/>
  <c r="W58" i="17" s="1"/>
  <c r="Y58" i="17" s="1"/>
  <c r="AA58" i="17" s="1"/>
  <c r="AC58" i="17" s="1"/>
  <c r="AE58" i="17" s="1"/>
  <c r="AG58" i="17" s="1"/>
  <c r="AI58" i="17" s="1"/>
  <c r="AK58" i="17" s="1"/>
  <c r="AM58" i="17" s="1"/>
  <c r="AO58" i="17" s="1"/>
  <c r="AQ58" i="17" s="1"/>
  <c r="AS58" i="17" s="1"/>
  <c r="E58" i="24" s="1"/>
  <c r="AE132" i="17"/>
  <c r="AG132" i="17" s="1"/>
  <c r="AI132" i="17" s="1"/>
  <c r="AK132" i="17" s="1"/>
  <c r="AM132" i="17" s="1"/>
  <c r="AO132" i="17" s="1"/>
  <c r="AQ132" i="17" s="1"/>
  <c r="AS132" i="17" s="1"/>
  <c r="E132" i="24" s="1"/>
  <c r="AA132" i="17"/>
  <c r="AC132" i="17" s="1"/>
  <c r="AE137" i="17"/>
  <c r="AG137" i="17" s="1"/>
  <c r="AI137" i="17" s="1"/>
  <c r="AK137" i="17" s="1"/>
  <c r="AM137" i="17" s="1"/>
  <c r="AO137" i="17" s="1"/>
  <c r="AQ137" i="17" s="1"/>
  <c r="AS137" i="17" s="1"/>
  <c r="E137" i="24" s="1"/>
  <c r="AA137" i="17"/>
  <c r="AC137" i="17" s="1"/>
  <c r="I21" i="17"/>
  <c r="I20" i="17"/>
  <c r="K20" i="17"/>
  <c r="M20" i="17" s="1"/>
  <c r="O20" i="17" s="1"/>
  <c r="Q20" i="17" s="1"/>
  <c r="S20" i="17" s="1"/>
  <c r="U20" i="17" s="1"/>
  <c r="W20" i="17" s="1"/>
  <c r="Y20" i="17" s="1"/>
  <c r="AA20" i="17" s="1"/>
  <c r="AC20" i="17" s="1"/>
  <c r="AE20" i="17" s="1"/>
  <c r="AG20" i="17" s="1"/>
  <c r="AI20" i="17" s="1"/>
  <c r="AK20" i="17" s="1"/>
  <c r="AM20" i="17" s="1"/>
  <c r="AO20" i="17" s="1"/>
  <c r="AQ20" i="17" s="1"/>
  <c r="AS20" i="17" s="1"/>
  <c r="E20" i="24" s="1"/>
  <c r="AE30" i="17"/>
  <c r="AG30" i="17" s="1"/>
  <c r="AI30" i="17" s="1"/>
  <c r="AK30" i="17" s="1"/>
  <c r="AM30" i="17" s="1"/>
  <c r="AO30" i="17" s="1"/>
  <c r="AQ30" i="17" s="1"/>
  <c r="AS30" i="17" s="1"/>
  <c r="E30" i="24" s="1"/>
  <c r="AA30" i="17"/>
  <c r="AC30" i="17" s="1"/>
  <c r="I49" i="17"/>
  <c r="K49" i="17" s="1"/>
  <c r="M49" i="17" s="1"/>
  <c r="O49" i="17" s="1"/>
  <c r="Q49" i="17" s="1"/>
  <c r="S49" i="17" s="1"/>
  <c r="U49" i="17" s="1"/>
  <c r="W49" i="17" s="1"/>
  <c r="Y49" i="17" s="1"/>
  <c r="I2" i="21"/>
  <c r="K2" i="21"/>
  <c r="H151" i="21"/>
  <c r="I3" i="17"/>
  <c r="AA113" i="17"/>
  <c r="AC113" i="17" s="1"/>
  <c r="AE113" i="17"/>
  <c r="AG113" i="17" s="1"/>
  <c r="AI113" i="17" s="1"/>
  <c r="AK113" i="17" s="1"/>
  <c r="AM113" i="17" s="1"/>
  <c r="AO113" i="17" s="1"/>
  <c r="AQ113" i="17" s="1"/>
  <c r="AS113" i="17" s="1"/>
  <c r="E113" i="24" s="1"/>
  <c r="I99" i="17"/>
  <c r="K99" i="17"/>
  <c r="M99" i="17" s="1"/>
  <c r="O99" i="17" s="1"/>
  <c r="Q99" i="17" s="1"/>
  <c r="S99" i="17" s="1"/>
  <c r="U99" i="17" s="1"/>
  <c r="W99" i="17" s="1"/>
  <c r="Y99" i="17" s="1"/>
  <c r="AA99" i="17" s="1"/>
  <c r="AC99" i="17" s="1"/>
  <c r="AE99" i="17" s="1"/>
  <c r="AG99" i="17" s="1"/>
  <c r="AI99" i="17" s="1"/>
  <c r="AK99" i="17" s="1"/>
  <c r="AM99" i="17" s="1"/>
  <c r="AO99" i="17" s="1"/>
  <c r="AQ99" i="17" s="1"/>
  <c r="AS99" i="17" s="1"/>
  <c r="E99" i="24" s="1"/>
  <c r="I132" i="11"/>
  <c r="K132" i="11" s="1"/>
  <c r="M132" i="11" s="1"/>
  <c r="O132" i="11" s="1"/>
  <c r="Q132" i="11" s="1"/>
  <c r="S132" i="11" s="1"/>
  <c r="U132" i="11" s="1"/>
  <c r="W132" i="11" s="1"/>
  <c r="Y132" i="11" s="1"/>
  <c r="AA132" i="11" s="1"/>
  <c r="AC132" i="11" s="1"/>
  <c r="AE132" i="11" s="1"/>
  <c r="AG132" i="11" s="1"/>
  <c r="AI132" i="11" s="1"/>
  <c r="AK132" i="11" s="1"/>
  <c r="AM132" i="11" s="1"/>
  <c r="AO132" i="11" s="1"/>
  <c r="AQ132" i="11" s="1"/>
  <c r="AS132" i="11" s="1"/>
  <c r="D132" i="24" s="1"/>
  <c r="H151" i="17"/>
  <c r="K142" i="17"/>
  <c r="M142" i="17" s="1"/>
  <c r="O142" i="17" s="1"/>
  <c r="Q142" i="17" s="1"/>
  <c r="S142" i="17" s="1"/>
  <c r="U142" i="17" s="1"/>
  <c r="W142" i="17" s="1"/>
  <c r="Y142" i="17" s="1"/>
  <c r="AA142" i="17" s="1"/>
  <c r="AC142" i="17" s="1"/>
  <c r="AE142" i="17" s="1"/>
  <c r="AG142" i="17" s="1"/>
  <c r="AI142" i="17" s="1"/>
  <c r="AK142" i="17" s="1"/>
  <c r="AM142" i="17" s="1"/>
  <c r="AO142" i="17" s="1"/>
  <c r="AQ142" i="17" s="1"/>
  <c r="AS142" i="17" s="1"/>
  <c r="E142" i="24" s="1"/>
  <c r="I81" i="17"/>
  <c r="K93" i="17"/>
  <c r="M93" i="17" s="1"/>
  <c r="O93" i="17" s="1"/>
  <c r="Q93" i="17" s="1"/>
  <c r="S93" i="17" s="1"/>
  <c r="U93" i="17" s="1"/>
  <c r="W93" i="17" s="1"/>
  <c r="Y93" i="17" s="1"/>
  <c r="AA93" i="17" s="1"/>
  <c r="AC93" i="17" s="1"/>
  <c r="AE93" i="17" s="1"/>
  <c r="AG93" i="17" s="1"/>
  <c r="AI93" i="17" s="1"/>
  <c r="AK93" i="17" s="1"/>
  <c r="AM93" i="17" s="1"/>
  <c r="AO93" i="17" s="1"/>
  <c r="AQ93" i="17" s="1"/>
  <c r="AS93" i="17" s="1"/>
  <c r="E93" i="24" s="1"/>
  <c r="I124" i="17"/>
  <c r="I140" i="17"/>
  <c r="K140" i="17"/>
  <c r="M140" i="17" s="1"/>
  <c r="O140" i="17" s="1"/>
  <c r="Q140" i="17" s="1"/>
  <c r="S140" i="17" s="1"/>
  <c r="U140" i="17" s="1"/>
  <c r="W140" i="17" s="1"/>
  <c r="Y140" i="17" s="1"/>
  <c r="AA140" i="17" s="1"/>
  <c r="AC140" i="17" s="1"/>
  <c r="AE140" i="17" s="1"/>
  <c r="AG140" i="17" s="1"/>
  <c r="AI140" i="17" s="1"/>
  <c r="AK140" i="17" s="1"/>
  <c r="AM140" i="17" s="1"/>
  <c r="AO140" i="17" s="1"/>
  <c r="AQ140" i="17" s="1"/>
  <c r="AS140" i="17" s="1"/>
  <c r="E140" i="24" s="1"/>
  <c r="I27" i="17"/>
  <c r="K27" i="17"/>
  <c r="M27" i="17" s="1"/>
  <c r="O27" i="17" s="1"/>
  <c r="Q27" i="17" s="1"/>
  <c r="S27" i="17" s="1"/>
  <c r="U27" i="17" s="1"/>
  <c r="W27" i="17" s="1"/>
  <c r="Y27" i="17" s="1"/>
  <c r="AA27" i="17" s="1"/>
  <c r="AC27" i="17" s="1"/>
  <c r="AE27" i="17" s="1"/>
  <c r="AG27" i="17" s="1"/>
  <c r="AI27" i="17" s="1"/>
  <c r="AK27" i="17" s="1"/>
  <c r="AM27" i="17" s="1"/>
  <c r="AO27" i="17" s="1"/>
  <c r="AQ27" i="17" s="1"/>
  <c r="AS27" i="17" s="1"/>
  <c r="E27" i="24" s="1"/>
  <c r="I17" i="17"/>
  <c r="K17" i="17" s="1"/>
  <c r="M17" i="17" s="1"/>
  <c r="O17" i="17" s="1"/>
  <c r="Q17" i="17" s="1"/>
  <c r="S17" i="17" s="1"/>
  <c r="U17" i="17" s="1"/>
  <c r="W17" i="17" s="1"/>
  <c r="Y17" i="17" s="1"/>
  <c r="I109" i="17"/>
  <c r="K109" i="17"/>
  <c r="M109" i="17" s="1"/>
  <c r="O109" i="17" s="1"/>
  <c r="Q109" i="17" s="1"/>
  <c r="S109" i="17" s="1"/>
  <c r="U109" i="17" s="1"/>
  <c r="W109" i="17" s="1"/>
  <c r="Y109" i="17" s="1"/>
  <c r="AA109" i="17" s="1"/>
  <c r="AC109" i="17" s="1"/>
  <c r="AE109" i="17" s="1"/>
  <c r="AG109" i="17" s="1"/>
  <c r="AI109" i="17" s="1"/>
  <c r="AK109" i="17" s="1"/>
  <c r="AM109" i="17" s="1"/>
  <c r="AO109" i="17" s="1"/>
  <c r="AQ109" i="17" s="1"/>
  <c r="AS109" i="17" s="1"/>
  <c r="E109" i="24" s="1"/>
  <c r="K3" i="17"/>
  <c r="K65" i="17"/>
  <c r="M65" i="17" s="1"/>
  <c r="O65" i="17" s="1"/>
  <c r="Q65" i="17" s="1"/>
  <c r="S65" i="17" s="1"/>
  <c r="U65" i="17" s="1"/>
  <c r="W65" i="17" s="1"/>
  <c r="Y65" i="17" s="1"/>
  <c r="AA65" i="17" s="1"/>
  <c r="AC65" i="17" s="1"/>
  <c r="AE65" i="17" s="1"/>
  <c r="AG65" i="17" s="1"/>
  <c r="AI65" i="17" s="1"/>
  <c r="AK65" i="17" s="1"/>
  <c r="AM65" i="17" s="1"/>
  <c r="AO65" i="17" s="1"/>
  <c r="AQ65" i="17" s="1"/>
  <c r="AS65" i="17" s="1"/>
  <c r="E65" i="24" s="1"/>
  <c r="I65" i="17"/>
  <c r="I8" i="17"/>
  <c r="K8" i="17" s="1"/>
  <c r="M8" i="17" s="1"/>
  <c r="O8" i="17" s="1"/>
  <c r="Q8" i="17" s="1"/>
  <c r="S8" i="17" s="1"/>
  <c r="U8" i="17" s="1"/>
  <c r="W8" i="17" s="1"/>
  <c r="Y8" i="17" s="1"/>
  <c r="K138" i="17"/>
  <c r="M138" i="17" s="1"/>
  <c r="O138" i="17" s="1"/>
  <c r="Q138" i="17" s="1"/>
  <c r="S138" i="17" s="1"/>
  <c r="U138" i="17" s="1"/>
  <c r="W138" i="17" s="1"/>
  <c r="Y138" i="17" s="1"/>
  <c r="AA138" i="17" s="1"/>
  <c r="AC138" i="17" s="1"/>
  <c r="AE138" i="17" s="1"/>
  <c r="AG138" i="17" s="1"/>
  <c r="AI138" i="17" s="1"/>
  <c r="AK138" i="17" s="1"/>
  <c r="AM138" i="17" s="1"/>
  <c r="AO138" i="17" s="1"/>
  <c r="AQ138" i="17" s="1"/>
  <c r="AS138" i="17" s="1"/>
  <c r="E138" i="24" s="1"/>
  <c r="I138" i="17"/>
  <c r="I18" i="17"/>
  <c r="K18" i="17"/>
  <c r="M18" i="17" s="1"/>
  <c r="O18" i="17" s="1"/>
  <c r="Q18" i="17" s="1"/>
  <c r="S18" i="17" s="1"/>
  <c r="U18" i="17" s="1"/>
  <c r="W18" i="17" s="1"/>
  <c r="Y18" i="17" s="1"/>
  <c r="AA18" i="17" s="1"/>
  <c r="AC18" i="17" s="1"/>
  <c r="AE18" i="17" s="1"/>
  <c r="AG18" i="17" s="1"/>
  <c r="AI18" i="17" s="1"/>
  <c r="AK18" i="17" s="1"/>
  <c r="AM18" i="17" s="1"/>
  <c r="AO18" i="17" s="1"/>
  <c r="AQ18" i="17" s="1"/>
  <c r="AS18" i="17" s="1"/>
  <c r="E18" i="24" s="1"/>
  <c r="I24" i="17"/>
  <c r="I126" i="21"/>
  <c r="K126" i="21" s="1"/>
  <c r="M126" i="21" s="1"/>
  <c r="O126" i="21" s="1"/>
  <c r="Q126" i="21" s="1"/>
  <c r="S126" i="21" s="1"/>
  <c r="U126" i="21" s="1"/>
  <c r="W126" i="21" s="1"/>
  <c r="Y126" i="21" s="1"/>
  <c r="AA126" i="21" s="1"/>
  <c r="F126" i="24" s="1"/>
  <c r="I25" i="17"/>
  <c r="I11" i="17"/>
  <c r="K11" i="17" s="1"/>
  <c r="M11" i="17" s="1"/>
  <c r="O11" i="17" s="1"/>
  <c r="Q11" i="17" s="1"/>
  <c r="S11" i="17" s="1"/>
  <c r="U11" i="17" s="1"/>
  <c r="W11" i="17" s="1"/>
  <c r="Y11" i="17" s="1"/>
  <c r="I35" i="17"/>
  <c r="K35" i="17" s="1"/>
  <c r="M35" i="17" s="1"/>
  <c r="O35" i="17" s="1"/>
  <c r="Q35" i="17" s="1"/>
  <c r="S35" i="17" s="1"/>
  <c r="U35" i="17" s="1"/>
  <c r="W35" i="17" s="1"/>
  <c r="Y35" i="17" s="1"/>
  <c r="I39" i="17"/>
  <c r="K39" i="17" s="1"/>
  <c r="M39" i="17" s="1"/>
  <c r="O39" i="17" s="1"/>
  <c r="Q39" i="17" s="1"/>
  <c r="S39" i="17" s="1"/>
  <c r="U39" i="17" s="1"/>
  <c r="W39" i="17" s="1"/>
  <c r="Y39" i="17" s="1"/>
  <c r="I50" i="17"/>
  <c r="K50" i="17" s="1"/>
  <c r="M50" i="17" s="1"/>
  <c r="O50" i="17" s="1"/>
  <c r="Q50" i="17" s="1"/>
  <c r="S50" i="17" s="1"/>
  <c r="U50" i="17" s="1"/>
  <c r="W50" i="17" s="1"/>
  <c r="Y50" i="17" s="1"/>
  <c r="I54" i="17"/>
  <c r="K54" i="17" s="1"/>
  <c r="M54" i="17" s="1"/>
  <c r="O54" i="17" s="1"/>
  <c r="Q54" i="17" s="1"/>
  <c r="S54" i="17" s="1"/>
  <c r="U54" i="17" s="1"/>
  <c r="W54" i="17" s="1"/>
  <c r="Y54" i="17" s="1"/>
  <c r="I106" i="21"/>
  <c r="K106" i="21" s="1"/>
  <c r="M106" i="21" s="1"/>
  <c r="O106" i="21" s="1"/>
  <c r="Q106" i="21" s="1"/>
  <c r="S106" i="21" s="1"/>
  <c r="U106" i="21" s="1"/>
  <c r="W106" i="21" s="1"/>
  <c r="Y106" i="21" s="1"/>
  <c r="AA106" i="21" s="1"/>
  <c r="F106" i="24" s="1"/>
  <c r="I26" i="17"/>
  <c r="I13" i="17"/>
  <c r="K13" i="17" s="1"/>
  <c r="M13" i="17" s="1"/>
  <c r="O13" i="17" s="1"/>
  <c r="Q13" i="17" s="1"/>
  <c r="S13" i="17" s="1"/>
  <c r="U13" i="17" s="1"/>
  <c r="W13" i="17" s="1"/>
  <c r="Y13" i="17" s="1"/>
  <c r="I12" i="17"/>
  <c r="K12" i="17" s="1"/>
  <c r="M12" i="17" s="1"/>
  <c r="O12" i="17" s="1"/>
  <c r="Q12" i="17" s="1"/>
  <c r="S12" i="17" s="1"/>
  <c r="U12" i="17" s="1"/>
  <c r="W12" i="17" s="1"/>
  <c r="Y12" i="17" s="1"/>
  <c r="AE131" i="17"/>
  <c r="AG131" i="17" s="1"/>
  <c r="AI131" i="17" s="1"/>
  <c r="AK131" i="17" s="1"/>
  <c r="AM131" i="17" s="1"/>
  <c r="AO131" i="17" s="1"/>
  <c r="AQ131" i="17" s="1"/>
  <c r="AS131" i="17" s="1"/>
  <c r="E131" i="24" s="1"/>
  <c r="AA131" i="17"/>
  <c r="AC131" i="17" s="1"/>
  <c r="I22" i="17"/>
  <c r="I33" i="17"/>
  <c r="K33" i="17" s="1"/>
  <c r="M33" i="17" s="1"/>
  <c r="O33" i="17" s="1"/>
  <c r="Q33" i="17" s="1"/>
  <c r="S33" i="17" s="1"/>
  <c r="U33" i="17" s="1"/>
  <c r="W33" i="17" s="1"/>
  <c r="Y33" i="17" s="1"/>
  <c r="I37" i="17"/>
  <c r="K37" i="17" s="1"/>
  <c r="M37" i="17" s="1"/>
  <c r="O37" i="17" s="1"/>
  <c r="Q37" i="17" s="1"/>
  <c r="S37" i="17" s="1"/>
  <c r="U37" i="17" s="1"/>
  <c r="W37" i="17" s="1"/>
  <c r="Y37" i="17" s="1"/>
  <c r="I42" i="17"/>
  <c r="K42" i="17" s="1"/>
  <c r="M42" i="17" s="1"/>
  <c r="O42" i="17" s="1"/>
  <c r="Q42" i="17" s="1"/>
  <c r="S42" i="17" s="1"/>
  <c r="U42" i="17" s="1"/>
  <c r="W42" i="17" s="1"/>
  <c r="Y42" i="17" s="1"/>
  <c r="I52" i="17"/>
  <c r="K52" i="17" s="1"/>
  <c r="M52" i="17" s="1"/>
  <c r="O52" i="17" s="1"/>
  <c r="Q52" i="17" s="1"/>
  <c r="S52" i="17" s="1"/>
  <c r="U52" i="17" s="1"/>
  <c r="W52" i="17" s="1"/>
  <c r="Y52" i="17" s="1"/>
  <c r="K19" i="21"/>
  <c r="M19" i="21" s="1"/>
  <c r="O19" i="21" s="1"/>
  <c r="Q19" i="21" s="1"/>
  <c r="S19" i="21" s="1"/>
  <c r="U19" i="21" s="1"/>
  <c r="W19" i="21" s="1"/>
  <c r="Y19" i="21" s="1"/>
  <c r="AA19" i="21" s="1"/>
  <c r="F19" i="24" s="1"/>
  <c r="I19" i="21"/>
  <c r="I14" i="21"/>
  <c r="I143" i="21"/>
  <c r="K143" i="21"/>
  <c r="M143" i="21" s="1"/>
  <c r="O143" i="21" s="1"/>
  <c r="Q143" i="21" s="1"/>
  <c r="S143" i="21" s="1"/>
  <c r="U143" i="21" s="1"/>
  <c r="W143" i="21" s="1"/>
  <c r="Y143" i="21" s="1"/>
  <c r="AA143" i="21" s="1"/>
  <c r="F143" i="24" s="1"/>
  <c r="AE44" i="17"/>
  <c r="AG44" i="17" s="1"/>
  <c r="AI44" i="17" s="1"/>
  <c r="AK44" i="17" s="1"/>
  <c r="AM44" i="17" s="1"/>
  <c r="AO44" i="17" s="1"/>
  <c r="AQ44" i="17" s="1"/>
  <c r="AS44" i="17" s="1"/>
  <c r="E44" i="24" s="1"/>
  <c r="AA44" i="17"/>
  <c r="AC44" i="17" s="1"/>
  <c r="I7" i="17"/>
  <c r="K7" i="17" s="1"/>
  <c r="M7" i="17" s="1"/>
  <c r="O7" i="17" s="1"/>
  <c r="Q7" i="17" s="1"/>
  <c r="S7" i="17" s="1"/>
  <c r="U7" i="17" s="1"/>
  <c r="W7" i="17" s="1"/>
  <c r="Y7" i="17" s="1"/>
  <c r="I19" i="17"/>
  <c r="I108" i="17"/>
  <c r="I5" i="17"/>
  <c r="K5" i="17" s="1"/>
  <c r="M5" i="17" s="1"/>
  <c r="O5" i="17" s="1"/>
  <c r="Q5" i="17" s="1"/>
  <c r="S5" i="17" s="1"/>
  <c r="U5" i="17" s="1"/>
  <c r="W5" i="17" s="1"/>
  <c r="Y5" i="17" s="1"/>
  <c r="I132" i="21"/>
  <c r="K132" i="21" s="1"/>
  <c r="M132" i="21" s="1"/>
  <c r="O132" i="21" s="1"/>
  <c r="Q132" i="21" s="1"/>
  <c r="S132" i="21" s="1"/>
  <c r="U132" i="21" s="1"/>
  <c r="W132" i="21" s="1"/>
  <c r="Y132" i="21" s="1"/>
  <c r="AA132" i="21" s="1"/>
  <c r="F132" i="24" s="1"/>
  <c r="I119" i="21"/>
  <c r="K119" i="21"/>
  <c r="M119" i="21" s="1"/>
  <c r="O119" i="21" s="1"/>
  <c r="Q119" i="21" s="1"/>
  <c r="S119" i="21" s="1"/>
  <c r="U119" i="21" s="1"/>
  <c r="W119" i="21" s="1"/>
  <c r="Y119" i="21" s="1"/>
  <c r="AA119" i="21" s="1"/>
  <c r="F119" i="24" s="1"/>
  <c r="I113" i="21"/>
  <c r="K113" i="21" s="1"/>
  <c r="M113" i="21" s="1"/>
  <c r="O113" i="21" s="1"/>
  <c r="Q113" i="21" s="1"/>
  <c r="S113" i="21" s="1"/>
  <c r="U113" i="21" s="1"/>
  <c r="W113" i="21" s="1"/>
  <c r="Y113" i="21" s="1"/>
  <c r="AA113" i="21" s="1"/>
  <c r="F113" i="24" s="1"/>
  <c r="I137" i="21"/>
  <c r="K137" i="21" s="1"/>
  <c r="M137" i="21" s="1"/>
  <c r="O137" i="21" s="1"/>
  <c r="Q137" i="21" s="1"/>
  <c r="S137" i="21" s="1"/>
  <c r="U137" i="21" s="1"/>
  <c r="W137" i="21" s="1"/>
  <c r="Y137" i="21" s="1"/>
  <c r="AA137" i="21" s="1"/>
  <c r="F137" i="24" s="1"/>
  <c r="I7" i="21"/>
  <c r="K7" i="21"/>
  <c r="M7" i="21" s="1"/>
  <c r="O7" i="21" s="1"/>
  <c r="Q7" i="21" s="1"/>
  <c r="S7" i="21" s="1"/>
  <c r="U7" i="21" s="1"/>
  <c r="W7" i="21" s="1"/>
  <c r="Y7" i="21" s="1"/>
  <c r="AA7" i="21" s="1"/>
  <c r="F7" i="24" s="1"/>
  <c r="K69" i="21"/>
  <c r="M69" i="21" s="1"/>
  <c r="O69" i="21" s="1"/>
  <c r="Q69" i="21" s="1"/>
  <c r="S69" i="21" s="1"/>
  <c r="U69" i="21" s="1"/>
  <c r="W69" i="21" s="1"/>
  <c r="Y69" i="21" s="1"/>
  <c r="AA69" i="21" s="1"/>
  <c r="F69" i="24" s="1"/>
  <c r="I69" i="21"/>
  <c r="I75" i="21"/>
  <c r="K75" i="21"/>
  <c r="M75" i="21" s="1"/>
  <c r="O75" i="21" s="1"/>
  <c r="Q75" i="21" s="1"/>
  <c r="S75" i="21" s="1"/>
  <c r="U75" i="21" s="1"/>
  <c r="W75" i="21" s="1"/>
  <c r="Y75" i="21" s="1"/>
  <c r="AA75" i="21" s="1"/>
  <c r="F75" i="24" s="1"/>
  <c r="I104" i="21"/>
  <c r="K104" i="21" s="1"/>
  <c r="M104" i="21" s="1"/>
  <c r="O104" i="21" s="1"/>
  <c r="Q104" i="21" s="1"/>
  <c r="S104" i="21" s="1"/>
  <c r="U104" i="21" s="1"/>
  <c r="W104" i="21" s="1"/>
  <c r="Y104" i="21" s="1"/>
  <c r="AA104" i="21" s="1"/>
  <c r="F104" i="24" s="1"/>
  <c r="I109" i="21"/>
  <c r="K109" i="21"/>
  <c r="M109" i="21" s="1"/>
  <c r="O109" i="21" s="1"/>
  <c r="Q109" i="21" s="1"/>
  <c r="S109" i="21" s="1"/>
  <c r="U109" i="21" s="1"/>
  <c r="W109" i="21" s="1"/>
  <c r="Y109" i="21" s="1"/>
  <c r="AA109" i="21" s="1"/>
  <c r="F109" i="24" s="1"/>
  <c r="I115" i="21"/>
  <c r="K115" i="21"/>
  <c r="M115" i="21" s="1"/>
  <c r="O115" i="21" s="1"/>
  <c r="Q115" i="21" s="1"/>
  <c r="S115" i="21" s="1"/>
  <c r="U115" i="21" s="1"/>
  <c r="W115" i="21" s="1"/>
  <c r="Y115" i="21" s="1"/>
  <c r="AA115" i="21" s="1"/>
  <c r="F115" i="24" s="1"/>
  <c r="I121" i="21"/>
  <c r="K121" i="21"/>
  <c r="M121" i="21" s="1"/>
  <c r="O121" i="21" s="1"/>
  <c r="Q121" i="21" s="1"/>
  <c r="S121" i="21" s="1"/>
  <c r="U121" i="21" s="1"/>
  <c r="W121" i="21" s="1"/>
  <c r="Y121" i="21" s="1"/>
  <c r="AA121" i="21" s="1"/>
  <c r="F121" i="24" s="1"/>
  <c r="K147" i="21"/>
  <c r="M147" i="21" s="1"/>
  <c r="O147" i="21" s="1"/>
  <c r="Q147" i="21" s="1"/>
  <c r="S147" i="21" s="1"/>
  <c r="U147" i="21" s="1"/>
  <c r="W147" i="21" s="1"/>
  <c r="Y147" i="21" s="1"/>
  <c r="AA147" i="21" s="1"/>
  <c r="F147" i="24" s="1"/>
  <c r="I147" i="21"/>
  <c r="I15" i="17"/>
  <c r="K110" i="17"/>
  <c r="M110" i="17" s="1"/>
  <c r="O110" i="17" s="1"/>
  <c r="Q110" i="17" s="1"/>
  <c r="S110" i="17" s="1"/>
  <c r="U110" i="17" s="1"/>
  <c r="W110" i="17" s="1"/>
  <c r="Y110" i="17" s="1"/>
  <c r="AA110" i="17" s="1"/>
  <c r="AC110" i="17" s="1"/>
  <c r="AE110" i="17" s="1"/>
  <c r="AG110" i="17" s="1"/>
  <c r="AI110" i="17" s="1"/>
  <c r="AK110" i="17" s="1"/>
  <c r="AM110" i="17" s="1"/>
  <c r="AO110" i="17" s="1"/>
  <c r="AQ110" i="17" s="1"/>
  <c r="AS110" i="17" s="1"/>
  <c r="E110" i="24" s="1"/>
  <c r="I110" i="17"/>
  <c r="I120" i="21"/>
  <c r="I58" i="21"/>
  <c r="K58" i="21"/>
  <c r="M58" i="21" s="1"/>
  <c r="O58" i="21" s="1"/>
  <c r="Q58" i="21" s="1"/>
  <c r="S58" i="21" s="1"/>
  <c r="U58" i="21" s="1"/>
  <c r="W58" i="21" s="1"/>
  <c r="Y58" i="21" s="1"/>
  <c r="AA58" i="21" s="1"/>
  <c r="F58" i="24" s="1"/>
  <c r="I150" i="21"/>
  <c r="I108" i="21"/>
  <c r="I23" i="21"/>
  <c r="I12" i="21"/>
  <c r="I8" i="21"/>
  <c r="I4" i="21"/>
  <c r="I13" i="21"/>
  <c r="K13" i="21" s="1"/>
  <c r="M13" i="21" s="1"/>
  <c r="O13" i="21" s="1"/>
  <c r="Q13" i="21" s="1"/>
  <c r="S13" i="21" s="1"/>
  <c r="U13" i="21" s="1"/>
  <c r="W13" i="21" s="1"/>
  <c r="Y13" i="21" s="1"/>
  <c r="AA13" i="21" s="1"/>
  <c r="F13" i="24" s="1"/>
  <c r="I41" i="17"/>
  <c r="K41" i="17" s="1"/>
  <c r="M41" i="17" s="1"/>
  <c r="O41" i="17" s="1"/>
  <c r="Q41" i="17" s="1"/>
  <c r="S41" i="17" s="1"/>
  <c r="U41" i="17" s="1"/>
  <c r="W41" i="17" s="1"/>
  <c r="Y41" i="17" s="1"/>
  <c r="F151" i="21"/>
  <c r="I129" i="21"/>
  <c r="K129" i="21" s="1"/>
  <c r="M129" i="21" s="1"/>
  <c r="O129" i="21" s="1"/>
  <c r="Q129" i="21" s="1"/>
  <c r="S129" i="21" s="1"/>
  <c r="U129" i="21" s="1"/>
  <c r="W129" i="21" s="1"/>
  <c r="Y129" i="21" s="1"/>
  <c r="AA129" i="21" s="1"/>
  <c r="F129" i="24" s="1"/>
  <c r="I124" i="21"/>
  <c r="I123" i="21"/>
  <c r="K114" i="21"/>
  <c r="M114" i="21" s="1"/>
  <c r="O114" i="21" s="1"/>
  <c r="Q114" i="21" s="1"/>
  <c r="S114" i="21" s="1"/>
  <c r="U114" i="21" s="1"/>
  <c r="W114" i="21" s="1"/>
  <c r="Y114" i="21" s="1"/>
  <c r="AA114" i="21" s="1"/>
  <c r="F114" i="24" s="1"/>
  <c r="I114" i="21"/>
  <c r="I89" i="21"/>
  <c r="I141" i="21"/>
  <c r="I59" i="21"/>
  <c r="K59" i="21"/>
  <c r="M59" i="21" s="1"/>
  <c r="O59" i="21" s="1"/>
  <c r="Q59" i="21" s="1"/>
  <c r="S59" i="21" s="1"/>
  <c r="U59" i="21" s="1"/>
  <c r="W59" i="21" s="1"/>
  <c r="Y59" i="21" s="1"/>
  <c r="AA59" i="21" s="1"/>
  <c r="F59" i="24" s="1"/>
  <c r="K96" i="21"/>
  <c r="M96" i="21" s="1"/>
  <c r="O96" i="21" s="1"/>
  <c r="Q96" i="21" s="1"/>
  <c r="S96" i="21" s="1"/>
  <c r="U96" i="21" s="1"/>
  <c r="W96" i="21" s="1"/>
  <c r="Y96" i="21" s="1"/>
  <c r="AA96" i="21" s="1"/>
  <c r="F96" i="24" s="1"/>
  <c r="I96" i="21"/>
  <c r="I116" i="21"/>
  <c r="I107" i="21"/>
  <c r="I10" i="21"/>
  <c r="I134" i="21"/>
  <c r="K134" i="21" s="1"/>
  <c r="M134" i="21" s="1"/>
  <c r="O134" i="21" s="1"/>
  <c r="Q134" i="21" s="1"/>
  <c r="S134" i="21" s="1"/>
  <c r="U134" i="21" s="1"/>
  <c r="W134" i="21" s="1"/>
  <c r="Y134" i="21" s="1"/>
  <c r="AA134" i="21" s="1"/>
  <c r="F134" i="24" s="1"/>
  <c r="I34" i="21"/>
  <c r="K34" i="21" s="1"/>
  <c r="M34" i="21" s="1"/>
  <c r="O34" i="21" s="1"/>
  <c r="Q34" i="21" s="1"/>
  <c r="S34" i="21" s="1"/>
  <c r="U34" i="21" s="1"/>
  <c r="W34" i="21" s="1"/>
  <c r="Y34" i="21" s="1"/>
  <c r="AA34" i="21" s="1"/>
  <c r="F34" i="24" s="1"/>
  <c r="I38" i="21"/>
  <c r="K38" i="21" s="1"/>
  <c r="M38" i="21" s="1"/>
  <c r="O38" i="21" s="1"/>
  <c r="Q38" i="21" s="1"/>
  <c r="S38" i="21" s="1"/>
  <c r="U38" i="21" s="1"/>
  <c r="W38" i="21" s="1"/>
  <c r="Y38" i="21" s="1"/>
  <c r="AA38" i="21" s="1"/>
  <c r="F38" i="24" s="1"/>
  <c r="I24" i="21"/>
  <c r="I97" i="21"/>
  <c r="K97" i="21"/>
  <c r="M97" i="21" s="1"/>
  <c r="O97" i="21" s="1"/>
  <c r="Q97" i="21" s="1"/>
  <c r="S97" i="21" s="1"/>
  <c r="U97" i="21" s="1"/>
  <c r="W97" i="21" s="1"/>
  <c r="Y97" i="21" s="1"/>
  <c r="AA97" i="21" s="1"/>
  <c r="F97" i="24" s="1"/>
  <c r="I139" i="21"/>
  <c r="AA46" i="17"/>
  <c r="AC46" i="17" s="1"/>
  <c r="AE46" i="17"/>
  <c r="AG46" i="17" s="1"/>
  <c r="AI46" i="17" s="1"/>
  <c r="AK46" i="17" s="1"/>
  <c r="AM46" i="17" s="1"/>
  <c r="AO46" i="17" s="1"/>
  <c r="AQ46" i="17" s="1"/>
  <c r="AS46" i="17" s="1"/>
  <c r="E46" i="24" s="1"/>
  <c r="I43" i="17"/>
  <c r="K43" i="17" s="1"/>
  <c r="M43" i="17" s="1"/>
  <c r="O43" i="17" s="1"/>
  <c r="Q43" i="17" s="1"/>
  <c r="S43" i="17" s="1"/>
  <c r="U43" i="17" s="1"/>
  <c r="W43" i="17" s="1"/>
  <c r="Y43" i="17" s="1"/>
  <c r="K27" i="21"/>
  <c r="M27" i="21" s="1"/>
  <c r="O27" i="21" s="1"/>
  <c r="Q27" i="21" s="1"/>
  <c r="S27" i="21" s="1"/>
  <c r="U27" i="21" s="1"/>
  <c r="W27" i="21" s="1"/>
  <c r="Y27" i="21" s="1"/>
  <c r="AA27" i="21" s="1"/>
  <c r="F27" i="24" s="1"/>
  <c r="I27" i="21"/>
  <c r="I16" i="21"/>
  <c r="K16" i="21"/>
  <c r="M16" i="21" s="1"/>
  <c r="O16" i="21" s="1"/>
  <c r="Q16" i="21" s="1"/>
  <c r="S16" i="21" s="1"/>
  <c r="U16" i="21" s="1"/>
  <c r="W16" i="21" s="1"/>
  <c r="Y16" i="21" s="1"/>
  <c r="AA16" i="21" s="1"/>
  <c r="F16" i="24" s="1"/>
  <c r="I68" i="21"/>
  <c r="I99" i="21"/>
  <c r="I22" i="21"/>
  <c r="I118" i="21"/>
  <c r="I41" i="21"/>
  <c r="K41" i="21" s="1"/>
  <c r="M41" i="21" s="1"/>
  <c r="O41" i="21" s="1"/>
  <c r="Q41" i="21" s="1"/>
  <c r="S41" i="21" s="1"/>
  <c r="U41" i="21" s="1"/>
  <c r="W41" i="21" s="1"/>
  <c r="Y41" i="21" s="1"/>
  <c r="AA41" i="21" s="1"/>
  <c r="F41" i="24" s="1"/>
  <c r="I142" i="21"/>
  <c r="I93" i="21"/>
  <c r="I42" i="21"/>
  <c r="K42" i="21" s="1"/>
  <c r="M42" i="21" s="1"/>
  <c r="O42" i="21" s="1"/>
  <c r="Q42" i="21" s="1"/>
  <c r="S42" i="21" s="1"/>
  <c r="U42" i="21" s="1"/>
  <c r="W42" i="21" s="1"/>
  <c r="Y42" i="21" s="1"/>
  <c r="AA42" i="21" s="1"/>
  <c r="F42" i="24" s="1"/>
  <c r="I47" i="17"/>
  <c r="K47" i="17"/>
  <c r="M47" i="17" s="1"/>
  <c r="O47" i="17" s="1"/>
  <c r="Q47" i="17" s="1"/>
  <c r="S47" i="17" s="1"/>
  <c r="U47" i="17" s="1"/>
  <c r="W47" i="17" s="1"/>
  <c r="Y47" i="17" s="1"/>
  <c r="AA47" i="17" s="1"/>
  <c r="AC47" i="17" s="1"/>
  <c r="AE47" i="17" s="1"/>
  <c r="AG47" i="17" s="1"/>
  <c r="AI47" i="17" s="1"/>
  <c r="AK47" i="17" s="1"/>
  <c r="AM47" i="17" s="1"/>
  <c r="AO47" i="17" s="1"/>
  <c r="AQ47" i="17" s="1"/>
  <c r="AS47" i="17" s="1"/>
  <c r="E47" i="24" s="1"/>
  <c r="I130" i="21"/>
  <c r="K130" i="21" s="1"/>
  <c r="M130" i="21" s="1"/>
  <c r="O130" i="21" s="1"/>
  <c r="Q130" i="21" s="1"/>
  <c r="S130" i="21" s="1"/>
  <c r="U130" i="21" s="1"/>
  <c r="W130" i="21" s="1"/>
  <c r="Y130" i="21" s="1"/>
  <c r="AA130" i="21" s="1"/>
  <c r="F130" i="24" s="1"/>
  <c r="I144" i="21"/>
  <c r="I128" i="21"/>
  <c r="K128" i="21" s="1"/>
  <c r="M128" i="21" s="1"/>
  <c r="O128" i="21" s="1"/>
  <c r="Q128" i="21" s="1"/>
  <c r="S128" i="21" s="1"/>
  <c r="U128" i="21" s="1"/>
  <c r="W128" i="21" s="1"/>
  <c r="Y128" i="21" s="1"/>
  <c r="AA128" i="21" s="1"/>
  <c r="F128" i="24" s="1"/>
  <c r="I133" i="21"/>
  <c r="I43" i="11"/>
  <c r="K43" i="11" s="1"/>
  <c r="M43" i="11" s="1"/>
  <c r="O43" i="11" s="1"/>
  <c r="Q43" i="11" s="1"/>
  <c r="S43" i="11" s="1"/>
  <c r="U43" i="11" s="1"/>
  <c r="W43" i="11" s="1"/>
  <c r="Y43" i="11" s="1"/>
  <c r="AA43" i="11" s="1"/>
  <c r="AC43" i="11" s="1"/>
  <c r="AE43" i="11" s="1"/>
  <c r="AG43" i="11" s="1"/>
  <c r="AI43" i="11" s="1"/>
  <c r="AK43" i="11" s="1"/>
  <c r="AM43" i="11" s="1"/>
  <c r="AO43" i="11" s="1"/>
  <c r="AQ43" i="11" s="1"/>
  <c r="AS43" i="11" s="1"/>
  <c r="D43" i="24" s="1"/>
  <c r="K124" i="21"/>
  <c r="M124" i="21" s="1"/>
  <c r="O124" i="21" s="1"/>
  <c r="Q124" i="21" s="1"/>
  <c r="S124" i="21" s="1"/>
  <c r="U124" i="21" s="1"/>
  <c r="W124" i="21" s="1"/>
  <c r="Y124" i="21" s="1"/>
  <c r="AA124" i="21" s="1"/>
  <c r="F124" i="24" s="1"/>
  <c r="K133" i="21"/>
  <c r="M133" i="21" s="1"/>
  <c r="O133" i="21" s="1"/>
  <c r="Q133" i="21" s="1"/>
  <c r="S133" i="21" s="1"/>
  <c r="U133" i="21" s="1"/>
  <c r="W133" i="21" s="1"/>
  <c r="Y133" i="21" s="1"/>
  <c r="AA133" i="21" s="1"/>
  <c r="F133" i="24" s="1"/>
  <c r="I6" i="21"/>
  <c r="K149" i="21"/>
  <c r="M149" i="21" s="1"/>
  <c r="O149" i="21" s="1"/>
  <c r="Q149" i="21" s="1"/>
  <c r="S149" i="21" s="1"/>
  <c r="U149" i="21" s="1"/>
  <c r="W149" i="21" s="1"/>
  <c r="Y149" i="21" s="1"/>
  <c r="AA149" i="21" s="1"/>
  <c r="F149" i="24" s="1"/>
  <c r="I149" i="21"/>
  <c r="I32" i="21"/>
  <c r="K32" i="21" s="1"/>
  <c r="M32" i="21" s="1"/>
  <c r="O32" i="21" s="1"/>
  <c r="Q32" i="21" s="1"/>
  <c r="S32" i="21" s="1"/>
  <c r="U32" i="21" s="1"/>
  <c r="W32" i="21" s="1"/>
  <c r="Y32" i="21" s="1"/>
  <c r="AA32" i="21" s="1"/>
  <c r="F32" i="24" s="1"/>
  <c r="I39" i="21"/>
  <c r="K39" i="21" s="1"/>
  <c r="M39" i="21" s="1"/>
  <c r="O39" i="21" s="1"/>
  <c r="Q39" i="21" s="1"/>
  <c r="S39" i="21" s="1"/>
  <c r="U39" i="21" s="1"/>
  <c r="W39" i="21" s="1"/>
  <c r="Y39" i="21" s="1"/>
  <c r="AA39" i="21" s="1"/>
  <c r="F39" i="24" s="1"/>
  <c r="K144" i="21"/>
  <c r="M144" i="21" s="1"/>
  <c r="O144" i="21" s="1"/>
  <c r="Q144" i="21" s="1"/>
  <c r="S144" i="21" s="1"/>
  <c r="U144" i="21" s="1"/>
  <c r="W144" i="21" s="1"/>
  <c r="Y144" i="21" s="1"/>
  <c r="AA144" i="21" s="1"/>
  <c r="F144" i="24" s="1"/>
  <c r="K118" i="21"/>
  <c r="M118" i="21" s="1"/>
  <c r="O118" i="21" s="1"/>
  <c r="Q118" i="21" s="1"/>
  <c r="S118" i="21" s="1"/>
  <c r="U118" i="21" s="1"/>
  <c r="W118" i="21" s="1"/>
  <c r="Y118" i="21" s="1"/>
  <c r="AA118" i="21" s="1"/>
  <c r="F118" i="24" s="1"/>
  <c r="I125" i="21"/>
  <c r="K125" i="21" s="1"/>
  <c r="M125" i="21" s="1"/>
  <c r="O125" i="21" s="1"/>
  <c r="Q125" i="21" s="1"/>
  <c r="S125" i="21" s="1"/>
  <c r="U125" i="21" s="1"/>
  <c r="W125" i="21" s="1"/>
  <c r="Y125" i="21" s="1"/>
  <c r="AA125" i="21" s="1"/>
  <c r="F125" i="24" s="1"/>
  <c r="I11" i="21"/>
  <c r="I61" i="21"/>
  <c r="I15" i="21"/>
  <c r="I100" i="21"/>
  <c r="K100" i="21"/>
  <c r="M100" i="21" s="1"/>
  <c r="O100" i="21" s="1"/>
  <c r="Q100" i="21" s="1"/>
  <c r="S100" i="21" s="1"/>
  <c r="U100" i="21" s="1"/>
  <c r="W100" i="21" s="1"/>
  <c r="Y100" i="21" s="1"/>
  <c r="AA100" i="21" s="1"/>
  <c r="F100" i="24" s="1"/>
  <c r="I3" i="21"/>
  <c r="K3" i="21"/>
  <c r="M3" i="21" s="1"/>
  <c r="O3" i="21" s="1"/>
  <c r="Q3" i="21" s="1"/>
  <c r="S3" i="21" s="1"/>
  <c r="U3" i="21" s="1"/>
  <c r="W3" i="21" s="1"/>
  <c r="Y3" i="21" s="1"/>
  <c r="AA3" i="21" s="1"/>
  <c r="F3" i="24" s="1"/>
  <c r="AE45" i="17"/>
  <c r="AG45" i="17" s="1"/>
  <c r="AI45" i="17" s="1"/>
  <c r="AK45" i="17" s="1"/>
  <c r="AM45" i="17" s="1"/>
  <c r="AO45" i="17" s="1"/>
  <c r="AQ45" i="17" s="1"/>
  <c r="AS45" i="17" s="1"/>
  <c r="E45" i="24" s="1"/>
  <c r="AA45" i="17"/>
  <c r="AC45" i="17" s="1"/>
  <c r="I146" i="21"/>
  <c r="K146" i="21" s="1"/>
  <c r="M146" i="21" s="1"/>
  <c r="O146" i="21" s="1"/>
  <c r="Q146" i="21" s="1"/>
  <c r="S146" i="21" s="1"/>
  <c r="U146" i="21" s="1"/>
  <c r="W146" i="21" s="1"/>
  <c r="Y146" i="21" s="1"/>
  <c r="AA146" i="21" s="1"/>
  <c r="F146" i="24" s="1"/>
  <c r="I41" i="11"/>
  <c r="K41" i="11" s="1"/>
  <c r="M41" i="11" s="1"/>
  <c r="O41" i="11" s="1"/>
  <c r="Q41" i="11" s="1"/>
  <c r="S41" i="11" s="1"/>
  <c r="U41" i="11" s="1"/>
  <c r="W41" i="11" s="1"/>
  <c r="Y41" i="11" s="1"/>
  <c r="AA41" i="11" s="1"/>
  <c r="AC41" i="11" s="1"/>
  <c r="AE41" i="11" s="1"/>
  <c r="AG41" i="11" s="1"/>
  <c r="AI41" i="11" s="1"/>
  <c r="AK41" i="11" s="1"/>
  <c r="AM41" i="11" s="1"/>
  <c r="AO41" i="11" s="1"/>
  <c r="AQ41" i="11" s="1"/>
  <c r="AS41" i="11" s="1"/>
  <c r="D41" i="24" s="1"/>
  <c r="K72" i="21"/>
  <c r="M72" i="21" s="1"/>
  <c r="O72" i="21" s="1"/>
  <c r="Q72" i="21" s="1"/>
  <c r="S72" i="21" s="1"/>
  <c r="U72" i="21" s="1"/>
  <c r="W72" i="21" s="1"/>
  <c r="Y72" i="21" s="1"/>
  <c r="AA72" i="21" s="1"/>
  <c r="F72" i="24" s="1"/>
  <c r="I131" i="21"/>
  <c r="K131" i="21" s="1"/>
  <c r="M131" i="21" s="1"/>
  <c r="O131" i="21" s="1"/>
  <c r="Q131" i="21" s="1"/>
  <c r="S131" i="21" s="1"/>
  <c r="U131" i="21" s="1"/>
  <c r="W131" i="21" s="1"/>
  <c r="Y131" i="21" s="1"/>
  <c r="AA131" i="21" s="1"/>
  <c r="F131" i="24" s="1"/>
  <c r="I17" i="21"/>
  <c r="K17" i="21" s="1"/>
  <c r="M17" i="21" s="1"/>
  <c r="O17" i="21" s="1"/>
  <c r="Q17" i="21" s="1"/>
  <c r="S17" i="21" s="1"/>
  <c r="U17" i="21" s="1"/>
  <c r="W17" i="21" s="1"/>
  <c r="Y17" i="21" s="1"/>
  <c r="AA17" i="21" s="1"/>
  <c r="F17" i="24" s="1"/>
  <c r="I36" i="21"/>
  <c r="K36" i="21" s="1"/>
  <c r="M36" i="21" s="1"/>
  <c r="O36" i="21" s="1"/>
  <c r="Q36" i="21" s="1"/>
  <c r="S36" i="21" s="1"/>
  <c r="U36" i="21" s="1"/>
  <c r="W36" i="21" s="1"/>
  <c r="Y36" i="21" s="1"/>
  <c r="AA36" i="21" s="1"/>
  <c r="F36" i="24" s="1"/>
  <c r="I42" i="11"/>
  <c r="K42" i="11" s="1"/>
  <c r="M42" i="11" s="1"/>
  <c r="O42" i="11" s="1"/>
  <c r="Q42" i="11" s="1"/>
  <c r="S42" i="11" s="1"/>
  <c r="U42" i="11" s="1"/>
  <c r="W42" i="11" s="1"/>
  <c r="Y42" i="11" s="1"/>
  <c r="AA42" i="11" s="1"/>
  <c r="AC42" i="11" s="1"/>
  <c r="AE42" i="11" s="1"/>
  <c r="AG42" i="11" s="1"/>
  <c r="AI42" i="11" s="1"/>
  <c r="AK42" i="11" s="1"/>
  <c r="AM42" i="11" s="1"/>
  <c r="AO42" i="11" s="1"/>
  <c r="AQ42" i="11" s="1"/>
  <c r="AS42" i="11" s="1"/>
  <c r="D42" i="24" s="1"/>
  <c r="AA5" i="17" l="1"/>
  <c r="AC5" i="17" s="1"/>
  <c r="AE5" i="17"/>
  <c r="AG5" i="17" s="1"/>
  <c r="AI5" i="17" s="1"/>
  <c r="AK5" i="17" s="1"/>
  <c r="AM5" i="17" s="1"/>
  <c r="AO5" i="17" s="1"/>
  <c r="AQ5" i="17" s="1"/>
  <c r="AS5" i="17" s="1"/>
  <c r="E5" i="24" s="1"/>
  <c r="AA37" i="17"/>
  <c r="AC37" i="17" s="1"/>
  <c r="AE37" i="17"/>
  <c r="AG37" i="17" s="1"/>
  <c r="AI37" i="17" s="1"/>
  <c r="AK37" i="17" s="1"/>
  <c r="AM37" i="17" s="1"/>
  <c r="AO37" i="17" s="1"/>
  <c r="AQ37" i="17" s="1"/>
  <c r="AS37" i="17" s="1"/>
  <c r="E37" i="24" s="1"/>
  <c r="AA52" i="17"/>
  <c r="AC52" i="17" s="1"/>
  <c r="AE52" i="17"/>
  <c r="AG52" i="17" s="1"/>
  <c r="AI52" i="17" s="1"/>
  <c r="AK52" i="17" s="1"/>
  <c r="AM52" i="17" s="1"/>
  <c r="AO52" i="17" s="1"/>
  <c r="AQ52" i="17" s="1"/>
  <c r="AS52" i="17" s="1"/>
  <c r="E52" i="24" s="1"/>
  <c r="AE50" i="17"/>
  <c r="AG50" i="17" s="1"/>
  <c r="AI50" i="17" s="1"/>
  <c r="AK50" i="17" s="1"/>
  <c r="AM50" i="17" s="1"/>
  <c r="AO50" i="17" s="1"/>
  <c r="AQ50" i="17" s="1"/>
  <c r="AS50" i="17" s="1"/>
  <c r="E50" i="24" s="1"/>
  <c r="AA50" i="17"/>
  <c r="AC50" i="17" s="1"/>
  <c r="AE49" i="17"/>
  <c r="AG49" i="17" s="1"/>
  <c r="AI49" i="17" s="1"/>
  <c r="AK49" i="17" s="1"/>
  <c r="AM49" i="17" s="1"/>
  <c r="AO49" i="17" s="1"/>
  <c r="AQ49" i="17" s="1"/>
  <c r="AS49" i="17" s="1"/>
  <c r="E49" i="24" s="1"/>
  <c r="AA49" i="17"/>
  <c r="AC49" i="17" s="1"/>
  <c r="AE40" i="17"/>
  <c r="AG40" i="17" s="1"/>
  <c r="AI40" i="17" s="1"/>
  <c r="AK40" i="17" s="1"/>
  <c r="AM40" i="17" s="1"/>
  <c r="AO40" i="17" s="1"/>
  <c r="AQ40" i="17" s="1"/>
  <c r="AS40" i="17" s="1"/>
  <c r="E40" i="24" s="1"/>
  <c r="AA40" i="17"/>
  <c r="AC40" i="17" s="1"/>
  <c r="K16" i="11"/>
  <c r="I16" i="11"/>
  <c r="H151" i="11"/>
  <c r="AA43" i="17"/>
  <c r="AC43" i="17" s="1"/>
  <c r="AE43" i="17"/>
  <c r="AG43" i="17" s="1"/>
  <c r="AI43" i="17" s="1"/>
  <c r="AK43" i="17" s="1"/>
  <c r="AM43" i="17" s="1"/>
  <c r="AO43" i="17" s="1"/>
  <c r="AQ43" i="17" s="1"/>
  <c r="AS43" i="17" s="1"/>
  <c r="E43" i="24" s="1"/>
  <c r="AE35" i="17"/>
  <c r="AG35" i="17" s="1"/>
  <c r="AI35" i="17" s="1"/>
  <c r="AK35" i="17" s="1"/>
  <c r="AM35" i="17" s="1"/>
  <c r="AO35" i="17" s="1"/>
  <c r="AQ35" i="17" s="1"/>
  <c r="AS35" i="17" s="1"/>
  <c r="E35" i="24" s="1"/>
  <c r="AA35" i="17"/>
  <c r="AC35" i="17" s="1"/>
  <c r="K27" i="11"/>
  <c r="M27" i="11" s="1"/>
  <c r="O27" i="11" s="1"/>
  <c r="Q27" i="11" s="1"/>
  <c r="S27" i="11" s="1"/>
  <c r="U27" i="11" s="1"/>
  <c r="W27" i="11" s="1"/>
  <c r="Y27" i="11" s="1"/>
  <c r="AA27" i="11" s="1"/>
  <c r="AC27" i="11" s="1"/>
  <c r="AE27" i="11" s="1"/>
  <c r="AG27" i="11" s="1"/>
  <c r="AI27" i="11" s="1"/>
  <c r="AK27" i="11" s="1"/>
  <c r="AM27" i="11" s="1"/>
  <c r="AO27" i="11" s="1"/>
  <c r="AQ27" i="11" s="1"/>
  <c r="AS27" i="11" s="1"/>
  <c r="D27" i="24" s="1"/>
  <c r="I27" i="11"/>
  <c r="U4" i="11"/>
  <c r="AA41" i="17"/>
  <c r="AC41" i="17" s="1"/>
  <c r="AE41" i="17"/>
  <c r="AG41" i="17" s="1"/>
  <c r="AI41" i="17" s="1"/>
  <c r="AK41" i="17" s="1"/>
  <c r="AM41" i="17" s="1"/>
  <c r="AO41" i="17" s="1"/>
  <c r="AQ41" i="17" s="1"/>
  <c r="AS41" i="17" s="1"/>
  <c r="E41" i="24" s="1"/>
  <c r="AA33" i="17"/>
  <c r="AC33" i="17" s="1"/>
  <c r="AE33" i="17"/>
  <c r="AG33" i="17" s="1"/>
  <c r="AI33" i="17" s="1"/>
  <c r="AK33" i="17" s="1"/>
  <c r="AM33" i="17" s="1"/>
  <c r="AO33" i="17" s="1"/>
  <c r="AQ33" i="17" s="1"/>
  <c r="AS33" i="17" s="1"/>
  <c r="E33" i="24" s="1"/>
  <c r="AA11" i="17"/>
  <c r="AC11" i="17" s="1"/>
  <c r="AE11" i="17"/>
  <c r="AG11" i="17" s="1"/>
  <c r="AI11" i="17" s="1"/>
  <c r="AK11" i="17" s="1"/>
  <c r="AM11" i="17" s="1"/>
  <c r="AO11" i="17" s="1"/>
  <c r="AQ11" i="17" s="1"/>
  <c r="AS11" i="17" s="1"/>
  <c r="E11" i="24" s="1"/>
  <c r="L151" i="21"/>
  <c r="AE13" i="17"/>
  <c r="AG13" i="17" s="1"/>
  <c r="AI13" i="17" s="1"/>
  <c r="AK13" i="17" s="1"/>
  <c r="AM13" i="17" s="1"/>
  <c r="AO13" i="17" s="1"/>
  <c r="AQ13" i="17" s="1"/>
  <c r="AS13" i="17" s="1"/>
  <c r="E13" i="24" s="1"/>
  <c r="AA13" i="17"/>
  <c r="AC13" i="17" s="1"/>
  <c r="M3" i="17"/>
  <c r="K151" i="17"/>
  <c r="L151" i="17" s="1"/>
  <c r="AE7" i="17"/>
  <c r="AG7" i="17" s="1"/>
  <c r="AI7" i="17" s="1"/>
  <c r="AK7" i="17" s="1"/>
  <c r="AM7" i="17" s="1"/>
  <c r="AO7" i="17" s="1"/>
  <c r="AQ7" i="17" s="1"/>
  <c r="AS7" i="17" s="1"/>
  <c r="E7" i="24" s="1"/>
  <c r="AA7" i="17"/>
  <c r="AC7" i="17" s="1"/>
  <c r="M2" i="21"/>
  <c r="K151" i="21"/>
  <c r="AE42" i="17"/>
  <c r="AG42" i="17" s="1"/>
  <c r="AI42" i="17" s="1"/>
  <c r="AK42" i="17" s="1"/>
  <c r="AM42" i="17" s="1"/>
  <c r="AO42" i="17" s="1"/>
  <c r="AQ42" i="17" s="1"/>
  <c r="AS42" i="17" s="1"/>
  <c r="E42" i="24" s="1"/>
  <c r="AA42" i="17"/>
  <c r="AC42" i="17" s="1"/>
  <c r="AA12" i="17"/>
  <c r="AC12" i="17" s="1"/>
  <c r="AE12" i="17"/>
  <c r="AG12" i="17" s="1"/>
  <c r="AI12" i="17" s="1"/>
  <c r="AK12" i="17" s="1"/>
  <c r="AM12" i="17" s="1"/>
  <c r="AO12" i="17" s="1"/>
  <c r="AQ12" i="17" s="1"/>
  <c r="AS12" i="17" s="1"/>
  <c r="E12" i="24" s="1"/>
  <c r="AE39" i="17"/>
  <c r="AG39" i="17" s="1"/>
  <c r="AI39" i="17" s="1"/>
  <c r="AK39" i="17" s="1"/>
  <c r="AM39" i="17" s="1"/>
  <c r="AO39" i="17" s="1"/>
  <c r="AQ39" i="17" s="1"/>
  <c r="AS39" i="17" s="1"/>
  <c r="E39" i="24" s="1"/>
  <c r="AA39" i="17"/>
  <c r="AC39" i="17" s="1"/>
  <c r="AK2" i="17"/>
  <c r="I151" i="17"/>
  <c r="J151" i="17" s="1"/>
  <c r="AC2" i="11"/>
  <c r="AA54" i="17"/>
  <c r="AC54" i="17" s="1"/>
  <c r="AE54" i="17"/>
  <c r="AG54" i="17" s="1"/>
  <c r="AI54" i="17" s="1"/>
  <c r="AK54" i="17" s="1"/>
  <c r="AM54" i="17" s="1"/>
  <c r="AO54" i="17" s="1"/>
  <c r="AQ54" i="17" s="1"/>
  <c r="AS54" i="17" s="1"/>
  <c r="E54" i="24" s="1"/>
  <c r="AE8" i="17"/>
  <c r="AG8" i="17" s="1"/>
  <c r="AI8" i="17" s="1"/>
  <c r="AK8" i="17" s="1"/>
  <c r="AM8" i="17" s="1"/>
  <c r="AO8" i="17" s="1"/>
  <c r="AQ8" i="17" s="1"/>
  <c r="AS8" i="17" s="1"/>
  <c r="E8" i="24" s="1"/>
  <c r="AA8" i="17"/>
  <c r="AC8" i="17" s="1"/>
  <c r="AA17" i="17"/>
  <c r="AC17" i="17" s="1"/>
  <c r="AE17" i="17"/>
  <c r="AG17" i="17" s="1"/>
  <c r="AI17" i="17" s="1"/>
  <c r="AK17" i="17" s="1"/>
  <c r="AM17" i="17" s="1"/>
  <c r="AO17" i="17" s="1"/>
  <c r="AQ17" i="17" s="1"/>
  <c r="AS17" i="17" s="1"/>
  <c r="E17" i="24" s="1"/>
  <c r="I151" i="21"/>
  <c r="J151" i="21" s="1"/>
  <c r="F151" i="11"/>
  <c r="W4" i="11" l="1"/>
  <c r="O2" i="21"/>
  <c r="M151" i="21"/>
  <c r="N151" i="21" s="1"/>
  <c r="L151" i="11"/>
  <c r="AM2" i="17"/>
  <c r="AE2" i="11"/>
  <c r="I151" i="11"/>
  <c r="J151" i="11" s="1"/>
  <c r="O3" i="17"/>
  <c r="M151" i="17"/>
  <c r="N151" i="17" s="1"/>
  <c r="M16" i="11"/>
  <c r="K151" i="11"/>
  <c r="O16" i="11" l="1"/>
  <c r="M151" i="11"/>
  <c r="N151" i="11" s="1"/>
  <c r="AO2" i="17"/>
  <c r="Q2" i="21"/>
  <c r="O151" i="21"/>
  <c r="P151" i="21" s="1"/>
  <c r="AG2" i="11"/>
  <c r="Y4" i="11"/>
  <c r="Q3" i="17"/>
  <c r="O151" i="17"/>
  <c r="P151" i="17" s="1"/>
  <c r="S3" i="17" l="1"/>
  <c r="Q151" i="17"/>
  <c r="R151" i="17" s="1"/>
  <c r="AA4" i="11"/>
  <c r="S2" i="21"/>
  <c r="Q151" i="21"/>
  <c r="R151" i="21" s="1"/>
  <c r="AQ2" i="17"/>
  <c r="AI2" i="11"/>
  <c r="Q16" i="11"/>
  <c r="O151" i="11"/>
  <c r="P151" i="11" s="1"/>
  <c r="S16" i="11" l="1"/>
  <c r="Q151" i="11"/>
  <c r="R151" i="11" s="1"/>
  <c r="AC4" i="11"/>
  <c r="U2" i="21"/>
  <c r="S151" i="21"/>
  <c r="T151" i="21" s="1"/>
  <c r="AK2" i="11"/>
  <c r="AS2" i="17"/>
  <c r="U3" i="17"/>
  <c r="S151" i="17"/>
  <c r="T151" i="17" s="1"/>
  <c r="E2" i="24" l="1"/>
  <c r="AE4" i="11"/>
  <c r="W3" i="17"/>
  <c r="U151" i="17"/>
  <c r="V151" i="17" s="1"/>
  <c r="W2" i="21"/>
  <c r="U151" i="21"/>
  <c r="V151" i="21" s="1"/>
  <c r="AM2" i="11"/>
  <c r="U16" i="11"/>
  <c r="S151" i="11"/>
  <c r="T151" i="11" s="1"/>
  <c r="W16" i="11" l="1"/>
  <c r="U151" i="11"/>
  <c r="V151" i="11" s="1"/>
  <c r="Y3" i="17"/>
  <c r="W151" i="17"/>
  <c r="X151" i="17" s="1"/>
  <c r="AO2" i="11"/>
  <c r="AG4" i="11"/>
  <c r="Y2" i="21"/>
  <c r="W151" i="21"/>
  <c r="X151" i="21" s="1"/>
  <c r="AQ2" i="11" l="1"/>
  <c r="AA2" i="21"/>
  <c r="Y151" i="21"/>
  <c r="Z151" i="21" s="1"/>
  <c r="AA3" i="17"/>
  <c r="Y151" i="17"/>
  <c r="Z151" i="17" s="1"/>
  <c r="AI4" i="11"/>
  <c r="Y16" i="11"/>
  <c r="W151" i="11"/>
  <c r="X151" i="11" s="1"/>
  <c r="AC3" i="17" l="1"/>
  <c r="AA151" i="17"/>
  <c r="AB151" i="17" s="1"/>
  <c r="F2" i="24"/>
  <c r="AA151" i="21"/>
  <c r="AA16" i="11"/>
  <c r="Y151" i="11"/>
  <c r="Z151" i="11" s="1"/>
  <c r="AK4" i="11"/>
  <c r="AS2" i="11"/>
  <c r="AM4" i="11" l="1"/>
  <c r="D2" i="24"/>
  <c r="AC16" i="11"/>
  <c r="AA151" i="11"/>
  <c r="AB151" i="11" s="1"/>
  <c r="AE3" i="17"/>
  <c r="AC151" i="17"/>
  <c r="AD151" i="17" s="1"/>
  <c r="AO4" i="11" l="1"/>
  <c r="AG3" i="17"/>
  <c r="AE151" i="17"/>
  <c r="AF151" i="17" s="1"/>
  <c r="AE16" i="11"/>
  <c r="AC151" i="11"/>
  <c r="AD151" i="11" s="1"/>
  <c r="AG16" i="11" l="1"/>
  <c r="AE151" i="11"/>
  <c r="AF151" i="11" s="1"/>
  <c r="AI3" i="17"/>
  <c r="AG151" i="17"/>
  <c r="AH151" i="17" s="1"/>
  <c r="AQ4" i="11"/>
  <c r="AI16" i="11" l="1"/>
  <c r="AG151" i="11"/>
  <c r="AH151" i="11" s="1"/>
  <c r="AS4" i="11"/>
  <c r="AK3" i="17"/>
  <c r="AI151" i="17"/>
  <c r="AJ151" i="17" s="1"/>
  <c r="AM3" i="17" l="1"/>
  <c r="AK151" i="17"/>
  <c r="AL151" i="17" s="1"/>
  <c r="D4" i="24"/>
  <c r="AK16" i="11"/>
  <c r="AI151" i="11"/>
  <c r="AJ151" i="11" s="1"/>
  <c r="AM16" i="11" l="1"/>
  <c r="AK151" i="11"/>
  <c r="AL151" i="11" s="1"/>
  <c r="AO3" i="17"/>
  <c r="AM151" i="17"/>
  <c r="AN151" i="17" s="1"/>
  <c r="AO16" i="11" l="1"/>
  <c r="AM151" i="11"/>
  <c r="AN151" i="11" s="1"/>
  <c r="AQ3" i="17"/>
  <c r="AO151" i="17"/>
  <c r="AP151" i="17" s="1"/>
  <c r="AS3" i="17" l="1"/>
  <c r="AQ151" i="17"/>
  <c r="AR151" i="17" s="1"/>
  <c r="AQ16" i="11"/>
  <c r="AO151" i="11"/>
  <c r="AP151" i="11" s="1"/>
  <c r="E3" i="24" l="1"/>
  <c r="AS151" i="17"/>
  <c r="AS16" i="11"/>
  <c r="AQ151" i="11"/>
  <c r="AR151" i="11" s="1"/>
  <c r="D16" i="24" l="1"/>
  <c r="AS151" i="11"/>
</calcChain>
</file>

<file path=xl/sharedStrings.xml><?xml version="1.0" encoding="utf-8"?>
<sst xmlns="http://schemas.openxmlformats.org/spreadsheetml/2006/main" count="2659" uniqueCount="207">
  <si>
    <t>Facility Name</t>
  </si>
  <si>
    <t>Facility ID (ORISPL)</t>
  </si>
  <si>
    <t>Unit ID</t>
  </si>
  <si>
    <t>A B Brown Generating Station</t>
  </si>
  <si>
    <t>Alcoa Allowance Management Inc</t>
  </si>
  <si>
    <t>Anderson</t>
  </si>
  <si>
    <t>ACT1</t>
  </si>
  <si>
    <t>ACT2</t>
  </si>
  <si>
    <t>ACT3</t>
  </si>
  <si>
    <t>Bailly Generating Station</t>
  </si>
  <si>
    <t>Broadway Avenue Generating Station</t>
  </si>
  <si>
    <t>Cayuga</t>
  </si>
  <si>
    <t>Clifty Creek</t>
  </si>
  <si>
    <t>Connersville Peaking Station</t>
  </si>
  <si>
    <t>1A</t>
  </si>
  <si>
    <t>1B</t>
  </si>
  <si>
    <t>2A</t>
  </si>
  <si>
    <t>2B</t>
  </si>
  <si>
    <t>Dean H Mitchell Generating Station</t>
  </si>
  <si>
    <t>Edwardsport Generating Station</t>
  </si>
  <si>
    <t>F B Culley Generating Station</t>
  </si>
  <si>
    <t>Frank E Ratts</t>
  </si>
  <si>
    <t>1SG1</t>
  </si>
  <si>
    <t>2SG1</t>
  </si>
  <si>
    <t>Georgetown Substation</t>
  </si>
  <si>
    <t>GT1</t>
  </si>
  <si>
    <t>GT2</t>
  </si>
  <si>
    <t>GT3</t>
  </si>
  <si>
    <t>GT4</t>
  </si>
  <si>
    <t>Gibson</t>
  </si>
  <si>
    <t>Henry County Generating Station</t>
  </si>
  <si>
    <t>Hoosier Energy Lawrence Co Station</t>
  </si>
  <si>
    <t>GT5</t>
  </si>
  <si>
    <t>GT6</t>
  </si>
  <si>
    <t>Lawrenceburg Energy Facility</t>
  </si>
  <si>
    <t>Merom</t>
  </si>
  <si>
    <t>Michigan City Generating Station</t>
  </si>
  <si>
    <t>Montpelier Electric Gen Station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</si>
  <si>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</si>
  <si>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</si>
  <si>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</si>
  <si>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</si>
  <si>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</si>
  <si>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</si>
  <si>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</si>
  <si>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</si>
  <si>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Noblesville</t>
  </si>
  <si>
    <t>CT3</t>
  </si>
  <si>
    <t>CT4</t>
  </si>
  <si>
    <t>CT5</t>
  </si>
  <si>
    <t>R Gallagher</t>
  </si>
  <si>
    <t>R M Schahfer Generating Station</t>
  </si>
  <si>
    <t>16A</t>
  </si>
  <si>
    <t>16B</t>
  </si>
  <si>
    <t>Richmond (IN)</t>
  </si>
  <si>
    <t>RCT1</t>
  </si>
  <si>
    <t>RCT2</t>
  </si>
  <si>
    <t>Rockport</t>
  </si>
  <si>
    <t>MB1</t>
  </si>
  <si>
    <t>MB2</t>
  </si>
  <si>
    <t>State Line Generating Station (IN)</t>
  </si>
  <si>
    <t>Sugar Creek Generating Station</t>
  </si>
  <si>
    <t>CT11</t>
  </si>
  <si>
    <t>CT12</t>
  </si>
  <si>
    <t>Tanners Creek</t>
  </si>
  <si>
    <t>U1</t>
  </si>
  <si>
    <t>U2</t>
  </si>
  <si>
    <t>U3</t>
  </si>
  <si>
    <t>U4</t>
  </si>
  <si>
    <t>Wabash River Gen Station</t>
  </si>
  <si>
    <t>Wheatland Generating Facility LLC</t>
  </si>
  <si>
    <t>EU-01</t>
  </si>
  <si>
    <t>EU-02</t>
  </si>
  <si>
    <t>EU-03</t>
  </si>
  <si>
    <t>EU-04</t>
  </si>
  <si>
    <t>Whitewater Valley</t>
  </si>
  <si>
    <t>Worthington Generation</t>
  </si>
  <si>
    <t>Eagle Valley Generating Station</t>
  </si>
  <si>
    <t>Harding Street Station (EW Stout)</t>
  </si>
  <si>
    <t>Petersburg Generating Station</t>
  </si>
  <si>
    <t>Whiting Clean Energy, Inc.</t>
  </si>
  <si>
    <t>CT1</t>
  </si>
  <si>
    <t>CT2</t>
  </si>
  <si>
    <t>Highest Three Year Heat Input Average (MMBtu)</t>
  </si>
  <si>
    <t>Sum of Highest Three Year Heat Input Averages (mmBtu)</t>
  </si>
  <si>
    <t>Totals</t>
  </si>
  <si>
    <t>Duke Vermillion Generating Station</t>
  </si>
  <si>
    <t>6-1</t>
  </si>
  <si>
    <t>7-1</t>
  </si>
  <si>
    <t>7-2</t>
  </si>
  <si>
    <t>8-1</t>
  </si>
  <si>
    <t>Maximum Historic Baseline Emissions (tons)</t>
  </si>
  <si>
    <t>2008 SO2 Emissions (tons)</t>
  </si>
  <si>
    <t>2009 SO2 Emissions (tons)</t>
  </si>
  <si>
    <t>2010 SO2 Emissions (tons)</t>
  </si>
  <si>
    <t>2008 NOx Emissions (tons)</t>
  </si>
  <si>
    <t>2009 NOx Emissions (tons)</t>
  </si>
  <si>
    <t>2010 NOx Emissions (tons)</t>
  </si>
  <si>
    <t>2008 NOx Ozone Emissions (tons)</t>
  </si>
  <si>
    <t>2009 NOx Ozone Emissions (tons)</t>
  </si>
  <si>
    <t>2010 NOx Ozone Emissions (tons)</t>
  </si>
  <si>
    <t>Sum of Initial Allocations Adjustments (tons)</t>
  </si>
  <si>
    <t>First Reapportionment of Allocations Adjustments (tons)</t>
  </si>
  <si>
    <t>Sum of Allocations Adjustments for First Reapportionment (tons)</t>
  </si>
  <si>
    <t>Second Reapportionment of Allocations Adjustments (tons)</t>
  </si>
  <si>
    <t>Sum of Allocations Adjustments for Second Reapportionment (tons)</t>
  </si>
  <si>
    <t>Third Reapportionment of Allocations Adjustments (tons)</t>
  </si>
  <si>
    <t>Sum of Allocations Adjustments for Third Reapportionment (tons)</t>
  </si>
  <si>
    <t>Fourth Reapportionment of Allocations Adjustments (tons)</t>
  </si>
  <si>
    <t>Sum of Allocations Adjustments for Fourth Reapportionment (tons)</t>
  </si>
  <si>
    <t>Fifth Reapportionment of Allocations Adjustments (tons)</t>
  </si>
  <si>
    <t>Sum of Allocations Adjustments for Fifth Reapportionment (tons)</t>
  </si>
  <si>
    <t>Sixth Reapportionment of Allocations Adjustments (tons)</t>
  </si>
  <si>
    <t>Sum of Allocations Adjustments for Sixth Reapportionment (tons)</t>
  </si>
  <si>
    <t>Unit's Percentage Share of Sum of Three Highest Annual Heat Input Averages</t>
  </si>
  <si>
    <t>Sum of Three Highest Annual Heat Input Averages (MMBtu)</t>
  </si>
  <si>
    <t>Sum of Allocations Adjustments for Seventh Reapportionment (tons)</t>
  </si>
  <si>
    <t>Seventh Reapportionment of Allocations Adjustments (tons)</t>
  </si>
  <si>
    <t>Eighth Reapportionment of Allocations Adjustments (tons)</t>
  </si>
  <si>
    <t>Sum of Allocations Adjustments for Eighth Reapportionment (tons)</t>
  </si>
  <si>
    <t>Ninth Reapportionment of Allocations Adjustments (tons)</t>
  </si>
  <si>
    <t>Sum of Allocations Adjustments for Ninth Reapportionment (tons)</t>
  </si>
  <si>
    <t>2011 NOx Ozone Emissions (tons)</t>
  </si>
  <si>
    <t>2012 NOx Ozone Emissions (tons)</t>
  </si>
  <si>
    <t>2013 NOx Ozone Emissions (tons)</t>
  </si>
  <si>
    <t>2014 NOx Ozone Emissions (tons)</t>
  </si>
  <si>
    <t>2015 NOx Ozone Emissions (tons)</t>
  </si>
  <si>
    <t>2</t>
  </si>
  <si>
    <t>3</t>
  </si>
  <si>
    <t>CTG1</t>
  </si>
  <si>
    <t>CTG2</t>
  </si>
  <si>
    <t>Tenth Reapportionment of Allocations Adjustments (tons)</t>
  </si>
  <si>
    <t>Sum of Allocations Adjustments for Tenth Reapportionment (tons)</t>
  </si>
  <si>
    <t>2011 SO2 Emissions (tons)</t>
  </si>
  <si>
    <t>2012 SO2 Emissions (tons)</t>
  </si>
  <si>
    <t>2013 SO2 Emissions (tons)</t>
  </si>
  <si>
    <t>2014 SO2 Emissions (tons)</t>
  </si>
  <si>
    <t>2015 SO2 Emissions (tons)</t>
  </si>
  <si>
    <t>2011 NOx Emissions (tons)</t>
  </si>
  <si>
    <t>2012 NOx Emissions (tons)</t>
  </si>
  <si>
    <t>2013 NOx Emissions (tons)</t>
  </si>
  <si>
    <t>2014 NOx Emissions (tons)</t>
  </si>
  <si>
    <t>2015 NOx Emissions (tons)</t>
  </si>
  <si>
    <t>Eleventh Reapportionment of Allocations Adjustments (tons)</t>
  </si>
  <si>
    <t>Sum of Allocations Adjustments for Eleventh Reapportionment (tons)</t>
  </si>
  <si>
    <t>Twelfth Reapportionment of Allocations Adjustments (tons)</t>
  </si>
  <si>
    <t>Sum of Allocations Adjustments for Twelfth Reapportionment (tons)</t>
  </si>
  <si>
    <t>Allocations Adjustments (lesser of initial allocations based on heat input, CD cap and max. baseline emissions or retirement) (tons)</t>
  </si>
  <si>
    <t>Thirteenth Reapportionment of Allocations Adjustments (tons)</t>
  </si>
  <si>
    <t>Sum of Allocations Adjustments for Thirteenth Reapportionment (tons)</t>
  </si>
  <si>
    <t xml:space="preserve"> </t>
  </si>
  <si>
    <t>NOx 2021 Annual State Budget for Existing Units (tons)</t>
  </si>
  <si>
    <t>Initial NOx 2021 Annual Allocations (based on Heat Input) (tons)</t>
  </si>
  <si>
    <t>Allocations Adjustments (lesser of initial allocations based on heat input and max. baseline emissions or retirement) (tons)</t>
  </si>
  <si>
    <t>2021-2022 NOx Ozone Season (tons)</t>
  </si>
  <si>
    <t>2021-2022 SO2       (tons)</t>
  </si>
  <si>
    <t>2021-2022 NOx       (tons)</t>
  </si>
  <si>
    <t>2008        Heat Input (MMBtu)</t>
  </si>
  <si>
    <t>2009        Heat Input (MMBtu)</t>
  </si>
  <si>
    <t>2010       Heat Input (MMBtu)</t>
  </si>
  <si>
    <t>2011       Heat Input (MMBtu)</t>
  </si>
  <si>
    <t>2012       Heat Input (MMBtu)</t>
  </si>
  <si>
    <t>2013       Heat Input (MMBtu)</t>
  </si>
  <si>
    <t>2014       Heat Input (MMBtu)</t>
  </si>
  <si>
    <t>2015       Heat Input (MMBtu)</t>
  </si>
  <si>
    <t>Notes:</t>
  </si>
  <si>
    <r>
      <t xml:space="preserve">1. CSAPR Allowance </t>
    </r>
    <r>
      <rPr>
        <sz val="8"/>
        <color indexed="8"/>
        <rFont val="Calibri"/>
      </rPr>
      <t>Allocations</t>
    </r>
    <r>
      <rPr>
        <sz val="8"/>
        <color indexed="8"/>
        <rFont val="Calibri"/>
        <family val="2"/>
      </rPr>
      <t xml:space="preserve"> for control years 2021 and 2022 are based on heat inputs and historic emissions for control periods 2008-2015.</t>
    </r>
  </si>
  <si>
    <t>2. There are no SO2 related Consent Decree Cap changes associated with the 2021 and 2022 control years.</t>
  </si>
  <si>
    <t>Final Transport Rule Unit Level NOx 2021-22 Annual Allocations (tons)</t>
  </si>
  <si>
    <t>SO2 2021-22 Annual State Budget for Existing Units (tons)</t>
  </si>
  <si>
    <t>Initial SO2 2021-22 Annual Allocations (based on Heat Input) (tons)</t>
  </si>
  <si>
    <t>Final Transport Rule Unit Level NOx OS 2021-22 Allocations (tons)</t>
  </si>
  <si>
    <t>NOx 2021-22 Ozone Season State Budget for Existing Units (tons)</t>
  </si>
  <si>
    <t>Initial NOx OS 2021 -22 Allocations (based on Heat Input) (tons)</t>
  </si>
  <si>
    <t>X</t>
  </si>
  <si>
    <t>2016 NOx Emissions (tons)</t>
  </si>
  <si>
    <t>2017 NOx Emissions (tons)</t>
  </si>
  <si>
    <t>2016 SO2 Emissions (tons)</t>
  </si>
  <si>
    <t>2017 SO2 Emissions (tons)</t>
  </si>
  <si>
    <t>2016            Heat Input (MMBtu)</t>
  </si>
  <si>
    <t>2017           Heat Input (MMBtu)</t>
  </si>
  <si>
    <t>Key:</t>
  </si>
  <si>
    <t>Three Highest Non-Zero Annual Heat Input Average (MMBtu)</t>
  </si>
  <si>
    <t>2021-22 Annual NOx Consent Decree Cap (if applicable)     (tons)</t>
  </si>
  <si>
    <t>2021-22     NOx OS Consent Decree Cap (if applicable) (tons)</t>
  </si>
  <si>
    <t>Sum of Allocations Adjustments for Fourteenth Reapportionment (tons)</t>
  </si>
  <si>
    <t>Fourteenth Reapportionment of Allocations Adjustments (tons)</t>
  </si>
  <si>
    <t>Note:  Annual Emissions for 2016 and 2017 were added to verify retirements.</t>
  </si>
  <si>
    <t>Note:  Heat Inputs for 2016 and 2017 were added to verify retirements.</t>
  </si>
  <si>
    <t>Note:  Consent decree caps are the same for 2021 and 20122.</t>
  </si>
  <si>
    <t>X - Reported Future Retirement.</t>
  </si>
  <si>
    <t>Total Annual Allocations</t>
  </si>
  <si>
    <t>0 - Current Retirement</t>
  </si>
  <si>
    <t>Retirement in Years 2011-2016</t>
  </si>
  <si>
    <t>Retirement in Year 2017</t>
  </si>
  <si>
    <t>Retirement in Year 2018</t>
  </si>
  <si>
    <t>Retirement in Year 2019</t>
  </si>
  <si>
    <t>Retirement in Year 2020</t>
  </si>
  <si>
    <t>Retirement in Year 2021</t>
  </si>
  <si>
    <t>Retirement in Year 2022</t>
  </si>
  <si>
    <t>Retirement in Year 2023</t>
  </si>
  <si>
    <t>Fifthteenth Reapportionment of Allocations Adjustments (tons)</t>
  </si>
  <si>
    <t>Sum of Allocations Adjustments for Fifthteenth Reapportionment (tons)</t>
  </si>
  <si>
    <t>Sum of Allocations Adjustments for Sixteenth Reapportionment (tons)</t>
  </si>
  <si>
    <t>Sixteenth Reapportionment of Allocations Adjustments (tons)</t>
  </si>
  <si>
    <t>Seventeenth Reapportionment of Allocations Adjustments (tons)</t>
  </si>
  <si>
    <t>Sum of Allocations Adjustments for Seventeenth Reapportionment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</si>
</sst>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"/>
    <numFmt numFmtId="165" formatCode="#,##0.0000"/>
    <numFmt numFmtId="166" formatCode="0.0000"/>
    <numFmt numFmtId="167" formatCode="#,##0.000000"/>
    <numFmt numFmtId="168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Calibri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21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3" borderId="0" applyNumberFormat="0" applyBorder="0" applyAlignment="0" applyProtection="0"/>
    <xf numFmtId="0" fontId="12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32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33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4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35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36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39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0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41" borderId="0" applyNumberFormat="0" applyBorder="0" applyAlignment="0" applyProtection="0"/>
    <xf numFmtId="0" fontId="13" fillId="14" borderId="0" applyNumberFormat="0" applyBorder="0" applyAlignment="0" applyProtection="0"/>
    <xf numFmtId="0" fontId="13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3" borderId="0" applyNumberFormat="0" applyBorder="0" applyAlignment="0" applyProtection="0"/>
    <xf numFmtId="0" fontId="13" fillId="1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4" borderId="0" applyNumberFormat="0" applyBorder="0" applyAlignment="0" applyProtection="0"/>
    <xf numFmtId="0" fontId="14" fillId="4" borderId="0" applyNumberFormat="0" applyBorder="0" applyAlignment="0" applyProtection="0"/>
    <xf numFmtId="0" fontId="15" fillId="3" borderId="19" applyNumberFormat="0" applyAlignment="0" applyProtection="0"/>
    <xf numFmtId="0" fontId="15" fillId="45" borderId="19" applyNumberFormat="0" applyAlignment="0" applyProtection="0"/>
    <xf numFmtId="0" fontId="16" fillId="45" borderId="19" applyNumberFormat="0" applyAlignment="0" applyProtection="0"/>
    <xf numFmtId="0" fontId="15" fillId="3" borderId="19" applyNumberFormat="0" applyAlignment="0" applyProtection="0"/>
    <xf numFmtId="0" fontId="17" fillId="46" borderId="20" applyNumberFormat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7" borderId="0" applyNumberFormat="0" applyBorder="0" applyAlignment="0" applyProtection="0"/>
    <xf numFmtId="0" fontId="19" fillId="6" borderId="0" applyNumberFormat="0" applyBorder="0" applyAlignment="0" applyProtection="0"/>
    <xf numFmtId="0" fontId="3" fillId="0" borderId="1" applyNumberFormat="0" applyFill="0" applyAlignment="0" applyProtection="0"/>
    <xf numFmtId="0" fontId="20" fillId="0" borderId="2" applyNumberFormat="0" applyFill="0" applyAlignment="0" applyProtection="0"/>
    <xf numFmtId="0" fontId="20" fillId="0" borderId="21" applyNumberFormat="0" applyFill="0" applyAlignment="0" applyProtection="0"/>
    <xf numFmtId="0" fontId="3" fillId="0" borderId="1" applyNumberFormat="0" applyFill="0" applyAlignment="0" applyProtection="0"/>
    <xf numFmtId="0" fontId="4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2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2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3" borderId="19" applyNumberFormat="0" applyAlignment="0" applyProtection="0"/>
    <xf numFmtId="0" fontId="23" fillId="48" borderId="19" applyNumberFormat="0" applyAlignment="0" applyProtection="0"/>
    <xf numFmtId="0" fontId="23" fillId="3" borderId="19" applyNumberFormat="0" applyAlignment="0" applyProtection="0"/>
    <xf numFmtId="0" fontId="6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24" applyNumberFormat="0" applyFill="0" applyAlignment="0" applyProtection="0"/>
    <xf numFmtId="0" fontId="6" fillId="0" borderId="6" applyNumberFormat="0" applyFill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9" borderId="0" applyNumberFormat="0" applyBorder="0" applyAlignment="0" applyProtection="0"/>
    <xf numFmtId="0" fontId="9" fillId="0" borderId="0"/>
    <xf numFmtId="0" fontId="9" fillId="0" borderId="0"/>
    <xf numFmtId="0" fontId="2" fillId="50" borderId="25" applyNumberFormat="0" applyFont="0" applyAlignment="0" applyProtection="0"/>
    <xf numFmtId="0" fontId="8" fillId="50" borderId="25" applyNumberFormat="0" applyFont="0" applyAlignment="0" applyProtection="0"/>
    <xf numFmtId="0" fontId="1" fillId="50" borderId="25" applyNumberFormat="0" applyFont="0" applyAlignment="0" applyProtection="0"/>
    <xf numFmtId="0" fontId="12" fillId="50" borderId="25" applyNumberFormat="0" applyFont="0" applyAlignment="0" applyProtection="0"/>
    <xf numFmtId="0" fontId="1" fillId="50" borderId="25" applyNumberFormat="0" applyFont="0" applyAlignment="0" applyProtection="0"/>
    <xf numFmtId="0" fontId="1" fillId="50" borderId="25" applyNumberFormat="0" applyFont="0" applyAlignment="0" applyProtection="0"/>
    <xf numFmtId="0" fontId="28" fillId="3" borderId="26" applyNumberFormat="0" applyAlignment="0" applyProtection="0"/>
    <xf numFmtId="0" fontId="28" fillId="45" borderId="26" applyNumberFormat="0" applyAlignment="0" applyProtection="0"/>
    <xf numFmtId="0" fontId="28" fillId="3" borderId="26" applyNumberFormat="0" applyAlignment="0" applyProtection="0"/>
    <xf numFmtId="9" fontId="1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27" applyNumberFormat="0" applyFill="0" applyAlignment="0" applyProtection="0"/>
    <xf numFmtId="0" fontId="30" fillId="0" borderId="7" applyNumberFormat="0" applyFill="0" applyAlignment="0" applyProtection="0"/>
    <xf numFmtId="0" fontId="31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1" borderId="0" xfId="0" applyFill="1"/>
    <xf numFmtId="0" fontId="0" fillId="0" borderId="0" xfId="0"/>
    <xf numFmtId="0" fontId="0" fillId="51" borderId="0" xfId="0" applyFill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51" borderId="9" xfId="0" applyNumberFormat="1" applyFill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0" fillId="0" borderId="9" xfId="0" applyNumberFormat="1" applyBorder="1" applyAlignment="1">
      <alignment horizontal="right" wrapText="1"/>
    </xf>
    <xf numFmtId="0" fontId="32" fillId="51" borderId="9" xfId="123" applyNumberFormat="1" applyFont="1" applyFill="1" applyBorder="1" applyAlignment="1"/>
    <xf numFmtId="0" fontId="32" fillId="51" borderId="9" xfId="123" applyNumberFormat="1" applyFont="1" applyFill="1" applyBorder="1" applyAlignment="1">
      <alignment horizontal="right"/>
    </xf>
    <xf numFmtId="0" fontId="0" fillId="0" borderId="0" xfId="0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1" fontId="0" fillId="0" borderId="0" xfId="0" applyNumberFormat="1" applyFont="1" applyFill="1" applyBorder="1"/>
    <xf numFmtId="0" fontId="0" fillId="51" borderId="0" xfId="0" applyFill="1" applyBorder="1" applyAlignment="1">
      <alignment wrapText="1"/>
    </xf>
    <xf numFmtId="1" fontId="0" fillId="51" borderId="0" xfId="0" applyNumberFormat="1" applyFill="1" applyBorder="1"/>
    <xf numFmtId="1" fontId="0" fillId="51" borderId="0" xfId="0" applyNumberFormat="1" applyFill="1" applyBorder="1" applyAlignment="1">
      <alignment wrapText="1"/>
    </xf>
    <xf numFmtId="0" fontId="0" fillId="0" borderId="0" xfId="0" applyBorder="1"/>
    <xf numFmtId="0" fontId="0" fillId="0" borderId="9" xfId="0" applyBorder="1" applyAlignment="1">
      <alignment wrapText="1"/>
    </xf>
    <xf numFmtId="0" fontId="32" fillId="0" borderId="9" xfId="123" applyFont="1" applyBorder="1" applyAlignment="1"/>
    <xf numFmtId="0" fontId="32" fillId="0" borderId="9" xfId="123" applyNumberFormat="1" applyFont="1" applyBorder="1" applyAlignment="1"/>
    <xf numFmtId="0" fontId="32" fillId="0" borderId="9" xfId="123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51" borderId="9" xfId="0" applyFill="1" applyBorder="1" applyAlignment="1">
      <alignment wrapText="1"/>
    </xf>
    <xf numFmtId="0" fontId="32" fillId="51" borderId="9" xfId="123" applyFont="1" applyFill="1" applyBorder="1" applyAlignment="1"/>
    <xf numFmtId="0" fontId="0" fillId="51" borderId="11" xfId="0" applyFill="1" applyBorder="1" applyAlignment="1">
      <alignment wrapText="1"/>
    </xf>
    <xf numFmtId="0" fontId="0" fillId="0" borderId="0" xfId="0" applyAlignment="1"/>
    <xf numFmtId="0" fontId="0" fillId="51" borderId="0" xfId="0" applyFill="1" applyAlignment="1"/>
    <xf numFmtId="0" fontId="0" fillId="51" borderId="9" xfId="0" applyFill="1" applyBorder="1"/>
    <xf numFmtId="1" fontId="0" fillId="0" borderId="0" xfId="0" applyNumberFormat="1" applyAlignment="1">
      <alignment horizontal="left" wrapText="1"/>
    </xf>
    <xf numFmtId="0" fontId="0" fillId="0" borderId="0" xfId="0" applyFont="1"/>
    <xf numFmtId="0" fontId="0" fillId="0" borderId="9" xfId="0" applyBorder="1" applyAlignment="1">
      <alignment horizontal="right" wrapText="1"/>
    </xf>
    <xf numFmtId="49" fontId="32" fillId="0" borderId="9" xfId="123" applyNumberFormat="1" applyFont="1" applyBorder="1" applyAlignment="1">
      <alignment horizontal="right"/>
    </xf>
    <xf numFmtId="37" fontId="12" fillId="0" borderId="9" xfId="91" applyNumberFormat="1" applyFont="1" applyBorder="1" applyAlignment="1">
      <alignment horizontal="right" wrapText="1"/>
    </xf>
    <xf numFmtId="37" fontId="12" fillId="0" borderId="0" xfId="91" applyNumberFormat="1" applyFont="1"/>
    <xf numFmtId="3" fontId="0" fillId="0" borderId="9" xfId="0" applyNumberFormat="1" applyBorder="1" applyAlignment="1">
      <alignment wrapText="1"/>
    </xf>
    <xf numFmtId="3" fontId="0" fillId="0" borderId="9" xfId="0" applyNumberFormat="1" applyFont="1" applyBorder="1" applyAlignment="1">
      <alignment wrapText="1"/>
    </xf>
    <xf numFmtId="164" fontId="0" fillId="0" borderId="9" xfId="0" applyNumberFormat="1" applyBorder="1"/>
    <xf numFmtId="49" fontId="32" fillId="51" borderId="9" xfId="123" applyNumberFormat="1" applyFont="1" applyFill="1" applyBorder="1" applyAlignment="1">
      <alignment horizontal="right"/>
    </xf>
    <xf numFmtId="0" fontId="0" fillId="51" borderId="9" xfId="0" applyNumberFormat="1" applyFill="1" applyBorder="1" applyAlignment="1">
      <alignment horizontal="right" wrapText="1"/>
    </xf>
    <xf numFmtId="0" fontId="0" fillId="51" borderId="0" xfId="0" applyFill="1" applyBorder="1" applyAlignment="1"/>
    <xf numFmtId="1" fontId="0" fillId="51" borderId="0" xfId="0" applyNumberFormat="1" applyFill="1" applyBorder="1" applyAlignment="1">
      <alignment horizontal="left"/>
    </xf>
    <xf numFmtId="0" fontId="0" fillId="51" borderId="0" xfId="0" applyFill="1" applyBorder="1" applyAlignment="1">
      <alignment horizontal="left"/>
    </xf>
    <xf numFmtId="3" fontId="0" fillId="51" borderId="9" xfId="0" applyNumberFormat="1" applyFont="1" applyFill="1" applyBorder="1" applyAlignment="1">
      <alignment wrapText="1"/>
    </xf>
    <xf numFmtId="3" fontId="32" fillId="0" borderId="9" xfId="123" applyNumberFormat="1" applyFont="1" applyBorder="1" applyAlignment="1"/>
    <xf numFmtId="165" fontId="0" fillId="0" borderId="0" xfId="0" applyNumberFormat="1"/>
    <xf numFmtId="37" fontId="0" fillId="0" borderId="0" xfId="0" applyNumberFormat="1"/>
    <xf numFmtId="0" fontId="0" fillId="51" borderId="9" xfId="0" applyFont="1" applyFill="1" applyBorder="1"/>
    <xf numFmtId="0" fontId="0" fillId="51" borderId="0" xfId="0" applyFill="1" applyBorder="1"/>
    <xf numFmtId="37" fontId="12" fillId="51" borderId="9" xfId="91" applyNumberFormat="1" applyFont="1" applyFill="1" applyBorder="1" applyAlignment="1">
      <alignment horizontal="right" wrapText="1"/>
    </xf>
    <xf numFmtId="165" fontId="0" fillId="0" borderId="0" xfId="0" applyNumberFormat="1" applyFont="1"/>
    <xf numFmtId="165" fontId="0" fillId="51" borderId="0" xfId="0" applyNumberFormat="1" applyFill="1"/>
    <xf numFmtId="49" fontId="30" fillId="52" borderId="9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9" xfId="0" applyBorder="1" applyAlignment="1">
      <alignment wrapText="1"/>
    </xf>
    <xf numFmtId="165" fontId="0" fillId="0" borderId="0" xfId="0" applyNumberFormat="1"/>
    <xf numFmtId="49" fontId="33" fillId="52" borderId="9" xfId="124" applyNumberFormat="1" applyFont="1" applyFill="1" applyBorder="1" applyAlignment="1">
      <alignment horizontal="left" wrapText="1"/>
    </xf>
    <xf numFmtId="49" fontId="33" fillId="52" borderId="9" xfId="91" applyNumberFormat="1" applyFont="1" applyFill="1" applyBorder="1" applyAlignment="1">
      <alignment wrapText="1"/>
    </xf>
    <xf numFmtId="49" fontId="30" fillId="52" borderId="9" xfId="91" applyNumberFormat="1" applyFont="1" applyFill="1" applyBorder="1" applyAlignment="1">
      <alignment horizontal="left" wrapText="1"/>
    </xf>
    <xf numFmtId="164" fontId="32" fillId="51" borderId="9" xfId="123" applyNumberFormat="1" applyFont="1" applyFill="1" applyBorder="1" applyAlignment="1"/>
    <xf numFmtId="3" fontId="32" fillId="0" borderId="9" xfId="123" applyNumberFormat="1" applyFont="1" applyFill="1" applyBorder="1" applyAlignment="1"/>
    <xf numFmtId="0" fontId="0" fillId="0" borderId="9" xfId="0" applyNumberFormat="1" applyFont="1" applyBorder="1" applyAlignment="1">
      <alignment wrapText="1"/>
    </xf>
    <xf numFmtId="0" fontId="0" fillId="51" borderId="9" xfId="0" applyNumberFormat="1" applyFont="1" applyFill="1" applyBorder="1" applyAlignment="1">
      <alignment wrapText="1"/>
    </xf>
    <xf numFmtId="0" fontId="0" fillId="0" borderId="9" xfId="0" applyNumberFormat="1" applyFont="1" applyBorder="1" applyAlignment="1">
      <alignment horizontal="right" wrapText="1"/>
    </xf>
    <xf numFmtId="0" fontId="0" fillId="51" borderId="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51" borderId="9" xfId="0" applyNumberFormat="1" applyFont="1" applyFill="1" applyBorder="1" applyAlignment="1">
      <alignment horizontal="right" wrapText="1"/>
    </xf>
    <xf numFmtId="164" fontId="32" fillId="0" borderId="9" xfId="123" applyNumberFormat="1" applyFont="1" applyFill="1" applyBorder="1" applyAlignment="1"/>
    <xf numFmtId="167" fontId="0" fillId="0" borderId="0" xfId="0" applyNumberFormat="1" applyFont="1"/>
    <xf numFmtId="167" fontId="0" fillId="0" borderId="0" xfId="0" applyNumberFormat="1"/>
    <xf numFmtId="164" fontId="0" fillId="0" borderId="0" xfId="0" applyNumberFormat="1"/>
    <xf numFmtId="164" fontId="0" fillId="0" borderId="0" xfId="0" applyNumberFormat="1" applyFont="1" applyBorder="1"/>
    <xf numFmtId="168" fontId="12" fillId="0" borderId="0" xfId="91" applyNumberFormat="1" applyFont="1"/>
    <xf numFmtId="164" fontId="0" fillId="0" borderId="9" xfId="0" applyNumberFormat="1" applyFont="1" applyBorder="1"/>
    <xf numFmtId="0" fontId="0" fillId="0" borderId="9" xfId="0" applyFont="1" applyBorder="1" applyAlignment="1">
      <alignment horizontal="right" wrapText="1"/>
    </xf>
    <xf numFmtId="3" fontId="33" fillId="52" borderId="9" xfId="123" applyNumberFormat="1" applyFont="1" applyFill="1" applyBorder="1" applyAlignment="1">
      <alignment wrapText="1"/>
    </xf>
    <xf numFmtId="165" fontId="0" fillId="0" borderId="0" xfId="0" applyNumberFormat="1" applyFont="1"/>
    <xf numFmtId="0" fontId="30" fillId="52" borderId="9" xfId="0" applyFont="1" applyFill="1" applyBorder="1" applyAlignment="1">
      <alignment horizontal="left" wrapText="1"/>
    </xf>
    <xf numFmtId="0" fontId="0" fillId="51" borderId="9" xfId="0" applyFont="1" applyFill="1" applyBorder="1" applyAlignment="1">
      <alignment horizontal="right" wrapText="1"/>
    </xf>
    <xf numFmtId="164" fontId="0" fillId="0" borderId="10" xfId="0" applyNumberFormat="1" applyBorder="1"/>
    <xf numFmtId="164" fontId="0" fillId="0" borderId="9" xfId="0" applyNumberFormat="1" applyBorder="1"/>
    <xf numFmtId="0" fontId="0" fillId="0" borderId="0" xfId="0"/>
    <xf numFmtId="168" fontId="12" fillId="0" borderId="0" xfId="91" applyNumberFormat="1" applyFont="1" applyAlignment="1"/>
    <xf numFmtId="3" fontId="12" fillId="0" borderId="0" xfId="91" applyNumberFormat="1" applyFont="1" applyAlignment="1">
      <alignment wrapText="1"/>
    </xf>
    <xf numFmtId="0" fontId="0" fillId="0" borderId="0" xfId="0"/>
    <xf numFmtId="0" fontId="0" fillId="0" borderId="0" xfId="0"/>
    <xf numFmtId="3" fontId="12" fillId="0" borderId="0" xfId="91" applyNumberFormat="1" applyFont="1"/>
    <xf numFmtId="4" fontId="0" fillId="0" borderId="9" xfId="0" applyNumberFormat="1" applyBorder="1"/>
    <xf numFmtId="4" fontId="0" fillId="0" borderId="0" xfId="0" applyNumberFormat="1"/>
    <xf numFmtId="3" fontId="12" fillId="0" borderId="0" xfId="91" applyNumberFormat="1" applyFont="1" applyAlignment="1">
      <alignment horizontal="left"/>
    </xf>
    <xf numFmtId="164" fontId="0" fillId="0" borderId="12" xfId="0" applyNumberFormat="1" applyBorder="1"/>
    <xf numFmtId="0" fontId="0" fillId="0" borderId="0" xfId="0"/>
    <xf numFmtId="0" fontId="0" fillId="0" borderId="0" xfId="0"/>
    <xf numFmtId="3" fontId="0" fillId="51" borderId="9" xfId="0" applyNumberFormat="1" applyFill="1" applyBorder="1"/>
    <xf numFmtId="1" fontId="32" fillId="51" borderId="9" xfId="123" applyNumberFormat="1" applyFont="1" applyFill="1" applyBorder="1" applyAlignment="1"/>
    <xf numFmtId="0" fontId="0" fillId="0" borderId="0" xfId="0"/>
    <xf numFmtId="0" fontId="0" fillId="51" borderId="9" xfId="0" applyFill="1" applyBorder="1" applyAlignment="1">
      <alignment wrapText="1"/>
    </xf>
    <xf numFmtId="0" fontId="32" fillId="51" borderId="9" xfId="123" applyFont="1" applyFill="1" applyBorder="1" applyAlignment="1"/>
    <xf numFmtId="37" fontId="12" fillId="0" borderId="9" xfId="91" applyNumberFormat="1" applyFont="1" applyBorder="1" applyAlignment="1">
      <alignment wrapText="1"/>
    </xf>
    <xf numFmtId="37" fontId="12" fillId="0" borderId="9" xfId="91" applyNumberFormat="1" applyFont="1" applyBorder="1"/>
    <xf numFmtId="49" fontId="32" fillId="51" borderId="9" xfId="123" applyNumberFormat="1" applyFont="1" applyFill="1" applyBorder="1" applyAlignment="1">
      <alignment horizontal="right"/>
    </xf>
    <xf numFmtId="49" fontId="30" fillId="52" borderId="9" xfId="0" applyNumberFormat="1" applyFont="1" applyFill="1" applyBorder="1" applyAlignment="1">
      <alignment wrapText="1"/>
    </xf>
    <xf numFmtId="49" fontId="33" fillId="52" borderId="9" xfId="123" applyNumberFormat="1" applyFont="1" applyFill="1" applyBorder="1" applyAlignment="1">
      <alignment wrapText="1"/>
    </xf>
    <xf numFmtId="3" fontId="9" fillId="51" borderId="9" xfId="123" applyNumberFormat="1" applyFont="1" applyFill="1" applyBorder="1" applyAlignment="1"/>
    <xf numFmtId="3" fontId="32" fillId="51" borderId="0" xfId="123" applyNumberFormat="1" applyFont="1" applyFill="1" applyBorder="1" applyAlignment="1"/>
    <xf numFmtId="1" fontId="0" fillId="51" borderId="0" xfId="0" applyNumberFormat="1" applyFill="1"/>
    <xf numFmtId="1" fontId="0" fillId="51" borderId="0" xfId="0" applyNumberFormat="1" applyFill="1" applyAlignment="1">
      <alignment wrapText="1"/>
    </xf>
    <xf numFmtId="164" fontId="0" fillId="51" borderId="9" xfId="0" applyNumberFormat="1" applyFill="1" applyBorder="1"/>
    <xf numFmtId="164" fontId="0" fillId="51" borderId="0" xfId="0" applyNumberFormat="1" applyFill="1"/>
    <xf numFmtId="0" fontId="0" fillId="51" borderId="9" xfId="0" applyFill="1" applyBorder="1" applyAlignment="1">
      <alignment horizontal="right" wrapText="1"/>
    </xf>
    <xf numFmtId="164" fontId="0" fillId="51" borderId="12" xfId="0" applyNumberFormat="1" applyFill="1" applyBorder="1"/>
    <xf numFmtId="0" fontId="0" fillId="51" borderId="9" xfId="0" applyFill="1" applyBorder="1" applyAlignment="1">
      <alignment horizontal="right"/>
    </xf>
    <xf numFmtId="4" fontId="0" fillId="51" borderId="9" xfId="0" applyNumberFormat="1" applyFill="1" applyBorder="1"/>
    <xf numFmtId="4" fontId="0" fillId="51" borderId="0" xfId="0" applyNumberFormat="1" applyFill="1"/>
    <xf numFmtId="4" fontId="0" fillId="51" borderId="12" xfId="0" applyNumberFormat="1" applyFill="1" applyBorder="1"/>
    <xf numFmtId="164" fontId="0" fillId="51" borderId="9" xfId="0" applyNumberFormat="1" applyFont="1" applyFill="1" applyBorder="1"/>
    <xf numFmtId="164" fontId="0" fillId="51" borderId="9" xfId="0" applyNumberFormat="1" applyFont="1" applyFill="1" applyBorder="1" applyAlignment="1">
      <alignment wrapText="1"/>
    </xf>
    <xf numFmtId="164" fontId="0" fillId="51" borderId="0" xfId="0" applyNumberFormat="1" applyFill="1" applyAlignment="1">
      <alignment wrapText="1"/>
    </xf>
    <xf numFmtId="164" fontId="0" fillId="51" borderId="0" xfId="0" applyNumberFormat="1" applyFont="1" applyFill="1" applyBorder="1"/>
    <xf numFmtId="164" fontId="0" fillId="51" borderId="0" xfId="0" applyNumberFormat="1" applyFont="1" applyFill="1" applyBorder="1"/>
    <xf numFmtId="0" fontId="0" fillId="51" borderId="9" xfId="0" applyNumberFormat="1" applyFont="1" applyFill="1" applyBorder="1" applyAlignment="1">
      <alignment wrapText="1"/>
    </xf>
    <xf numFmtId="165" fontId="12" fillId="51" borderId="9" xfId="91" applyNumberFormat="1" applyFont="1" applyFill="1" applyBorder="1" applyAlignment="1">
      <alignment horizontal="right" wrapText="1"/>
    </xf>
    <xf numFmtId="0" fontId="0" fillId="0" borderId="0" xfId="0"/>
    <xf numFmtId="0" fontId="0" fillId="51" borderId="0" xfId="0" applyFill="1"/>
    <xf numFmtId="0" fontId="0" fillId="51" borderId="9" xfId="0" applyNumberFormat="1" applyFill="1" applyBorder="1" applyAlignment="1">
      <alignment wrapText="1"/>
    </xf>
    <xf numFmtId="0" fontId="32" fillId="51" borderId="9" xfId="123" applyNumberFormat="1" applyFont="1" applyFill="1" applyBorder="1" applyAlignment="1"/>
    <xf numFmtId="0" fontId="32" fillId="51" borderId="9" xfId="123" applyNumberFormat="1" applyFont="1" applyFill="1" applyBorder="1" applyAlignment="1">
      <alignment horizontal="right"/>
    </xf>
    <xf numFmtId="0" fontId="0" fillId="51" borderId="9" xfId="0" applyFill="1" applyBorder="1" applyAlignment="1">
      <alignment wrapText="1"/>
    </xf>
    <xf numFmtId="0" fontId="0" fillId="51" borderId="9" xfId="0" applyFill="1" applyBorder="1"/>
    <xf numFmtId="49" fontId="32" fillId="51" borderId="9" xfId="123" applyNumberFormat="1" applyFont="1" applyFill="1" applyBorder="1" applyAlignment="1">
      <alignment horizontal="right"/>
    </xf>
    <xf numFmtId="0" fontId="0" fillId="51" borderId="9" xfId="0" applyNumberFormat="1" applyFill="1" applyBorder="1" applyAlignment="1">
      <alignment horizontal="right" wrapText="1"/>
    </xf>
    <xf numFmtId="3" fontId="32" fillId="51" borderId="9" xfId="123" applyNumberFormat="1" applyFont="1" applyFill="1" applyBorder="1" applyAlignment="1"/>
    <xf numFmtId="37" fontId="12" fillId="51" borderId="9" xfId="91" applyNumberFormat="1" applyFont="1" applyFill="1" applyBorder="1" applyAlignment="1">
      <alignment wrapText="1"/>
    </xf>
    <xf numFmtId="37" fontId="12" fillId="51" borderId="9" xfId="91" applyNumberFormat="1" applyFont="1" applyFill="1" applyBorder="1"/>
    <xf numFmtId="0" fontId="0" fillId="51" borderId="9" xfId="0" applyFont="1" applyFill="1" applyBorder="1"/>
    <xf numFmtId="165" fontId="12" fillId="51" borderId="0" xfId="91" applyNumberFormat="1" applyFont="1" applyFill="1"/>
    <xf numFmtId="165" fontId="0" fillId="51" borderId="0" xfId="0" applyNumberFormat="1" applyFill="1"/>
    <xf numFmtId="165" fontId="32" fillId="51" borderId="9" xfId="91" applyNumberFormat="1" applyFont="1" applyFill="1" applyBorder="1" applyAlignment="1"/>
    <xf numFmtId="166" fontId="0" fillId="51" borderId="9" xfId="0" applyNumberFormat="1" applyFill="1" applyBorder="1"/>
    <xf numFmtId="10" fontId="0" fillId="51" borderId="0" xfId="0" applyNumberFormat="1" applyFill="1"/>
    <xf numFmtId="166" fontId="12" fillId="51" borderId="9" xfId="91" applyNumberFormat="1" applyFont="1" applyFill="1" applyBorder="1"/>
    <xf numFmtId="3" fontId="0" fillId="51" borderId="0" xfId="0" applyNumberFormat="1" applyFill="1"/>
    <xf numFmtId="165" fontId="0" fillId="51" borderId="0" xfId="0" applyNumberFormat="1" applyFont="1" applyFill="1"/>
    <xf numFmtId="0" fontId="0" fillId="51" borderId="0" xfId="0" applyFont="1" applyFill="1"/>
    <xf numFmtId="167" fontId="0" fillId="51" borderId="9" xfId="0" applyNumberFormat="1" applyFont="1" applyFill="1" applyBorder="1"/>
    <xf numFmtId="168" fontId="12" fillId="51" borderId="0" xfId="91" applyNumberFormat="1" applyFont="1" applyFill="1"/>
    <xf numFmtId="9" fontId="12" fillId="51" borderId="0" xfId="134" applyFont="1" applyFill="1"/>
    <xf numFmtId="167" fontId="0" fillId="51" borderId="0" xfId="0" applyNumberFormat="1" applyFont="1" applyFill="1"/>
    <xf numFmtId="0" fontId="0" fillId="0" borderId="0" xfId="0" applyAlignment="1">
      <alignment vertical="center"/>
    </xf>
    <xf numFmtId="165" fontId="0" fillId="0" borderId="0" xfId="0" applyNumberFormat="1"/>
    <xf numFmtId="165" fontId="32" fillId="51" borderId="9" xfId="124" applyNumberFormat="1" applyFont="1" applyFill="1" applyBorder="1" applyAlignment="1"/>
    <xf numFmtId="165" fontId="0" fillId="0" borderId="0" xfId="0" applyNumberFormat="1" applyFont="1"/>
    <xf numFmtId="165" fontId="33" fillId="52" borderId="9" xfId="124" applyNumberFormat="1" applyFont="1" applyFill="1" applyBorder="1" applyAlignment="1">
      <alignment horizontal="left" wrapText="1"/>
    </xf>
    <xf numFmtId="165" fontId="0" fillId="51" borderId="0" xfId="0" applyNumberFormat="1" applyFont="1" applyFill="1"/>
    <xf numFmtId="165" fontId="0" fillId="0" borderId="0" xfId="0" applyNumberFormat="1"/>
    <xf numFmtId="165" fontId="0" fillId="51" borderId="9" xfId="0" applyNumberFormat="1" applyFont="1" applyFill="1" applyBorder="1"/>
    <xf numFmtId="165" fontId="0" fillId="51" borderId="9" xfId="0" applyNumberFormat="1" applyFill="1" applyBorder="1"/>
    <xf numFmtId="0" fontId="0" fillId="0" borderId="9" xfId="0" applyNumberFormat="1" applyFont="1" applyBorder="1" applyAlignment="1"/>
    <xf numFmtId="3" fontId="0" fillId="0" borderId="9" xfId="0" applyNumberFormat="1" applyFont="1" applyBorder="1" applyAlignment="1"/>
    <xf numFmtId="3" fontId="0" fillId="51" borderId="9" xfId="0" applyNumberFormat="1" applyFont="1" applyFill="1" applyBorder="1" applyAlignment="1"/>
    <xf numFmtId="0" fontId="0" fillId="51" borderId="9" xfId="0" applyNumberFormat="1" applyFont="1" applyFill="1" applyBorder="1" applyAlignment="1"/>
    <xf numFmtId="0" fontId="0" fillId="0" borderId="9" xfId="0" applyNumberFormat="1" applyFont="1" applyBorder="1" applyAlignment="1">
      <alignment horizontal="right"/>
    </xf>
    <xf numFmtId="0" fontId="0" fillId="51" borderId="9" xfId="0" applyFont="1" applyFill="1" applyBorder="1" applyAlignment="1"/>
    <xf numFmtId="0" fontId="0" fillId="0" borderId="9" xfId="0" applyFont="1" applyBorder="1" applyAlignment="1"/>
    <xf numFmtId="0" fontId="30" fillId="52" borderId="9" xfId="0" applyFont="1" applyFill="1" applyBorder="1" applyAlignment="1">
      <alignment horizontal="center" vertical="center" wrapText="1"/>
    </xf>
    <xf numFmtId="3" fontId="33" fillId="52" borderId="9" xfId="12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34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0" fontId="0" fillId="0" borderId="9" xfId="0" applyNumberFormat="1" applyBorder="1" applyAlignment="1">
      <alignment horizontal="center" wrapText="1"/>
    </xf>
    <xf numFmtId="3" fontId="0" fillId="51" borderId="9" xfId="0" applyNumberFormat="1" applyFont="1" applyFill="1" applyBorder="1" applyAlignment="1">
      <alignment horizontal="center" wrapText="1"/>
    </xf>
    <xf numFmtId="3" fontId="0" fillId="51" borderId="9" xfId="0" applyNumberFormat="1" applyFont="1" applyFill="1" applyBorder="1" applyAlignment="1">
      <alignment horizontal="center" wrapText="1"/>
    </xf>
    <xf numFmtId="3" fontId="0" fillId="0" borderId="9" xfId="0" applyNumberFormat="1" applyFont="1" applyBorder="1" applyAlignment="1">
      <alignment horizontal="center" wrapText="1"/>
    </xf>
    <xf numFmtId="49" fontId="30" fillId="52" borderId="9" xfId="0" applyNumberFormat="1" applyFont="1" applyFill="1" applyBorder="1" applyAlignment="1">
      <alignment horizontal="center" vertical="center" wrapText="1"/>
    </xf>
    <xf numFmtId="165" fontId="30" fillId="52" borderId="9" xfId="0" applyNumberFormat="1" applyFont="1" applyFill="1" applyBorder="1" applyAlignment="1">
      <alignment horizontal="center" vertical="center" wrapText="1"/>
    </xf>
    <xf numFmtId="0" fontId="30" fillId="52" borderId="9" xfId="0" applyFont="1" applyFill="1" applyBorder="1" applyAlignment="1">
      <alignment horizontal="center" vertical="center" wrapText="1"/>
    </xf>
    <xf numFmtId="0" fontId="30" fillId="52" borderId="13" xfId="0" applyFont="1" applyFill="1" applyBorder="1" applyAlignment="1">
      <alignment horizontal="center" vertical="center" wrapText="1"/>
    </xf>
    <xf numFmtId="0" fontId="30" fillId="52" borderId="14" xfId="0" applyFont="1" applyFill="1" applyBorder="1" applyAlignment="1">
      <alignment horizontal="center" vertical="center" wrapText="1"/>
    </xf>
    <xf numFmtId="164" fontId="30" fillId="52" borderId="9" xfId="0" applyNumberFormat="1" applyFont="1" applyFill="1" applyBorder="1" applyAlignment="1">
      <alignment horizontal="center" vertical="center" wrapText="1"/>
    </xf>
    <xf numFmtId="4" fontId="30" fillId="52" borderId="9" xfId="0" applyNumberFormat="1" applyFont="1" applyFill="1" applyBorder="1" applyAlignment="1">
      <alignment horizontal="center" vertical="center" wrapText="1"/>
    </xf>
    <xf numFmtId="164" fontId="0" fillId="53" borderId="9" xfId="0" applyNumberFormat="1" applyFill="1" applyBorder="1"/>
    <xf numFmtId="0" fontId="30" fillId="53" borderId="9" xfId="0" applyFont="1" applyFill="1" applyBorder="1" applyAlignment="1">
      <alignment horizontal="center" vertical="center" wrapText="1"/>
    </xf>
    <xf numFmtId="164" fontId="30" fillId="53" borderId="9" xfId="0" applyNumberFormat="1" applyFont="1" applyFill="1" applyBorder="1" applyAlignment="1">
      <alignment horizontal="center" vertical="center" wrapText="1"/>
    </xf>
    <xf numFmtId="164" fontId="0" fillId="53" borderId="9" xfId="0" applyNumberFormat="1" applyFont="1" applyFill="1" applyBorder="1"/>
    <xf numFmtId="3" fontId="0" fillId="0" borderId="9" xfId="0" applyNumberFormat="1" applyBorder="1" applyAlignment="1">
      <alignment horizontal="right"/>
    </xf>
    <xf numFmtId="168" fontId="12" fillId="0" borderId="9" xfId="91" applyNumberFormat="1" applyFont="1" applyBorder="1" applyAlignment="1">
      <alignment horizontal="right"/>
    </xf>
    <xf numFmtId="3" fontId="12" fillId="0" borderId="9" xfId="91" applyNumberFormat="1" applyFont="1" applyBorder="1" applyAlignment="1">
      <alignment horizontal="right"/>
    </xf>
    <xf numFmtId="3" fontId="0" fillId="51" borderId="9" xfId="0" applyNumberFormat="1" applyFill="1" applyBorder="1" applyAlignment="1">
      <alignment horizontal="right" wrapText="1"/>
    </xf>
    <xf numFmtId="3" fontId="32" fillId="51" borderId="9" xfId="124" applyNumberFormat="1" applyFont="1" applyFill="1" applyBorder="1" applyAlignment="1">
      <alignment horizontal="right"/>
    </xf>
    <xf numFmtId="3" fontId="0" fillId="51" borderId="9" xfId="0" applyNumberFormat="1" applyFill="1" applyBorder="1" applyAlignment="1">
      <alignment horizontal="right"/>
    </xf>
    <xf numFmtId="168" fontId="32" fillId="0" borderId="9" xfId="91" applyNumberFormat="1" applyFont="1" applyFill="1" applyBorder="1" applyAlignment="1">
      <alignment horizontal="right"/>
    </xf>
    <xf numFmtId="3" fontId="32" fillId="0" borderId="9" xfId="91" applyNumberFormat="1" applyFont="1" applyFill="1" applyBorder="1" applyAlignment="1">
      <alignment horizontal="right"/>
    </xf>
    <xf numFmtId="3" fontId="0" fillId="0" borderId="9" xfId="0" applyNumberFormat="1" applyBorder="1" applyAlignment="1">
      <alignment horizontal="right" wrapText="1"/>
    </xf>
    <xf numFmtId="168" fontId="9" fillId="51" borderId="9" xfId="91" applyNumberFormat="1" applyFont="1" applyFill="1" applyBorder="1" applyAlignment="1">
      <alignment horizontal="right"/>
    </xf>
    <xf numFmtId="3" fontId="12" fillId="51" borderId="9" xfId="91" applyNumberFormat="1" applyFont="1" applyFill="1" applyBorder="1" applyAlignment="1">
      <alignment horizontal="right"/>
    </xf>
    <xf numFmtId="168" fontId="12" fillId="0" borderId="9" xfId="91" applyNumberFormat="1" applyFont="1" applyBorder="1" applyAlignment="1">
      <alignment horizontal="right" wrapText="1"/>
    </xf>
    <xf numFmtId="3" fontId="12" fillId="0" borderId="9" xfId="91" applyNumberFormat="1" applyFont="1" applyBorder="1" applyAlignment="1">
      <alignment horizontal="right" wrapText="1"/>
    </xf>
    <xf numFmtId="168" fontId="12" fillId="51" borderId="9" xfId="91" applyNumberFormat="1" applyFont="1" applyFill="1" applyBorder="1" applyAlignment="1">
      <alignment horizontal="right"/>
    </xf>
    <xf numFmtId="168" fontId="32" fillId="51" borderId="9" xfId="91" applyNumberFormat="1" applyFont="1" applyFill="1" applyBorder="1" applyAlignment="1">
      <alignment horizontal="right"/>
    </xf>
    <xf numFmtId="3" fontId="12" fillId="51" borderId="9" xfId="91" applyNumberFormat="1" applyFont="1" applyFill="1" applyBorder="1" applyAlignment="1">
      <alignment horizontal="right" wrapText="1"/>
    </xf>
    <xf numFmtId="4" fontId="12" fillId="51" borderId="9" xfId="91" applyNumberFormat="1" applyFont="1" applyFill="1" applyBorder="1" applyAlignment="1">
      <alignment horizontal="right"/>
    </xf>
    <xf numFmtId="3" fontId="32" fillId="51" borderId="9" xfId="91" applyNumberFormat="1" applyFont="1" applyFill="1" applyBorder="1" applyAlignment="1">
      <alignment horizontal="right"/>
    </xf>
    <xf numFmtId="3" fontId="32" fillId="0" borderId="9" xfId="124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0" fontId="34" fillId="0" borderId="15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3" fontId="0" fillId="0" borderId="9" xfId="0" applyNumberFormat="1" applyFont="1" applyBorder="1" applyAlignment="1">
      <alignment horizontal="center" wrapText="1"/>
    </xf>
    <xf numFmtId="0" fontId="0" fillId="51" borderId="9" xfId="0" applyNumberFormat="1" applyFill="1" applyBorder="1" applyAlignment="1">
      <alignment horizontal="center" wrapText="1"/>
    </xf>
    <xf numFmtId="3" fontId="0" fillId="51" borderId="9" xfId="0" applyNumberFormat="1" applyFont="1" applyFill="1" applyBorder="1" applyAlignment="1">
      <alignment horizontal="center"/>
    </xf>
    <xf numFmtId="49" fontId="32" fillId="51" borderId="9" xfId="123" applyNumberFormat="1" applyFont="1" applyFill="1" applyBorder="1" applyAlignment="1">
      <alignment horizontal="center"/>
    </xf>
    <xf numFmtId="0" fontId="0" fillId="51" borderId="9" xfId="0" applyFill="1" applyBorder="1" applyAlignment="1">
      <alignment horizontal="center" wrapText="1"/>
    </xf>
    <xf numFmtId="3" fontId="32" fillId="0" borderId="9" xfId="123" applyNumberFormat="1" applyFont="1" applyBorder="1" applyAlignment="1">
      <alignment horizontal="center"/>
    </xf>
    <xf numFmtId="0" fontId="0" fillId="51" borderId="9" xfId="0" applyFill="1" applyBorder="1" applyAlignment="1">
      <alignment horizontal="center"/>
    </xf>
    <xf numFmtId="3" fontId="32" fillId="51" borderId="9" xfId="124" applyNumberFormat="1" applyFont="1" applyFill="1" applyBorder="1" applyAlignment="1">
      <alignment horizontal="center"/>
    </xf>
    <xf numFmtId="3" fontId="32" fillId="51" borderId="9" xfId="123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 wrapText="1"/>
    </xf>
    <xf numFmtId="0" fontId="32" fillId="51" borderId="9" xfId="123" applyNumberFormat="1" applyFont="1" applyFill="1" applyBorder="1" applyAlignment="1">
      <alignment horizontal="center"/>
    </xf>
    <xf numFmtId="3" fontId="32" fillId="0" borderId="9" xfId="124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" fontId="0" fillId="51" borderId="9" xfId="0" applyNumberFormat="1" applyFill="1" applyBorder="1" applyAlignment="1">
      <alignment horizontal="center" wrapText="1"/>
    </xf>
    <xf numFmtId="164" fontId="0" fillId="53" borderId="9" xfId="0" applyNumberFormat="1" applyFill="1" applyBorder="1" applyAlignment="1">
      <alignment horizontal="right"/>
    </xf>
    <xf numFmtId="0" fontId="34" fillId="0" borderId="0" xfId="0" applyFont="1" applyAlignment="1">
      <alignment vertical="top"/>
    </xf>
    <xf numFmtId="165" fontId="0" fillId="0" borderId="0" xfId="0" applyNumberFormat="1" applyBorder="1"/>
    <xf numFmtId="0" fontId="0" fillId="0" borderId="0" xfId="0" applyFill="1" applyBorder="1"/>
    <xf numFmtId="3" fontId="0" fillId="0" borderId="0" xfId="0" applyNumberFormat="1" applyAlignment="1">
      <alignment horizontal="right"/>
    </xf>
    <xf numFmtId="165" fontId="12" fillId="51" borderId="9" xfId="91" applyNumberFormat="1" applyFont="1" applyFill="1" applyBorder="1"/>
    <xf numFmtId="164" fontId="0" fillId="53" borderId="9" xfId="0" applyNumberFormat="1" applyFont="1" applyFill="1" applyBorder="1" applyAlignment="1">
      <alignment horizontal="right"/>
    </xf>
    <xf numFmtId="164" fontId="0" fillId="53" borderId="9" xfId="0" applyNumberFormat="1" applyFill="1" applyBorder="1" applyAlignment="1">
      <alignment horizontal="right" wrapText="1"/>
    </xf>
    <xf numFmtId="164" fontId="32" fillId="53" borderId="9" xfId="124" applyNumberFormat="1" applyFont="1" applyFill="1" applyBorder="1" applyAlignment="1"/>
    <xf numFmtId="164" fontId="12" fillId="53" borderId="9" xfId="91" applyNumberFormat="1" applyFont="1" applyFill="1" applyBorder="1" applyAlignment="1">
      <alignment horizontal="right"/>
    </xf>
    <xf numFmtId="2" fontId="0" fillId="0" borderId="9" xfId="0" applyNumberFormat="1" applyBorder="1" applyAlignment="1">
      <alignment horizontal="center" wrapText="1"/>
    </xf>
    <xf numFmtId="2" fontId="0" fillId="51" borderId="9" xfId="0" applyNumberFormat="1" applyFill="1" applyBorder="1" applyAlignment="1">
      <alignment horizontal="center" wrapText="1"/>
    </xf>
    <xf numFmtId="2" fontId="0" fillId="0" borderId="9" xfId="0" applyNumberFormat="1" applyFont="1" applyBorder="1" applyAlignment="1">
      <alignment horizontal="center" wrapText="1"/>
    </xf>
    <xf numFmtId="1" fontId="32" fillId="51" borderId="9" xfId="123" applyNumberFormat="1" applyFont="1" applyFill="1" applyBorder="1" applyAlignment="1">
      <alignment horizontal="center"/>
    </xf>
    <xf numFmtId="1" fontId="0" fillId="51" borderId="9" xfId="0" applyNumberFormat="1" applyFill="1" applyBorder="1" applyAlignment="1">
      <alignment horizontal="center"/>
    </xf>
    <xf numFmtId="1" fontId="0" fillId="0" borderId="9" xfId="0" applyNumberFormat="1" applyFont="1" applyBorder="1" applyAlignment="1">
      <alignment horizontal="center" wrapText="1"/>
    </xf>
    <xf numFmtId="164" fontId="0" fillId="0" borderId="0" xfId="0" applyNumberFormat="1" applyBorder="1"/>
    <xf numFmtId="164" fontId="0" fillId="51" borderId="0" xfId="0" applyNumberFormat="1" applyFill="1" applyBorder="1"/>
    <xf numFmtId="0" fontId="0" fillId="0" borderId="12" xfId="0" applyBorder="1" applyAlignment="1">
      <alignment wrapText="1"/>
    </xf>
    <xf numFmtId="164" fontId="0" fillId="53" borderId="0" xfId="0" applyNumberFormat="1" applyFill="1" applyBorder="1"/>
    <xf numFmtId="164" fontId="0" fillId="51" borderId="16" xfId="0" applyNumberFormat="1" applyFill="1" applyBorder="1"/>
    <xf numFmtId="168" fontId="12" fillId="51" borderId="9" xfId="91" applyNumberFormat="1" applyFont="1" applyFill="1" applyBorder="1" applyAlignment="1">
      <alignment horizontal="right" wrapText="1"/>
    </xf>
    <xf numFmtId="0" fontId="0" fillId="0" borderId="0" xfId="0" applyBorder="1" applyAlignment="1">
      <alignment horizontal="left"/>
    </xf>
    <xf numFmtId="3" fontId="34" fillId="51" borderId="0" xfId="0" applyNumberFormat="1" applyFont="1" applyFill="1" applyBorder="1" applyAlignment="1">
      <alignment horizontal="left" wrapText="1"/>
    </xf>
    <xf numFmtId="0" fontId="34" fillId="51" borderId="17" xfId="0" applyFont="1" applyFill="1" applyBorder="1" applyAlignment="1">
      <alignment horizontal="left" vertical="top" wrapText="1"/>
    </xf>
    <xf numFmtId="0" fontId="34" fillId="51" borderId="18" xfId="0" applyFont="1" applyFill="1" applyBorder="1" applyAlignment="1">
      <alignment horizontal="left" vertical="top" wrapText="1"/>
    </xf>
    <xf numFmtId="0" fontId="34" fillId="0" borderId="17" xfId="0" applyFont="1" applyFill="1" applyBorder="1" applyAlignment="1">
      <alignment vertical="top" wrapText="1"/>
    </xf>
    <xf numFmtId="0" fontId="34" fillId="0" borderId="18" xfId="0" applyFont="1" applyFill="1" applyBorder="1" applyAlignment="1">
      <alignment vertical="top" wrapText="1"/>
    </xf>
    <xf numFmtId="3" fontId="34" fillId="51" borderId="0" xfId="0" applyNumberFormat="1" applyFont="1" applyFill="1" applyBorder="1" applyAlignment="1">
      <alignment horizontal="left" vertical="top" wrapText="1"/>
    </xf>
  </cellXfs>
  <cellStyles count="143">
    <cellStyle name="20% - Accent1" xfId="1" builtinId="30" customBuiltin="1"/>
    <cellStyle name="20% - Accent1 2" xfId="2"/>
    <cellStyle name="20% - Accent1 3" xfId="3"/>
    <cellStyle name="20% - Accent1 4" xfId="4"/>
    <cellStyle name="20% - Accent2" xfId="5" builtinId="34" customBuiltin="1"/>
    <cellStyle name="20% - Accent2 2" xfId="6"/>
    <cellStyle name="20% - Accent2 3" xfId="7"/>
    <cellStyle name="20% - Accent3" xfId="8" builtinId="38" customBuiltin="1"/>
    <cellStyle name="20% - Accent3 2" xfId="9"/>
    <cellStyle name="20% - Accent3 3" xfId="10"/>
    <cellStyle name="20% - Accent4" xfId="11" builtinId="42" customBuiltin="1"/>
    <cellStyle name="20% - Accent4 2" xfId="12"/>
    <cellStyle name="20% - Accent4 3" xfId="13"/>
    <cellStyle name="20% - Accent4 4" xfId="14"/>
    <cellStyle name="20% - Accent5" xfId="15" builtinId="46" customBuiltin="1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1 4" xfId="22"/>
    <cellStyle name="40% - Accent2" xfId="23" builtinId="35" customBuiltin="1"/>
    <cellStyle name="40% - Accent3" xfId="24" builtinId="39" customBuiltin="1"/>
    <cellStyle name="40% - Accent3 2" xfId="25"/>
    <cellStyle name="40% - Accent3 3" xfId="26"/>
    <cellStyle name="40% - Accent4" xfId="27" builtinId="43" customBuiltin="1"/>
    <cellStyle name="40% - Accent4 2" xfId="28"/>
    <cellStyle name="40% - Accent4 3" xfId="29"/>
    <cellStyle name="40% - Accent4 4" xfId="30"/>
    <cellStyle name="40% - Accent5" xfId="31" builtinId="47" customBuiltin="1"/>
    <cellStyle name="40% - Accent5 2" xfId="32"/>
    <cellStyle name="40% - Accent5 3" xfId="33"/>
    <cellStyle name="40% - Accent5 4" xfId="34"/>
    <cellStyle name="40% - Accent6" xfId="35" builtinId="51" customBuiltin="1"/>
    <cellStyle name="40% - Accent6 2" xfId="36"/>
    <cellStyle name="40% - Accent6 3" xfId="37"/>
    <cellStyle name="40% - Accent6 4" xfId="38"/>
    <cellStyle name="60% - Accent1" xfId="39" builtinId="32" customBuiltin="1"/>
    <cellStyle name="60% - Accent1 2" xfId="40"/>
    <cellStyle name="60% - Accent1 3" xfId="41"/>
    <cellStyle name="60% - Accent1 4" xfId="42"/>
    <cellStyle name="60% - Accent2" xfId="43" builtinId="36" customBuiltin="1"/>
    <cellStyle name="60% - Accent2 2" xfId="44"/>
    <cellStyle name="60% - Accent2 3" xfId="45"/>
    <cellStyle name="60% - Accent2 4" xfId="46"/>
    <cellStyle name="60% - Accent3" xfId="47" builtinId="40" customBuiltin="1"/>
    <cellStyle name="60% - Accent3 2" xfId="48"/>
    <cellStyle name="60% - Accent3 3" xfId="49"/>
    <cellStyle name="60% - Accent3 4" xfId="50"/>
    <cellStyle name="60% - Accent4" xfId="51" builtinId="44" customBuiltin="1"/>
    <cellStyle name="60% - Accent4 2" xfId="52"/>
    <cellStyle name="60% - Accent4 3" xfId="53"/>
    <cellStyle name="60% - Accent4 4" xfId="54"/>
    <cellStyle name="60% - Accent5" xfId="55" builtinId="48" customBuiltin="1"/>
    <cellStyle name="60% - Accent5 2" xfId="56"/>
    <cellStyle name="60% - Accent5 3" xfId="57"/>
    <cellStyle name="60% - Accent5 4" xfId="58"/>
    <cellStyle name="60% - Accent6" xfId="59" builtinId="52" customBuiltin="1"/>
    <cellStyle name="60% - Accent6 2" xfId="60"/>
    <cellStyle name="60% - Accent6 3" xfId="61"/>
    <cellStyle name="Accent1" xfId="62" builtinId="29" customBuiltin="1"/>
    <cellStyle name="Accent1 2" xfId="63"/>
    <cellStyle name="Accent1 3" xfId="64"/>
    <cellStyle name="Accent1 4" xfId="65"/>
    <cellStyle name="Accent2" xfId="66" builtinId="33" customBuiltin="1"/>
    <cellStyle name="Accent2 2" xfId="67"/>
    <cellStyle name="Accent2 3" xfId="68"/>
    <cellStyle name="Accent2 4" xfId="69"/>
    <cellStyle name="Accent3" xfId="70" builtinId="37" customBuiltin="1"/>
    <cellStyle name="Accent3 2" xfId="71"/>
    <cellStyle name="Accent3 3" xfId="72"/>
    <cellStyle name="Accent3 4" xfId="73"/>
    <cellStyle name="Accent4" xfId="74" builtinId="41" customBuiltin="1"/>
    <cellStyle name="Accent4 2" xfId="75"/>
    <cellStyle name="Accent4 3" xfId="76"/>
    <cellStyle name="Accent5" xfId="77" builtinId="45" customBuiltin="1"/>
    <cellStyle name="Accent6" xfId="78" builtinId="49" customBuiltin="1"/>
    <cellStyle name="Accent6 2" xfId="79"/>
    <cellStyle name="Accent6 3" xfId="80"/>
    <cellStyle name="Accent6 4" xfId="81"/>
    <cellStyle name="Bad" xfId="82" builtinId="27" customBuiltin="1"/>
    <cellStyle name="Bad 2" xfId="83"/>
    <cellStyle name="Bad 3" xfId="84"/>
    <cellStyle name="Bad 4" xfId="85"/>
    <cellStyle name="Calculation" xfId="86" builtinId="22" customBuiltin="1"/>
    <cellStyle name="Calculation 2" xfId="87"/>
    <cellStyle name="Calculation 3" xfId="88"/>
    <cellStyle name="Calculation 4" xfId="89"/>
    <cellStyle name="Check Cell" xfId="90" builtinId="23" customBuiltin="1"/>
    <cellStyle name="Comma" xfId="91" builtinId="3"/>
    <cellStyle name="Explanatory Text" xfId="92" builtinId="53" customBuiltin="1"/>
    <cellStyle name="Good" xfId="93" builtinId="26" customBuiltin="1"/>
    <cellStyle name="Good 2" xfId="94"/>
    <cellStyle name="Good 3" xfId="95"/>
    <cellStyle name="Good 4" xfId="96"/>
    <cellStyle name="Heading 1" xfId="97" builtinId="16" customBuiltin="1"/>
    <cellStyle name="Heading 1 2" xfId="98"/>
    <cellStyle name="Heading 1 3" xfId="99"/>
    <cellStyle name="Heading 1 4" xfId="100"/>
    <cellStyle name="Heading 2" xfId="101" builtinId="17" customBuiltin="1"/>
    <cellStyle name="Heading 2 2" xfId="102"/>
    <cellStyle name="Heading 2 3" xfId="103"/>
    <cellStyle name="Heading 2 4" xfId="104"/>
    <cellStyle name="Heading 3" xfId="105" builtinId="18" customBuiltin="1"/>
    <cellStyle name="Heading 3 2" xfId="106"/>
    <cellStyle name="Heading 3 3" xfId="107"/>
    <cellStyle name="Heading 3 4" xfId="108"/>
    <cellStyle name="Heading 4" xfId="109" builtinId="19" customBuiltin="1"/>
    <cellStyle name="Heading 4 2" xfId="110"/>
    <cellStyle name="Heading 4 3" xfId="111"/>
    <cellStyle name="Input" xfId="112" builtinId="20" customBuiltin="1"/>
    <cellStyle name="Input 2" xfId="113"/>
    <cellStyle name="Input 3" xfId="114"/>
    <cellStyle name="Linked Cell" xfId="115" builtinId="24" customBuiltin="1"/>
    <cellStyle name="Linked Cell 2" xfId="116"/>
    <cellStyle name="Linked Cell 3" xfId="117"/>
    <cellStyle name="Linked Cell 4" xfId="118"/>
    <cellStyle name="Neutral" xfId="119" builtinId="28" customBuiltin="1"/>
    <cellStyle name="Neutral 2" xfId="120"/>
    <cellStyle name="Neutral 3" xfId="121"/>
    <cellStyle name="Neutral 4" xfId="122"/>
    <cellStyle name="Normal" xfId="0" builtinId="0"/>
    <cellStyle name="Normal 2" xfId="123"/>
    <cellStyle name="Normal_HIUnitWithEmissionGovernorAndRateGovernor_006_006_95th_121610" xfId="124"/>
    <cellStyle name="Note" xfId="125" builtinId="10" customBuiltin="1"/>
    <cellStyle name="Note 2" xfId="126"/>
    <cellStyle name="Note 2 2" xfId="127"/>
    <cellStyle name="Note 3" xfId="128"/>
    <cellStyle name="Note 4" xfId="129"/>
    <cellStyle name="Note 5" xfId="130"/>
    <cellStyle name="Output" xfId="131" builtinId="21" customBuiltin="1"/>
    <cellStyle name="Output 2" xfId="132"/>
    <cellStyle name="Output 3" xfId="133"/>
    <cellStyle name="Percent" xfId="134" builtinId="5"/>
    <cellStyle name="Title" xfId="135" builtinId="15" customBuiltin="1"/>
    <cellStyle name="Title 2" xfId="136"/>
    <cellStyle name="Title 3" xfId="137"/>
    <cellStyle name="Total" xfId="138" builtinId="25" customBuiltin="1"/>
    <cellStyle name="Total 2" xfId="139"/>
    <cellStyle name="Total 3" xfId="140"/>
    <cellStyle name="Total 4" xfId="141"/>
    <cellStyle name="Warning Text" xfId="1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zoomScaleNormal="100" workbookViewId="0"/>
  </sheetViews>
  <sheetFormatPr defaultRowHeight="15" x14ac:dyDescent="0.25"/>
  <cols>
    <col min="1" max="1" width="33.42578125" customWidth="1"/>
    <col min="2" max="3" width="12.5703125" customWidth="1"/>
    <col min="4" max="6" width="12.5703125" style="163" customWidth="1"/>
    <col min="7" max="7" width="14.140625" customWidth="1"/>
    <col min="8" max="8" width="9" customWidth="1"/>
  </cols>
  <sheetData>
    <row r="1" spans="1:10" s="104" customFormat="1" ht="63.75" customHeight="1" x14ac:dyDescent="0.25">
      <c r="A1" s="183" t="s">
        <v>0</v>
      </c>
      <c r="B1" s="183" t="s">
        <v>1</v>
      </c>
      <c r="C1" s="183" t="s">
        <v>2</v>
      </c>
      <c r="D1" s="184" t="s">
        <v>155</v>
      </c>
      <c r="E1" s="184" t="s">
        <v>156</v>
      </c>
      <c r="F1" s="184" t="s">
        <v>154</v>
      </c>
      <c r="G1" s="157"/>
      <c r="H1" s="157"/>
      <c r="I1" s="157"/>
      <c r="J1" s="157"/>
    </row>
    <row r="2" spans="1:10" s="131" customFormat="1" ht="15" customHeight="1" x14ac:dyDescent="0.25">
      <c r="A2" s="172" t="s">
        <v>3</v>
      </c>
      <c r="B2" s="166">
        <v>6137</v>
      </c>
      <c r="C2" s="166">
        <v>1</v>
      </c>
      <c r="D2" s="167">
        <f>'SO2 2021-22 Annual Allocations'!AS2</f>
        <v>2758.7674074824099</v>
      </c>
      <c r="E2" s="168">
        <f>'NOx 2021-22 Annual Allocations'!AS2</f>
        <v>1749.6643111465644</v>
      </c>
      <c r="F2" s="167">
        <f>'NOx 2021-22 OS Allocations'!AA2</f>
        <v>327.19392305798516</v>
      </c>
      <c r="G2"/>
      <c r="H2"/>
      <c r="I2"/>
      <c r="J2"/>
    </row>
    <row r="3" spans="1:10" s="131" customFormat="1" ht="15" customHeight="1" x14ac:dyDescent="0.25">
      <c r="A3" s="172" t="s">
        <v>3</v>
      </c>
      <c r="B3" s="166">
        <v>6137</v>
      </c>
      <c r="C3" s="166">
        <v>2</v>
      </c>
      <c r="D3" s="167">
        <f>'SO2 2021-22 Annual Allocations'!AS3</f>
        <v>2661.5585192267181</v>
      </c>
      <c r="E3" s="168">
        <f>'NOx 2021-22 Annual Allocations'!AS3</f>
        <v>1688.012530700734</v>
      </c>
      <c r="F3" s="167">
        <f>'NOx 2021-22 OS Allocations'!AA3</f>
        <v>338.1610077538682</v>
      </c>
      <c r="G3"/>
      <c r="H3"/>
      <c r="I3"/>
      <c r="J3"/>
    </row>
    <row r="4" spans="1:10" s="131" customFormat="1" ht="15" customHeight="1" x14ac:dyDescent="0.25">
      <c r="A4" s="172" t="s">
        <v>3</v>
      </c>
      <c r="B4" s="166">
        <v>6137</v>
      </c>
      <c r="C4" s="166">
        <v>3</v>
      </c>
      <c r="D4" s="167">
        <f>'SO2 2021-22 Annual Allocations'!AS4</f>
        <v>0.59599999999999997</v>
      </c>
      <c r="E4" s="168">
        <f>'NOx 2021-22 Annual Allocations'!AS4</f>
        <v>24.562222824178175</v>
      </c>
      <c r="F4" s="167">
        <f>'NOx 2021-22 OS Allocations'!AA4</f>
        <v>8.4444772634747434</v>
      </c>
      <c r="G4"/>
      <c r="H4"/>
      <c r="I4"/>
      <c r="J4"/>
    </row>
    <row r="5" spans="1:10" s="131" customFormat="1" ht="15" customHeight="1" x14ac:dyDescent="0.25">
      <c r="A5" s="172" t="s">
        <v>3</v>
      </c>
      <c r="B5" s="166">
        <v>6137</v>
      </c>
      <c r="C5" s="166">
        <v>4</v>
      </c>
      <c r="D5" s="167">
        <f>'SO2 2021-22 Annual Allocations'!AS5</f>
        <v>9.5000000000000001E-2</v>
      </c>
      <c r="E5" s="168">
        <f>'NOx 2021-22 Annual Allocations'!AS5</f>
        <v>2.6219999999999999</v>
      </c>
      <c r="F5" s="167">
        <f>'NOx 2021-22 OS Allocations'!AA5</f>
        <v>2.2629999999999999</v>
      </c>
      <c r="G5"/>
      <c r="H5"/>
      <c r="I5"/>
      <c r="J5"/>
    </row>
    <row r="6" spans="1:10" s="157" customFormat="1" ht="15" customHeight="1" x14ac:dyDescent="0.25">
      <c r="A6" s="171" t="s">
        <v>4</v>
      </c>
      <c r="B6" s="169">
        <v>6705</v>
      </c>
      <c r="C6" s="169">
        <v>4</v>
      </c>
      <c r="D6" s="167">
        <f>'SO2 2021-22 Annual Allocations'!AS6</f>
        <v>3995.069092853048</v>
      </c>
      <c r="E6" s="168">
        <f>'NOx 2021-22 Annual Allocations'!AS6</f>
        <v>2533.7510488818639</v>
      </c>
      <c r="F6" s="167">
        <f>'NOx 2021-22 OS Allocations'!AA6</f>
        <v>503.90838942822546</v>
      </c>
      <c r="G6"/>
      <c r="H6"/>
      <c r="I6"/>
      <c r="J6"/>
    </row>
    <row r="7" spans="1:10" s="104" customFormat="1" ht="15" customHeight="1" x14ac:dyDescent="0.25">
      <c r="A7" s="172" t="s">
        <v>5</v>
      </c>
      <c r="B7" s="166">
        <v>7336</v>
      </c>
      <c r="C7" s="170" t="s">
        <v>6</v>
      </c>
      <c r="D7" s="167">
        <f>'SO2 2021-22 Annual Allocations'!AS7</f>
        <v>0.13800000000000001</v>
      </c>
      <c r="E7" s="168">
        <f>'NOx 2021-22 Annual Allocations'!AS7</f>
        <v>2.161</v>
      </c>
      <c r="F7" s="167">
        <f>'NOx 2021-22 OS Allocations'!AA7</f>
        <v>1.709117808408595</v>
      </c>
      <c r="G7"/>
      <c r="H7"/>
      <c r="I7"/>
      <c r="J7"/>
    </row>
    <row r="8" spans="1:10" ht="15" customHeight="1" x14ac:dyDescent="0.25">
      <c r="A8" s="172" t="s">
        <v>5</v>
      </c>
      <c r="B8" s="166">
        <v>7336</v>
      </c>
      <c r="C8" s="170" t="s">
        <v>7</v>
      </c>
      <c r="D8" s="167">
        <f>'SO2 2021-22 Annual Allocations'!AS8</f>
        <v>0.155</v>
      </c>
      <c r="E8" s="168">
        <f>'NOx 2021-22 Annual Allocations'!AS8</f>
        <v>3.3319999999999999</v>
      </c>
      <c r="F8" s="167">
        <f>'NOx 2021-22 OS Allocations'!AA8</f>
        <v>1.9412403384346848</v>
      </c>
    </row>
    <row r="9" spans="1:10" ht="15" customHeight="1" x14ac:dyDescent="0.25">
      <c r="A9" s="172" t="s">
        <v>5</v>
      </c>
      <c r="B9" s="166">
        <v>7336</v>
      </c>
      <c r="C9" s="170" t="s">
        <v>8</v>
      </c>
      <c r="D9" s="167">
        <f>'SO2 2021-22 Annual Allocations'!AS9</f>
        <v>0.316</v>
      </c>
      <c r="E9" s="168">
        <f>'NOx 2021-22 Annual Allocations'!AS9</f>
        <v>2.31</v>
      </c>
      <c r="F9" s="167">
        <f>'NOx 2021-22 OS Allocations'!AA9</f>
        <v>2.149</v>
      </c>
    </row>
    <row r="10" spans="1:10" ht="15" customHeight="1" x14ac:dyDescent="0.25">
      <c r="A10" s="172" t="s">
        <v>9</v>
      </c>
      <c r="B10" s="166">
        <v>995</v>
      </c>
      <c r="C10" s="166">
        <v>10</v>
      </c>
      <c r="D10" s="167">
        <f>'SO2 2021-22 Annual Allocations'!AS10</f>
        <v>1.7000000000000001E-2</v>
      </c>
      <c r="E10" s="168">
        <f>'NOx 2021-22 Annual Allocations'!AS10</f>
        <v>3.6803720752405704</v>
      </c>
      <c r="F10" s="167">
        <f>'NOx 2021-22 OS Allocations'!AA10</f>
        <v>1.1696977019077801</v>
      </c>
    </row>
    <row r="11" spans="1:10" ht="15" customHeight="1" x14ac:dyDescent="0.25">
      <c r="A11" s="172" t="s">
        <v>9</v>
      </c>
      <c r="B11" s="166">
        <v>995</v>
      </c>
      <c r="C11" s="166">
        <v>7</v>
      </c>
      <c r="D11" s="167">
        <f>'SO2 2021-22 Annual Allocations'!AS11</f>
        <v>1943.3912378058471</v>
      </c>
      <c r="E11" s="168">
        <f>'NOx 2021-22 Annual Allocations'!AS11</f>
        <v>827</v>
      </c>
      <c r="F11" s="167">
        <f>'NOx 2021-22 OS Allocations'!AA11</f>
        <v>224.40596819900031</v>
      </c>
    </row>
    <row r="12" spans="1:10" ht="15" customHeight="1" x14ac:dyDescent="0.25">
      <c r="A12" s="172" t="s">
        <v>9</v>
      </c>
      <c r="B12" s="166">
        <v>995</v>
      </c>
      <c r="C12" s="166">
        <v>8</v>
      </c>
      <c r="D12" s="167">
        <f>'SO2 2021-22 Annual Allocations'!AS12</f>
        <v>3317.5847139295465</v>
      </c>
      <c r="E12" s="168">
        <f>'NOx 2021-22 Annual Allocations'!AS12</f>
        <v>1419</v>
      </c>
      <c r="F12" s="167">
        <f>'NOx 2021-22 OS Allocations'!AA12</f>
        <v>420.50198951857215</v>
      </c>
    </row>
    <row r="13" spans="1:10" ht="15" customHeight="1" x14ac:dyDescent="0.25">
      <c r="A13" s="172" t="s">
        <v>10</v>
      </c>
      <c r="B13" s="166">
        <v>1011</v>
      </c>
      <c r="C13" s="166">
        <v>1</v>
      </c>
      <c r="D13" s="167">
        <f>'SO2 2021-22 Annual Allocations'!AS13</f>
        <v>0</v>
      </c>
      <c r="E13" s="168">
        <f>'NOx 2021-22 Annual Allocations'!AS13</f>
        <v>0</v>
      </c>
      <c r="F13" s="167">
        <f>'NOx 2021-22 OS Allocations'!AA13</f>
        <v>0</v>
      </c>
    </row>
    <row r="14" spans="1:10" ht="15" customHeight="1" x14ac:dyDescent="0.25">
      <c r="A14" s="172" t="s">
        <v>10</v>
      </c>
      <c r="B14" s="166">
        <v>1011</v>
      </c>
      <c r="C14" s="166">
        <v>2</v>
      </c>
      <c r="D14" s="167">
        <f>'SO2 2021-22 Annual Allocations'!AS14</f>
        <v>4.8000000000000001E-2</v>
      </c>
      <c r="E14" s="168">
        <f>'NOx 2021-22 Annual Allocations'!AS14</f>
        <v>25.6290587203531</v>
      </c>
      <c r="F14" s="167">
        <f>'NOx 2021-22 OS Allocations'!AA14</f>
        <v>8.3241895949405222</v>
      </c>
    </row>
    <row r="15" spans="1:10" ht="15" customHeight="1" x14ac:dyDescent="0.25">
      <c r="A15" s="172" t="s">
        <v>11</v>
      </c>
      <c r="B15" s="166">
        <v>1001</v>
      </c>
      <c r="C15" s="166">
        <v>1</v>
      </c>
      <c r="D15" s="167">
        <f>'SO2 2021-22 Annual Allocations'!AS15</f>
        <v>5273.2500326224226</v>
      </c>
      <c r="E15" s="168">
        <f>'NOx 2021-22 Annual Allocations'!AS15</f>
        <v>3344.398429823314</v>
      </c>
      <c r="F15" s="167">
        <f>'NOx 2021-22 OS Allocations'!AA15</f>
        <v>651.25140898259212</v>
      </c>
    </row>
    <row r="16" spans="1:10" ht="15" customHeight="1" x14ac:dyDescent="0.25">
      <c r="A16" s="172" t="s">
        <v>11</v>
      </c>
      <c r="B16" s="166">
        <v>1001</v>
      </c>
      <c r="C16" s="166">
        <v>2</v>
      </c>
      <c r="D16" s="167">
        <f>'SO2 2021-22 Annual Allocations'!AS16</f>
        <v>5151.5386577207619</v>
      </c>
      <c r="E16" s="168">
        <f>'NOx 2021-22 Annual Allocations'!AS16</f>
        <v>3267.2066925465747</v>
      </c>
      <c r="F16" s="167">
        <f>'NOx 2021-22 OS Allocations'!AA16</f>
        <v>643.01029379180079</v>
      </c>
      <c r="G16" s="131"/>
    </row>
    <row r="17" spans="1:7" ht="15" customHeight="1" x14ac:dyDescent="0.25">
      <c r="A17" s="172" t="s">
        <v>11</v>
      </c>
      <c r="B17" s="166">
        <v>1001</v>
      </c>
      <c r="C17" s="166">
        <v>4</v>
      </c>
      <c r="D17" s="167">
        <f>'SO2 2021-22 Annual Allocations'!AS17</f>
        <v>0.749</v>
      </c>
      <c r="E17" s="168">
        <f>'NOx 2021-22 Annual Allocations'!AS17</f>
        <v>9.7140000000000004</v>
      </c>
      <c r="F17" s="167">
        <f>'NOx 2021-22 OS Allocations'!AA17</f>
        <v>7.1849999999999996</v>
      </c>
    </row>
    <row r="18" spans="1:7" ht="15" customHeight="1" x14ac:dyDescent="0.25">
      <c r="A18" s="172" t="s">
        <v>12</v>
      </c>
      <c r="B18" s="166">
        <v>983</v>
      </c>
      <c r="C18" s="166">
        <v>1</v>
      </c>
      <c r="D18" s="167">
        <f>'SO2 2021-22 Annual Allocations'!AS18</f>
        <v>2232.9477860603042</v>
      </c>
      <c r="E18" s="168">
        <f>'NOx 2021-22 Annual Allocations'!AS18</f>
        <v>1416.1792108051648</v>
      </c>
      <c r="F18" s="167">
        <f>'NOx 2021-22 OS Allocations'!AA18</f>
        <v>254.9626858265826</v>
      </c>
    </row>
    <row r="19" spans="1:7" ht="15" customHeight="1" x14ac:dyDescent="0.25">
      <c r="A19" s="172" t="s">
        <v>12</v>
      </c>
      <c r="B19" s="166">
        <v>983</v>
      </c>
      <c r="C19" s="166">
        <v>2</v>
      </c>
      <c r="D19" s="167">
        <f>'SO2 2021-22 Annual Allocations'!AS19</f>
        <v>2242.3970149337456</v>
      </c>
      <c r="E19" s="168">
        <f>'NOx 2021-22 Annual Allocations'!AS19</f>
        <v>1422.1720967885476</v>
      </c>
      <c r="F19" s="167">
        <f>'NOx 2021-22 OS Allocations'!AA19</f>
        <v>254.36192608976449</v>
      </c>
      <c r="G19" s="131"/>
    </row>
    <row r="20" spans="1:7" ht="15" customHeight="1" x14ac:dyDescent="0.25">
      <c r="A20" s="172" t="s">
        <v>12</v>
      </c>
      <c r="B20" s="166">
        <v>983</v>
      </c>
      <c r="C20" s="166">
        <v>3</v>
      </c>
      <c r="D20" s="167">
        <f>'SO2 2021-22 Annual Allocations'!AS20</f>
        <v>2143.2016826665713</v>
      </c>
      <c r="E20" s="168">
        <f>'NOx 2021-22 Annual Allocations'!AS20</f>
        <v>1359.2604746527086</v>
      </c>
      <c r="F20" s="167">
        <f>'NOx 2021-22 OS Allocations'!AA20</f>
        <v>243.38350485126676</v>
      </c>
    </row>
    <row r="21" spans="1:7" ht="15" customHeight="1" x14ac:dyDescent="0.25">
      <c r="A21" s="172" t="s">
        <v>12</v>
      </c>
      <c r="B21" s="166">
        <v>983</v>
      </c>
      <c r="C21" s="166">
        <v>4</v>
      </c>
      <c r="D21" s="167">
        <f>'SO2 2021-22 Annual Allocations'!AS21</f>
        <v>2221.2826315159341</v>
      </c>
      <c r="E21" s="168">
        <f>'NOx 2021-22 Annual Allocations'!AS21</f>
        <v>1408.7809413697144</v>
      </c>
      <c r="F21" s="167">
        <f>'NOx 2021-22 OS Allocations'!AA21</f>
        <v>256.89189918721564</v>
      </c>
    </row>
    <row r="22" spans="1:7" ht="15" customHeight="1" x14ac:dyDescent="0.25">
      <c r="A22" s="172" t="s">
        <v>12</v>
      </c>
      <c r="B22" s="166">
        <v>983</v>
      </c>
      <c r="C22" s="166">
        <v>5</v>
      </c>
      <c r="D22" s="167">
        <f>'SO2 2021-22 Annual Allocations'!AS22</f>
        <v>2219.2324378108888</v>
      </c>
      <c r="E22" s="168">
        <f>'NOx 2021-22 Annual Allocations'!AS22</f>
        <v>1407.480668375722</v>
      </c>
      <c r="F22" s="167">
        <f>'NOx 2021-22 OS Allocations'!AA22</f>
        <v>260.49487394256062</v>
      </c>
      <c r="G22" s="131"/>
    </row>
    <row r="23" spans="1:7" ht="15" customHeight="1" x14ac:dyDescent="0.25">
      <c r="A23" s="172" t="s">
        <v>12</v>
      </c>
      <c r="B23" s="166">
        <v>983</v>
      </c>
      <c r="C23" s="166">
        <v>6</v>
      </c>
      <c r="D23" s="167">
        <f>'SO2 2021-22 Annual Allocations'!AS23</f>
        <v>2095.3370089931764</v>
      </c>
      <c r="E23" s="168">
        <f>'NOx 2021-22 Annual Allocations'!AS23</f>
        <v>1328.9037613379601</v>
      </c>
      <c r="F23" s="167">
        <f>'NOx 2021-22 OS Allocations'!AA23</f>
        <v>246.24905640869432</v>
      </c>
      <c r="G23" s="131"/>
    </row>
    <row r="24" spans="1:7" ht="15" customHeight="1" x14ac:dyDescent="0.25">
      <c r="A24" s="172" t="s">
        <v>13</v>
      </c>
      <c r="B24" s="166">
        <v>1002</v>
      </c>
      <c r="C24" s="170" t="s">
        <v>14</v>
      </c>
      <c r="D24" s="167">
        <f>'SO2 2021-22 Annual Allocations'!AS24</f>
        <v>0.25053273669164161</v>
      </c>
      <c r="E24" s="168">
        <f>'NOx 2021-22 Annual Allocations'!AS24</f>
        <v>0.1588927674635941</v>
      </c>
      <c r="F24" s="167">
        <f>'NOx 2021-22 OS Allocations'!AA24</f>
        <v>4.4821623557527966E-2</v>
      </c>
    </row>
    <row r="25" spans="1:7" ht="15" customHeight="1" x14ac:dyDescent="0.25">
      <c r="A25" s="172" t="s">
        <v>13</v>
      </c>
      <c r="B25" s="166">
        <v>1002</v>
      </c>
      <c r="C25" s="170" t="s">
        <v>15</v>
      </c>
      <c r="D25" s="167">
        <f>'SO2 2021-22 Annual Allocations'!AS25</f>
        <v>0.24576788849513057</v>
      </c>
      <c r="E25" s="168">
        <f>'NOx 2021-22 Annual Allocations'!AS25</f>
        <v>0.15587080743359838</v>
      </c>
      <c r="F25" s="167">
        <f>'NOx 2021-22 OS Allocations'!AA25</f>
        <v>4.3935040433419566E-2</v>
      </c>
    </row>
    <row r="26" spans="1:7" ht="15" customHeight="1" x14ac:dyDescent="0.25">
      <c r="A26" s="172" t="s">
        <v>13</v>
      </c>
      <c r="B26" s="166">
        <v>1002</v>
      </c>
      <c r="C26" s="170" t="s">
        <v>16</v>
      </c>
      <c r="D26" s="167">
        <f>'SO2 2021-22 Annual Allocations'!AS26</f>
        <v>0.28362143269136708</v>
      </c>
      <c r="E26" s="168">
        <f>'NOx 2021-22 Annual Allocations'!AS26</f>
        <v>0.17987826639912433</v>
      </c>
      <c r="F26" s="167">
        <f>'NOx 2021-22 OS Allocations'!AA26</f>
        <v>5.8756409177755986E-2</v>
      </c>
    </row>
    <row r="27" spans="1:7" ht="15" customHeight="1" x14ac:dyDescent="0.25">
      <c r="A27" s="172" t="s">
        <v>13</v>
      </c>
      <c r="B27" s="166">
        <v>1002</v>
      </c>
      <c r="C27" s="170" t="s">
        <v>17</v>
      </c>
      <c r="D27" s="167">
        <f>'SO2 2021-22 Annual Allocations'!AS27</f>
        <v>0.28478365812052769</v>
      </c>
      <c r="E27" s="168">
        <f>'NOx 2021-22 Annual Allocations'!AS27</f>
        <v>0.18061537252463308</v>
      </c>
      <c r="F27" s="167">
        <f>'NOx 2021-22 OS Allocations'!AA27</f>
        <v>6.035461849877638E-2</v>
      </c>
    </row>
    <row r="28" spans="1:7" ht="15" customHeight="1" x14ac:dyDescent="0.25">
      <c r="A28" s="171" t="s">
        <v>18</v>
      </c>
      <c r="B28" s="169">
        <v>996</v>
      </c>
      <c r="C28" s="169">
        <v>11</v>
      </c>
      <c r="D28" s="167">
        <f>'SO2 2021-22 Annual Allocations'!AS28</f>
        <v>0</v>
      </c>
      <c r="E28" s="168">
        <f>'NOx 2021-22 Annual Allocations'!AS28</f>
        <v>0</v>
      </c>
      <c r="F28" s="167">
        <f>'NOx 2021-22 OS Allocations'!AA28</f>
        <v>0</v>
      </c>
    </row>
    <row r="29" spans="1:7" ht="15" customHeight="1" x14ac:dyDescent="0.25">
      <c r="A29" s="171" t="s">
        <v>18</v>
      </c>
      <c r="B29" s="169">
        <v>996</v>
      </c>
      <c r="C29" s="169">
        <v>4</v>
      </c>
      <c r="D29" s="167">
        <f>'SO2 2021-22 Annual Allocations'!AS29</f>
        <v>0</v>
      </c>
      <c r="E29" s="168">
        <f>'NOx 2021-22 Annual Allocations'!AS29</f>
        <v>0</v>
      </c>
      <c r="F29" s="167">
        <f>'NOx 2021-22 OS Allocations'!AA29</f>
        <v>0</v>
      </c>
    </row>
    <row r="30" spans="1:7" ht="15" customHeight="1" x14ac:dyDescent="0.25">
      <c r="A30" s="171" t="s">
        <v>18</v>
      </c>
      <c r="B30" s="169">
        <v>996</v>
      </c>
      <c r="C30" s="169">
        <v>5</v>
      </c>
      <c r="D30" s="167">
        <f>'SO2 2021-22 Annual Allocations'!AS30</f>
        <v>0</v>
      </c>
      <c r="E30" s="168">
        <f>'NOx 2021-22 Annual Allocations'!AS30</f>
        <v>0</v>
      </c>
      <c r="F30" s="167">
        <f>'NOx 2021-22 OS Allocations'!AA30</f>
        <v>0</v>
      </c>
    </row>
    <row r="31" spans="1:7" ht="15" customHeight="1" x14ac:dyDescent="0.25">
      <c r="A31" s="171" t="s">
        <v>18</v>
      </c>
      <c r="B31" s="169">
        <v>996</v>
      </c>
      <c r="C31" s="169">
        <v>6</v>
      </c>
      <c r="D31" s="167">
        <f>'SO2 2021-22 Annual Allocations'!AS31</f>
        <v>0</v>
      </c>
      <c r="E31" s="168">
        <f>'NOx 2021-22 Annual Allocations'!AS31</f>
        <v>0</v>
      </c>
      <c r="F31" s="167">
        <f>'NOx 2021-22 OS Allocations'!AA31</f>
        <v>0</v>
      </c>
    </row>
    <row r="32" spans="1:7" ht="15" customHeight="1" x14ac:dyDescent="0.25">
      <c r="A32" s="172" t="s">
        <v>86</v>
      </c>
      <c r="B32" s="166">
        <v>55111</v>
      </c>
      <c r="C32" s="166">
        <v>1</v>
      </c>
      <c r="D32" s="167">
        <f>'SO2 2021-22 Annual Allocations'!AS32</f>
        <v>6.2E-2</v>
      </c>
      <c r="E32" s="168">
        <f>'NOx 2021-22 Annual Allocations'!AS32</f>
        <v>2.492</v>
      </c>
      <c r="F32" s="167">
        <f>'NOx 2021-22 OS Allocations'!AA32</f>
        <v>2.5089999999999999</v>
      </c>
    </row>
    <row r="33" spans="1:6" ht="15" customHeight="1" x14ac:dyDescent="0.25">
      <c r="A33" s="172" t="s">
        <v>86</v>
      </c>
      <c r="B33" s="166">
        <v>55111</v>
      </c>
      <c r="C33" s="166">
        <v>2</v>
      </c>
      <c r="D33" s="167">
        <f>'SO2 2021-22 Annual Allocations'!AS33</f>
        <v>6.3E-2</v>
      </c>
      <c r="E33" s="168">
        <f>'NOx 2021-22 Annual Allocations'!AS33</f>
        <v>2.8090000000000002</v>
      </c>
      <c r="F33" s="167">
        <f>'NOx 2021-22 OS Allocations'!AA33</f>
        <v>1.82</v>
      </c>
    </row>
    <row r="34" spans="1:6" ht="15" customHeight="1" x14ac:dyDescent="0.25">
      <c r="A34" s="172" t="s">
        <v>86</v>
      </c>
      <c r="B34" s="166">
        <v>55111</v>
      </c>
      <c r="C34" s="166">
        <v>3</v>
      </c>
      <c r="D34" s="167">
        <f>'SO2 2021-22 Annual Allocations'!AS34</f>
        <v>5.8000000000000003E-2</v>
      </c>
      <c r="E34" s="168">
        <f>'NOx 2021-22 Annual Allocations'!AS34</f>
        <v>3.0230000000000001</v>
      </c>
      <c r="F34" s="167">
        <f>'NOx 2021-22 OS Allocations'!AA34</f>
        <v>2.2410000000000001</v>
      </c>
    </row>
    <row r="35" spans="1:6" ht="15" customHeight="1" x14ac:dyDescent="0.25">
      <c r="A35" s="172" t="s">
        <v>86</v>
      </c>
      <c r="B35" s="166">
        <v>55111</v>
      </c>
      <c r="C35" s="166">
        <v>4</v>
      </c>
      <c r="D35" s="167">
        <f>'SO2 2021-22 Annual Allocations'!AS35</f>
        <v>7.0000000000000007E-2</v>
      </c>
      <c r="E35" s="168">
        <f>'NOx 2021-22 Annual Allocations'!AS35</f>
        <v>3.1680000000000001</v>
      </c>
      <c r="F35" s="167">
        <f>'NOx 2021-22 OS Allocations'!AA35</f>
        <v>2.0649999999999999</v>
      </c>
    </row>
    <row r="36" spans="1:6" ht="15" customHeight="1" x14ac:dyDescent="0.25">
      <c r="A36" s="172" t="s">
        <v>86</v>
      </c>
      <c r="B36" s="166">
        <v>55111</v>
      </c>
      <c r="C36" s="166">
        <v>5</v>
      </c>
      <c r="D36" s="167">
        <f>'SO2 2021-22 Annual Allocations'!AS36</f>
        <v>4.2999999999999997E-2</v>
      </c>
      <c r="E36" s="168">
        <f>'NOx 2021-22 Annual Allocations'!AS36</f>
        <v>2.226</v>
      </c>
      <c r="F36" s="167">
        <f>'NOx 2021-22 OS Allocations'!AA36</f>
        <v>2.1819999999999999</v>
      </c>
    </row>
    <row r="37" spans="1:6" ht="15" customHeight="1" x14ac:dyDescent="0.25">
      <c r="A37" s="172" t="s">
        <v>86</v>
      </c>
      <c r="B37" s="166">
        <v>55111</v>
      </c>
      <c r="C37" s="166">
        <v>6</v>
      </c>
      <c r="D37" s="167">
        <f>'SO2 2021-22 Annual Allocations'!AS37</f>
        <v>5.7000000000000002E-2</v>
      </c>
      <c r="E37" s="168">
        <f>'NOx 2021-22 Annual Allocations'!AS37</f>
        <v>2.3290000000000002</v>
      </c>
      <c r="F37" s="167">
        <f>'NOx 2021-22 OS Allocations'!AA37</f>
        <v>2.0379999999999998</v>
      </c>
    </row>
    <row r="38" spans="1:6" ht="15" customHeight="1" x14ac:dyDescent="0.25">
      <c r="A38" s="172" t="s">
        <v>86</v>
      </c>
      <c r="B38" s="166">
        <v>55111</v>
      </c>
      <c r="C38" s="166">
        <v>7</v>
      </c>
      <c r="D38" s="167">
        <f>'SO2 2021-22 Annual Allocations'!AS38</f>
        <v>6.7000000000000004E-2</v>
      </c>
      <c r="E38" s="168">
        <f>'NOx 2021-22 Annual Allocations'!AS38</f>
        <v>2.3759999999999999</v>
      </c>
      <c r="F38" s="167">
        <f>'NOx 2021-22 OS Allocations'!AA38</f>
        <v>2.3359999999999999</v>
      </c>
    </row>
    <row r="39" spans="1:6" ht="15" customHeight="1" x14ac:dyDescent="0.25">
      <c r="A39" s="172" t="s">
        <v>86</v>
      </c>
      <c r="B39" s="166">
        <v>55111</v>
      </c>
      <c r="C39" s="166">
        <v>8</v>
      </c>
      <c r="D39" s="167">
        <f>'SO2 2021-22 Annual Allocations'!AS39</f>
        <v>4.3999999999999997E-2</v>
      </c>
      <c r="E39" s="168">
        <f>'NOx 2021-22 Annual Allocations'!AS39</f>
        <v>2.5350000000000001</v>
      </c>
      <c r="F39" s="167">
        <f>'NOx 2021-22 OS Allocations'!AA39</f>
        <v>1.98</v>
      </c>
    </row>
    <row r="40" spans="1:6" ht="15" customHeight="1" x14ac:dyDescent="0.25">
      <c r="A40" s="171" t="s">
        <v>19</v>
      </c>
      <c r="B40" s="169">
        <v>1004</v>
      </c>
      <c r="C40" s="40" t="s">
        <v>87</v>
      </c>
      <c r="D40" s="167">
        <f>'SO2 2021-22 Annual Allocations'!AS40</f>
        <v>0</v>
      </c>
      <c r="E40" s="168">
        <f>'NOx 2021-22 Annual Allocations'!AS40</f>
        <v>0</v>
      </c>
      <c r="F40" s="167">
        <f>'NOx 2021-22 OS Allocations'!AA40</f>
        <v>0</v>
      </c>
    </row>
    <row r="41" spans="1:6" ht="15" customHeight="1" x14ac:dyDescent="0.25">
      <c r="A41" s="172" t="s">
        <v>19</v>
      </c>
      <c r="B41" s="166">
        <v>1004</v>
      </c>
      <c r="C41" s="40" t="s">
        <v>88</v>
      </c>
      <c r="D41" s="167">
        <f>'SO2 2021-22 Annual Allocations'!AS41</f>
        <v>0</v>
      </c>
      <c r="E41" s="168">
        <f>'NOx 2021-22 Annual Allocations'!AS41</f>
        <v>0</v>
      </c>
      <c r="F41" s="167">
        <f>'NOx 2021-22 OS Allocations'!AA41</f>
        <v>0</v>
      </c>
    </row>
    <row r="42" spans="1:6" ht="15" customHeight="1" x14ac:dyDescent="0.25">
      <c r="A42" s="172" t="s">
        <v>19</v>
      </c>
      <c r="B42" s="166">
        <v>1004</v>
      </c>
      <c r="C42" s="40" t="s">
        <v>89</v>
      </c>
      <c r="D42" s="167">
        <f>'SO2 2021-22 Annual Allocations'!AS42</f>
        <v>0</v>
      </c>
      <c r="E42" s="168">
        <f>'NOx 2021-22 Annual Allocations'!AS42</f>
        <v>0</v>
      </c>
      <c r="F42" s="167">
        <f>'NOx 2021-22 OS Allocations'!AA42</f>
        <v>0</v>
      </c>
    </row>
    <row r="43" spans="1:6" ht="15" customHeight="1" x14ac:dyDescent="0.25">
      <c r="A43" s="172" t="s">
        <v>19</v>
      </c>
      <c r="B43" s="166">
        <v>1004</v>
      </c>
      <c r="C43" s="40" t="s">
        <v>90</v>
      </c>
      <c r="D43" s="167">
        <f>'SO2 2021-22 Annual Allocations'!AS43</f>
        <v>0</v>
      </c>
      <c r="E43" s="168">
        <f>'NOx 2021-22 Annual Allocations'!AS43</f>
        <v>0</v>
      </c>
      <c r="F43" s="167">
        <f>'NOx 2021-22 OS Allocations'!AA43</f>
        <v>0</v>
      </c>
    </row>
    <row r="44" spans="1:6" ht="15" customHeight="1" x14ac:dyDescent="0.25">
      <c r="A44" s="171" t="s">
        <v>19</v>
      </c>
      <c r="B44" s="171">
        <v>1004</v>
      </c>
      <c r="C44" s="138" t="s">
        <v>129</v>
      </c>
      <c r="D44" s="167">
        <f>'SO2 2021-22 Annual Allocations'!AS44</f>
        <v>30.902000000000001</v>
      </c>
      <c r="E44" s="168">
        <f>'NOx 2021-22 Annual Allocations'!AS44</f>
        <v>46.261000000000003</v>
      </c>
      <c r="F44" s="167">
        <f>'NOx 2021-22 OS Allocations'!AA44</f>
        <v>159.31399999999999</v>
      </c>
    </row>
    <row r="45" spans="1:6" ht="15" customHeight="1" x14ac:dyDescent="0.25">
      <c r="A45" s="171" t="s">
        <v>19</v>
      </c>
      <c r="B45" s="171">
        <v>1004</v>
      </c>
      <c r="C45" s="138" t="s">
        <v>130</v>
      </c>
      <c r="D45" s="167">
        <f>'SO2 2021-22 Annual Allocations'!AS45</f>
        <v>74.543000000000006</v>
      </c>
      <c r="E45" s="168">
        <f>'NOx 2021-22 Annual Allocations'!AS45</f>
        <v>44.151000000000003</v>
      </c>
      <c r="F45" s="167">
        <f>'NOx 2021-22 OS Allocations'!AA45</f>
        <v>184.43799999999999</v>
      </c>
    </row>
    <row r="46" spans="1:6" ht="15" customHeight="1" x14ac:dyDescent="0.25">
      <c r="A46" s="171" t="s">
        <v>20</v>
      </c>
      <c r="B46" s="171">
        <v>1012</v>
      </c>
      <c r="C46" s="171">
        <v>1</v>
      </c>
      <c r="D46" s="167">
        <f>'SO2 2021-22 Annual Allocations'!AS46</f>
        <v>0</v>
      </c>
      <c r="E46" s="168">
        <f>'NOx 2021-22 Annual Allocations'!AS46</f>
        <v>0</v>
      </c>
      <c r="F46" s="167">
        <f>'NOx 2021-22 OS Allocations'!AA46</f>
        <v>0</v>
      </c>
    </row>
    <row r="47" spans="1:6" ht="15" customHeight="1" x14ac:dyDescent="0.25">
      <c r="A47" s="172" t="s">
        <v>20</v>
      </c>
      <c r="B47" s="166">
        <v>1012</v>
      </c>
      <c r="C47" s="166">
        <v>2</v>
      </c>
      <c r="D47" s="167">
        <f>'SO2 2021-22 Annual Allocations'!AS47</f>
        <v>779.79459189464535</v>
      </c>
      <c r="E47" s="168">
        <f>'NOx 2021-22 Annual Allocations'!AS47</f>
        <v>494.56099987358573</v>
      </c>
      <c r="F47" s="167">
        <f>'NOx 2021-22 OS Allocations'!AA47</f>
        <v>99.880721864893204</v>
      </c>
    </row>
    <row r="48" spans="1:6" ht="15" customHeight="1" x14ac:dyDescent="0.25">
      <c r="A48" s="172" t="s">
        <v>20</v>
      </c>
      <c r="B48" s="166">
        <v>1012</v>
      </c>
      <c r="C48" s="166">
        <v>3</v>
      </c>
      <c r="D48" s="167">
        <f>'SO2 2021-22 Annual Allocations'!AS48</f>
        <v>2455.373</v>
      </c>
      <c r="E48" s="168">
        <f>'NOx 2021-22 Annual Allocations'!AS48</f>
        <v>1602.337</v>
      </c>
      <c r="F48" s="167">
        <f>'NOx 2021-22 OS Allocations'!AA48</f>
        <v>423.08707557495336</v>
      </c>
    </row>
    <row r="49" spans="1:8" ht="15" customHeight="1" x14ac:dyDescent="0.25">
      <c r="A49" s="172" t="s">
        <v>21</v>
      </c>
      <c r="B49" s="166">
        <v>1043</v>
      </c>
      <c r="C49" s="170" t="s">
        <v>22</v>
      </c>
      <c r="D49" s="167">
        <f>'SO2 2021-22 Annual Allocations'!AS49</f>
        <v>0</v>
      </c>
      <c r="E49" s="168">
        <f>'NOx 2021-22 Annual Allocations'!AS49</f>
        <v>0</v>
      </c>
      <c r="F49" s="167">
        <f>'NOx 2021-22 OS Allocations'!AA49</f>
        <v>0</v>
      </c>
    </row>
    <row r="50" spans="1:8" ht="15" customHeight="1" x14ac:dyDescent="0.25">
      <c r="A50" s="172" t="s">
        <v>21</v>
      </c>
      <c r="B50" s="166">
        <v>1043</v>
      </c>
      <c r="C50" s="170" t="s">
        <v>23</v>
      </c>
      <c r="D50" s="167">
        <f>'SO2 2021-22 Annual Allocations'!AS50</f>
        <v>0</v>
      </c>
      <c r="E50" s="168">
        <f>'NOx 2021-22 Annual Allocations'!AS50</f>
        <v>0</v>
      </c>
      <c r="F50" s="167">
        <f>'NOx 2021-22 OS Allocations'!AA50</f>
        <v>0</v>
      </c>
    </row>
    <row r="51" spans="1:8" ht="15" customHeight="1" x14ac:dyDescent="0.25">
      <c r="A51" s="172" t="s">
        <v>24</v>
      </c>
      <c r="B51" s="166">
        <v>7759</v>
      </c>
      <c r="C51" s="170" t="s">
        <v>25</v>
      </c>
      <c r="D51" s="167">
        <f>'SO2 2021-22 Annual Allocations'!AS51</f>
        <v>0.10100000000000001</v>
      </c>
      <c r="E51" s="168">
        <f>'NOx 2021-22 Annual Allocations'!AS51</f>
        <v>3.4820000000000002</v>
      </c>
      <c r="F51" s="167">
        <f>'NOx 2021-22 OS Allocations'!AA51</f>
        <v>2.375</v>
      </c>
    </row>
    <row r="52" spans="1:8" ht="15" customHeight="1" x14ac:dyDescent="0.25">
      <c r="A52" s="172" t="s">
        <v>24</v>
      </c>
      <c r="B52" s="166">
        <v>7759</v>
      </c>
      <c r="C52" s="170" t="s">
        <v>26</v>
      </c>
      <c r="D52" s="167">
        <f>'SO2 2021-22 Annual Allocations'!AS52</f>
        <v>0.183</v>
      </c>
      <c r="E52" s="168">
        <f>'NOx 2021-22 Annual Allocations'!AS52</f>
        <v>6.968</v>
      </c>
      <c r="F52" s="167">
        <f>'NOx 2021-22 OS Allocations'!AA52</f>
        <v>4.7249999999999996</v>
      </c>
    </row>
    <row r="53" spans="1:8" ht="15" customHeight="1" x14ac:dyDescent="0.25">
      <c r="A53" s="172" t="s">
        <v>24</v>
      </c>
      <c r="B53" s="166">
        <v>7759</v>
      </c>
      <c r="C53" s="170" t="s">
        <v>27</v>
      </c>
      <c r="D53" s="167">
        <f>'SO2 2021-22 Annual Allocations'!AS53</f>
        <v>0.17100000000000001</v>
      </c>
      <c r="E53" s="168">
        <f>'NOx 2021-22 Annual Allocations'!AS53</f>
        <v>5.6859999999999999</v>
      </c>
      <c r="F53" s="167">
        <f>'NOx 2021-22 OS Allocations'!AA53</f>
        <v>3.8490000000000002</v>
      </c>
    </row>
    <row r="54" spans="1:8" ht="15" customHeight="1" x14ac:dyDescent="0.25">
      <c r="A54" s="172" t="s">
        <v>24</v>
      </c>
      <c r="B54" s="166">
        <v>7759</v>
      </c>
      <c r="C54" s="170" t="s">
        <v>28</v>
      </c>
      <c r="D54" s="167">
        <f>'SO2 2021-22 Annual Allocations'!AS54</f>
        <v>0.16200000000000001</v>
      </c>
      <c r="E54" s="168">
        <f>'NOx 2021-22 Annual Allocations'!AS54</f>
        <v>5.3940000000000001</v>
      </c>
      <c r="F54" s="167">
        <f>'NOx 2021-22 OS Allocations'!AA54</f>
        <v>4.0529999999999999</v>
      </c>
    </row>
    <row r="55" spans="1:8" ht="15" customHeight="1" x14ac:dyDescent="0.25">
      <c r="A55" s="172" t="s">
        <v>29</v>
      </c>
      <c r="B55" s="166">
        <v>6113</v>
      </c>
      <c r="C55" s="166">
        <v>1</v>
      </c>
      <c r="D55" s="167">
        <f>'SO2 2021-22 Annual Allocations'!AS55</f>
        <v>2782.4380000000001</v>
      </c>
      <c r="E55" s="168">
        <f>'NOx 2021-22 Annual Allocations'!AS55</f>
        <v>4306.3867011288921</v>
      </c>
      <c r="F55" s="167">
        <f>'NOx 2021-22 OS Allocations'!AA55</f>
        <v>831.1389018033592</v>
      </c>
    </row>
    <row r="56" spans="1:8" ht="15" customHeight="1" x14ac:dyDescent="0.25">
      <c r="A56" s="172" t="s">
        <v>29</v>
      </c>
      <c r="B56" s="166">
        <v>6113</v>
      </c>
      <c r="C56" s="166">
        <v>2</v>
      </c>
      <c r="D56" s="167">
        <f>'SO2 2021-22 Annual Allocations'!AS56</f>
        <v>2522.1370000000002</v>
      </c>
      <c r="E56" s="168">
        <f>'NOx 2021-22 Annual Allocations'!AS56</f>
        <v>4540.0619826569437</v>
      </c>
      <c r="F56" s="167">
        <f>'NOx 2021-22 OS Allocations'!AA56</f>
        <v>873.27627001976941</v>
      </c>
      <c r="G56" s="131"/>
    </row>
    <row r="57" spans="1:8" ht="15" customHeight="1" x14ac:dyDescent="0.25">
      <c r="A57" s="172" t="s">
        <v>29</v>
      </c>
      <c r="B57" s="166">
        <v>6113</v>
      </c>
      <c r="C57" s="166">
        <v>3</v>
      </c>
      <c r="D57" s="167">
        <f>'SO2 2021-22 Annual Allocations'!AS57</f>
        <v>3172.5569999999998</v>
      </c>
      <c r="E57" s="168">
        <f>'NOx 2021-22 Annual Allocations'!AS57</f>
        <v>4749.0594319552756</v>
      </c>
      <c r="F57" s="167">
        <f>'NOx 2021-22 OS Allocations'!AA57</f>
        <v>880.63589755272824</v>
      </c>
      <c r="G57" s="131"/>
    </row>
    <row r="58" spans="1:8" ht="15" customHeight="1" x14ac:dyDescent="0.25">
      <c r="A58" s="172" t="s">
        <v>29</v>
      </c>
      <c r="B58" s="166">
        <v>6113</v>
      </c>
      <c r="C58" s="166">
        <v>4</v>
      </c>
      <c r="D58" s="167">
        <f>'SO2 2021-22 Annual Allocations'!AS58</f>
        <v>3900.8629999999998</v>
      </c>
      <c r="E58" s="168">
        <f>'NOx 2021-22 Annual Allocations'!AS58</f>
        <v>3965.8260376043631</v>
      </c>
      <c r="F58" s="167">
        <f>'NOx 2021-22 OS Allocations'!AA58</f>
        <v>761.75077168805865</v>
      </c>
      <c r="G58" s="178"/>
      <c r="H58" s="25"/>
    </row>
    <row r="59" spans="1:8" ht="15" customHeight="1" x14ac:dyDescent="0.25">
      <c r="A59" s="172" t="s">
        <v>29</v>
      </c>
      <c r="B59" s="166">
        <v>6113</v>
      </c>
      <c r="C59" s="166">
        <v>5</v>
      </c>
      <c r="D59" s="167">
        <f>'SO2 2021-22 Annual Allocations'!AS59</f>
        <v>5569.5672360944</v>
      </c>
      <c r="E59" s="168">
        <f>'NOx 2021-22 Annual Allocations'!AS59</f>
        <v>3532.3286026561173</v>
      </c>
      <c r="F59" s="167">
        <f>'NOx 2021-22 OS Allocations'!AA59</f>
        <v>683.50063595674749</v>
      </c>
      <c r="G59" s="178"/>
      <c r="H59" s="237"/>
    </row>
    <row r="60" spans="1:8" ht="15" customHeight="1" x14ac:dyDescent="0.25">
      <c r="A60" s="172" t="s">
        <v>78</v>
      </c>
      <c r="B60" s="166">
        <v>990</v>
      </c>
      <c r="C60" s="166">
        <v>10</v>
      </c>
      <c r="D60" s="167">
        <f>'SO2 2021-22 Annual Allocations'!AS60</f>
        <v>0</v>
      </c>
      <c r="E60" s="168">
        <f>'NOx 2021-22 Annual Allocations'!AS60</f>
        <v>0</v>
      </c>
      <c r="F60" s="167">
        <f>'NOx 2021-22 OS Allocations'!AA60</f>
        <v>0</v>
      </c>
      <c r="G60" s="131"/>
      <c r="H60" s="237"/>
    </row>
    <row r="61" spans="1:8" ht="15" customHeight="1" x14ac:dyDescent="0.25">
      <c r="A61" s="172" t="s">
        <v>78</v>
      </c>
      <c r="B61" s="166">
        <v>990</v>
      </c>
      <c r="C61" s="166">
        <v>50</v>
      </c>
      <c r="D61" s="167">
        <f>'SO2 2021-22 Annual Allocations'!AS61</f>
        <v>1125.3330005064097</v>
      </c>
      <c r="E61" s="168">
        <f>'NOx 2021-22 Annual Allocations'!AS61</f>
        <v>713.70822484029861</v>
      </c>
      <c r="F61" s="167">
        <f>'NOx 2021-22 OS Allocations'!AA61</f>
        <v>129.85461985809641</v>
      </c>
      <c r="G61" s="178"/>
      <c r="H61" s="237"/>
    </row>
    <row r="62" spans="1:8" ht="15" customHeight="1" x14ac:dyDescent="0.25">
      <c r="A62" s="172" t="s">
        <v>78</v>
      </c>
      <c r="B62" s="166">
        <v>990</v>
      </c>
      <c r="C62" s="166">
        <v>60</v>
      </c>
      <c r="D62" s="167">
        <f>'SO2 2021-22 Annual Allocations'!AS62</f>
        <v>1096.590320559068</v>
      </c>
      <c r="E62" s="168">
        <f>'NOx 2021-22 Annual Allocations'!AS62</f>
        <v>695.47905438751809</v>
      </c>
      <c r="F62" s="167">
        <f>'NOx 2021-22 OS Allocations'!AA62</f>
        <v>130.65653960702778</v>
      </c>
      <c r="G62" s="178"/>
      <c r="H62" s="237"/>
    </row>
    <row r="63" spans="1:8" ht="15" customHeight="1" x14ac:dyDescent="0.25">
      <c r="A63" s="172" t="s">
        <v>78</v>
      </c>
      <c r="B63" s="166">
        <v>990</v>
      </c>
      <c r="C63" s="166">
        <v>70</v>
      </c>
      <c r="D63" s="167">
        <f>'SO2 2021-22 Annual Allocations'!AS63</f>
        <v>3482.3020000000001</v>
      </c>
      <c r="E63" s="168">
        <f>'NOx 2021-22 Annual Allocations'!AS63</f>
        <v>3091.6561704841738</v>
      </c>
      <c r="F63" s="167">
        <f>'NOx 2021-22 OS Allocations'!AA63</f>
        <v>582.32598168758273</v>
      </c>
      <c r="G63" s="178"/>
      <c r="H63" s="237"/>
    </row>
    <row r="64" spans="1:8" ht="15" customHeight="1" x14ac:dyDescent="0.25">
      <c r="A64" s="172" t="s">
        <v>78</v>
      </c>
      <c r="B64" s="166">
        <v>990</v>
      </c>
      <c r="C64" s="166">
        <v>9</v>
      </c>
      <c r="D64" s="167">
        <f>'SO2 2021-22 Annual Allocations'!AS64</f>
        <v>0</v>
      </c>
      <c r="E64" s="168">
        <f>'NOx 2021-22 Annual Allocations'!AS64</f>
        <v>0</v>
      </c>
      <c r="F64" s="167">
        <f>'NOx 2021-22 OS Allocations'!AA64</f>
        <v>0</v>
      </c>
      <c r="G64" s="178"/>
      <c r="H64" s="237"/>
    </row>
    <row r="65" spans="1:8" ht="15" customHeight="1" x14ac:dyDescent="0.25">
      <c r="A65" s="172" t="s">
        <v>78</v>
      </c>
      <c r="B65" s="166">
        <v>990</v>
      </c>
      <c r="C65" s="170" t="s">
        <v>28</v>
      </c>
      <c r="D65" s="167">
        <f>'SO2 2021-22 Annual Allocations'!AS65</f>
        <v>0.317</v>
      </c>
      <c r="E65" s="168">
        <f>'NOx 2021-22 Annual Allocations'!AS65</f>
        <v>38.497226032673851</v>
      </c>
      <c r="F65" s="167">
        <f>'NOx 2021-22 OS Allocations'!AA65</f>
        <v>10.648290996457973</v>
      </c>
      <c r="G65" s="178"/>
      <c r="H65" s="237"/>
    </row>
    <row r="66" spans="1:8" ht="15" customHeight="1" x14ac:dyDescent="0.25">
      <c r="A66" s="172" t="s">
        <v>78</v>
      </c>
      <c r="B66" s="166">
        <v>990</v>
      </c>
      <c r="C66" s="170" t="s">
        <v>32</v>
      </c>
      <c r="D66" s="167">
        <f>'SO2 2021-22 Annual Allocations'!AS66</f>
        <v>0.51700000000000002</v>
      </c>
      <c r="E66" s="168">
        <f>'NOx 2021-22 Annual Allocations'!AS66</f>
        <v>40.895200515245307</v>
      </c>
      <c r="F66" s="167">
        <f>'NOx 2021-22 OS Allocations'!AA66</f>
        <v>11.292646748394478</v>
      </c>
      <c r="G66" s="178"/>
      <c r="H66" s="237"/>
    </row>
    <row r="67" spans="1:8" ht="15" customHeight="1" x14ac:dyDescent="0.25">
      <c r="A67" s="172" t="s">
        <v>78</v>
      </c>
      <c r="B67" s="166">
        <v>990</v>
      </c>
      <c r="C67" s="170" t="s">
        <v>33</v>
      </c>
      <c r="D67" s="167">
        <f>'SO2 2021-22 Annual Allocations'!AS67</f>
        <v>0.68700000000000006</v>
      </c>
      <c r="E67" s="168">
        <f>'NOx 2021-22 Annual Allocations'!AS67</f>
        <v>36.450000000000003</v>
      </c>
      <c r="F67" s="167">
        <f>'NOx 2021-22 OS Allocations'!AA67</f>
        <v>17.440000000000001</v>
      </c>
      <c r="G67" s="178"/>
      <c r="H67" s="237"/>
    </row>
    <row r="68" spans="1:8" ht="15" customHeight="1" x14ac:dyDescent="0.25">
      <c r="A68" s="172" t="s">
        <v>30</v>
      </c>
      <c r="B68" s="166">
        <v>7763</v>
      </c>
      <c r="C68" s="166">
        <v>1</v>
      </c>
      <c r="D68" s="167">
        <f>'SO2 2021-22 Annual Allocations'!AS68</f>
        <v>0.16500000000000001</v>
      </c>
      <c r="E68" s="168">
        <f>'NOx 2021-22 Annual Allocations'!AS68</f>
        <v>23.835999999999999</v>
      </c>
      <c r="F68" s="167">
        <f>'NOx 2021-22 OS Allocations'!AA68</f>
        <v>10.599289469303059</v>
      </c>
      <c r="G68" s="178"/>
      <c r="H68" s="237"/>
    </row>
    <row r="69" spans="1:8" ht="15" customHeight="1" x14ac:dyDescent="0.25">
      <c r="A69" s="172" t="s">
        <v>30</v>
      </c>
      <c r="B69" s="166">
        <v>7763</v>
      </c>
      <c r="C69" s="166">
        <v>2</v>
      </c>
      <c r="D69" s="167">
        <f>'SO2 2021-22 Annual Allocations'!AS69</f>
        <v>0.17899999999999999</v>
      </c>
      <c r="E69" s="168">
        <f>'NOx 2021-22 Annual Allocations'!AS69</f>
        <v>25.803999999999998</v>
      </c>
      <c r="F69" s="167">
        <f>'NOx 2021-22 OS Allocations'!AA69</f>
        <v>11.017555235058179</v>
      </c>
      <c r="G69" s="178"/>
      <c r="H69" s="237"/>
    </row>
    <row r="70" spans="1:8" ht="15" customHeight="1" x14ac:dyDescent="0.25">
      <c r="A70" s="172" t="s">
        <v>30</v>
      </c>
      <c r="B70" s="166">
        <v>7763</v>
      </c>
      <c r="C70" s="166">
        <v>3</v>
      </c>
      <c r="D70" s="167">
        <f>'SO2 2021-22 Annual Allocations'!AS70</f>
        <v>0.13700000000000001</v>
      </c>
      <c r="E70" s="168">
        <f>'NOx 2021-22 Annual Allocations'!AS70</f>
        <v>18.972000000000001</v>
      </c>
      <c r="F70" s="167">
        <f>'NOx 2021-22 OS Allocations'!AA70</f>
        <v>10.770400120216005</v>
      </c>
      <c r="G70" s="178"/>
      <c r="H70" s="237"/>
    </row>
    <row r="71" spans="1:8" ht="15" customHeight="1" x14ac:dyDescent="0.25">
      <c r="A71" s="172" t="s">
        <v>31</v>
      </c>
      <c r="B71" s="166">
        <v>7948</v>
      </c>
      <c r="C71" s="166">
        <v>1</v>
      </c>
      <c r="D71" s="167">
        <f>'SO2 2021-22 Annual Allocations'!AS71</f>
        <v>3.7999999999999999E-2</v>
      </c>
      <c r="E71" s="168">
        <f>'NOx 2021-22 Annual Allocations'!AS71</f>
        <v>5.5540000000000003</v>
      </c>
      <c r="F71" s="167">
        <f>'NOx 2021-22 OS Allocations'!AA71</f>
        <v>4.233587057665992</v>
      </c>
      <c r="G71" s="178"/>
      <c r="H71" s="237"/>
    </row>
    <row r="72" spans="1:8" ht="15" customHeight="1" x14ac:dyDescent="0.25">
      <c r="A72" s="172" t="s">
        <v>31</v>
      </c>
      <c r="B72" s="166">
        <v>7948</v>
      </c>
      <c r="C72" s="166">
        <v>2</v>
      </c>
      <c r="D72" s="167">
        <f>'SO2 2021-22 Annual Allocations'!AS72</f>
        <v>4.1000000000000002E-2</v>
      </c>
      <c r="E72" s="168">
        <f>'NOx 2021-22 Annual Allocations'!AS72</f>
        <v>6.0519999999999996</v>
      </c>
      <c r="F72" s="167">
        <f>'NOx 2021-22 OS Allocations'!AA72</f>
        <v>4.3500482682922312</v>
      </c>
      <c r="G72" s="178"/>
      <c r="H72" s="237"/>
    </row>
    <row r="73" spans="1:8" ht="15" customHeight="1" x14ac:dyDescent="0.25">
      <c r="A73" s="172" t="s">
        <v>31</v>
      </c>
      <c r="B73" s="166">
        <v>7948</v>
      </c>
      <c r="C73" s="166">
        <v>3</v>
      </c>
      <c r="D73" s="167">
        <f>'SO2 2021-22 Annual Allocations'!AS73</f>
        <v>3.9E-2</v>
      </c>
      <c r="E73" s="168">
        <f>'NOx 2021-22 Annual Allocations'!AS73</f>
        <v>6.2380000000000004</v>
      </c>
      <c r="F73" s="167">
        <f>'NOx 2021-22 OS Allocations'!AA73</f>
        <v>4.3416435651511334</v>
      </c>
      <c r="G73" s="178"/>
      <c r="H73" s="237"/>
    </row>
    <row r="74" spans="1:8" ht="15" customHeight="1" x14ac:dyDescent="0.25">
      <c r="A74" s="172" t="s">
        <v>31</v>
      </c>
      <c r="B74" s="166">
        <v>7948</v>
      </c>
      <c r="C74" s="166">
        <v>4</v>
      </c>
      <c r="D74" s="167">
        <f>'SO2 2021-22 Annual Allocations'!AS74</f>
        <v>3.5999999999999997E-2</v>
      </c>
      <c r="E74" s="168">
        <f>'NOx 2021-22 Annual Allocations'!AS74</f>
        <v>5.1139999999999999</v>
      </c>
      <c r="F74" s="167">
        <f>'NOx 2021-22 OS Allocations'!AA74</f>
        <v>4.1613883610658382</v>
      </c>
      <c r="G74" s="178"/>
      <c r="H74" s="237"/>
    </row>
    <row r="75" spans="1:8" ht="15" customHeight="1" x14ac:dyDescent="0.25">
      <c r="A75" s="172" t="s">
        <v>31</v>
      </c>
      <c r="B75" s="166">
        <v>7948</v>
      </c>
      <c r="C75" s="166">
        <v>5</v>
      </c>
      <c r="D75" s="167">
        <f>'SO2 2021-22 Annual Allocations'!AS75</f>
        <v>3.7999999999999999E-2</v>
      </c>
      <c r="E75" s="168">
        <f>'NOx 2021-22 Annual Allocations'!AS75</f>
        <v>5.9210000000000003</v>
      </c>
      <c r="F75" s="167">
        <f>'NOx 2021-22 OS Allocations'!AA75</f>
        <v>4.0584628541268115</v>
      </c>
      <c r="G75" s="178"/>
      <c r="H75" s="237"/>
    </row>
    <row r="76" spans="1:8" ht="15" customHeight="1" x14ac:dyDescent="0.25">
      <c r="A76" s="172" t="s">
        <v>31</v>
      </c>
      <c r="B76" s="166">
        <v>7948</v>
      </c>
      <c r="C76" s="166">
        <v>6</v>
      </c>
      <c r="D76" s="167">
        <f>'SO2 2021-22 Annual Allocations'!AS76</f>
        <v>0.04</v>
      </c>
      <c r="E76" s="168">
        <f>'NOx 2021-22 Annual Allocations'!AS76</f>
        <v>6.0119999999999996</v>
      </c>
      <c r="F76" s="167">
        <f>'NOx 2021-22 OS Allocations'!AA76</f>
        <v>3.8317857504996882</v>
      </c>
      <c r="G76" s="178"/>
      <c r="H76" s="237"/>
    </row>
    <row r="77" spans="1:8" ht="15" customHeight="1" x14ac:dyDescent="0.25">
      <c r="A77" s="172" t="s">
        <v>77</v>
      </c>
      <c r="B77" s="166">
        <v>991</v>
      </c>
      <c r="C77" s="166">
        <v>1</v>
      </c>
      <c r="D77" s="167">
        <f>'SO2 2021-22 Annual Allocations'!AS77</f>
        <v>0</v>
      </c>
      <c r="E77" s="168">
        <f>'NOx 2021-22 Annual Allocations'!AS77</f>
        <v>0</v>
      </c>
      <c r="F77" s="167">
        <f>'NOx 2021-22 OS Allocations'!AA77</f>
        <v>0</v>
      </c>
      <c r="G77" s="178"/>
      <c r="H77" s="237"/>
    </row>
    <row r="78" spans="1:8" ht="15" customHeight="1" x14ac:dyDescent="0.25">
      <c r="A78" s="172" t="s">
        <v>77</v>
      </c>
      <c r="B78" s="166">
        <v>991</v>
      </c>
      <c r="C78" s="166">
        <v>2</v>
      </c>
      <c r="D78" s="167">
        <f>'SO2 2021-22 Annual Allocations'!AS78</f>
        <v>0</v>
      </c>
      <c r="E78" s="168">
        <f>'NOx 2021-22 Annual Allocations'!AS78</f>
        <v>0</v>
      </c>
      <c r="F78" s="167">
        <f>'NOx 2021-22 OS Allocations'!AA78</f>
        <v>0</v>
      </c>
      <c r="G78" s="178"/>
      <c r="H78" s="237"/>
    </row>
    <row r="79" spans="1:8" ht="15" customHeight="1" x14ac:dyDescent="0.25">
      <c r="A79" s="172" t="s">
        <v>77</v>
      </c>
      <c r="B79" s="166">
        <v>991</v>
      </c>
      <c r="C79" s="166">
        <v>3</v>
      </c>
      <c r="D79" s="167">
        <f>'SO2 2021-22 Annual Allocations'!AS79</f>
        <v>0</v>
      </c>
      <c r="E79" s="168">
        <f>'NOx 2021-22 Annual Allocations'!AS79</f>
        <v>0</v>
      </c>
      <c r="F79" s="167">
        <f>'NOx 2021-22 OS Allocations'!AA79</f>
        <v>0</v>
      </c>
      <c r="G79" s="178"/>
      <c r="H79" s="237"/>
    </row>
    <row r="80" spans="1:8" ht="15" customHeight="1" x14ac:dyDescent="0.25">
      <c r="A80" s="172" t="s">
        <v>77</v>
      </c>
      <c r="B80" s="166">
        <v>991</v>
      </c>
      <c r="C80" s="166">
        <v>4</v>
      </c>
      <c r="D80" s="167">
        <f>'SO2 2021-22 Annual Allocations'!AS80</f>
        <v>457.94557260159939</v>
      </c>
      <c r="E80" s="168">
        <f>'NOx 2021-22 Annual Allocations'!AS80</f>
        <v>290.43804949102258</v>
      </c>
      <c r="F80" s="167">
        <f>'NOx 2021-22 OS Allocations'!AA80</f>
        <v>56.818929025198585</v>
      </c>
      <c r="G80" s="178"/>
      <c r="H80" s="237"/>
    </row>
    <row r="81" spans="1:8" ht="15" customHeight="1" x14ac:dyDescent="0.25">
      <c r="A81" s="172" t="s">
        <v>77</v>
      </c>
      <c r="B81" s="166">
        <v>991</v>
      </c>
      <c r="C81" s="166">
        <v>5</v>
      </c>
      <c r="D81" s="167">
        <f>'SO2 2021-22 Annual Allocations'!AS81</f>
        <v>427.26158638653675</v>
      </c>
      <c r="E81" s="168">
        <f>'NOx 2021-22 Annual Allocations'!AS81</f>
        <v>270.97766458920108</v>
      </c>
      <c r="F81" s="167">
        <f>'NOx 2021-22 OS Allocations'!AA81</f>
        <v>52.66559983351177</v>
      </c>
      <c r="G81" s="178"/>
      <c r="H81" s="237"/>
    </row>
    <row r="82" spans="1:8" ht="15" customHeight="1" x14ac:dyDescent="0.25">
      <c r="A82" s="172" t="s">
        <v>77</v>
      </c>
      <c r="B82" s="166">
        <v>991</v>
      </c>
      <c r="C82" s="166">
        <v>6</v>
      </c>
      <c r="D82" s="167">
        <f>'SO2 2021-22 Annual Allocations'!AS82</f>
        <v>848.70164760216869</v>
      </c>
      <c r="E82" s="168">
        <f>'NOx 2021-22 Annual Allocations'!AS82</f>
        <v>538.26320391972752</v>
      </c>
      <c r="F82" s="167">
        <f>'NOx 2021-22 OS Allocations'!AA82</f>
        <v>89.804948294325229</v>
      </c>
      <c r="G82" s="178"/>
      <c r="H82" s="237"/>
    </row>
    <row r="83" spans="1:8" ht="15" customHeight="1" x14ac:dyDescent="0.25">
      <c r="A83" s="172" t="s">
        <v>34</v>
      </c>
      <c r="B83" s="166">
        <v>55502</v>
      </c>
      <c r="C83" s="166">
        <v>1</v>
      </c>
      <c r="D83" s="167">
        <f>'SO2 2021-22 Annual Allocations'!AS83</f>
        <v>3.7269999999999999</v>
      </c>
      <c r="E83" s="168">
        <f>'NOx 2021-22 Annual Allocations'!AS83</f>
        <v>91.275000000000006</v>
      </c>
      <c r="F83" s="167">
        <f>'NOx 2021-22 OS Allocations'!AA83</f>
        <v>39.481999999999999</v>
      </c>
      <c r="G83" s="178"/>
      <c r="H83" s="237"/>
    </row>
    <row r="84" spans="1:8" ht="15" customHeight="1" x14ac:dyDescent="0.25">
      <c r="A84" s="172" t="s">
        <v>34</v>
      </c>
      <c r="B84" s="166">
        <v>55502</v>
      </c>
      <c r="C84" s="166">
        <v>2</v>
      </c>
      <c r="D84" s="167">
        <f>'SO2 2021-22 Annual Allocations'!AS84</f>
        <v>3.5489999999999999</v>
      </c>
      <c r="E84" s="168">
        <f>'NOx 2021-22 Annual Allocations'!AS84</f>
        <v>90.513999999999996</v>
      </c>
      <c r="F84" s="167">
        <f>'NOx 2021-22 OS Allocations'!AA84</f>
        <v>37.978000000000002</v>
      </c>
      <c r="G84" s="178"/>
      <c r="H84" s="237"/>
    </row>
    <row r="85" spans="1:8" ht="15" customHeight="1" x14ac:dyDescent="0.25">
      <c r="A85" s="172" t="s">
        <v>34</v>
      </c>
      <c r="B85" s="166">
        <v>55502</v>
      </c>
      <c r="C85" s="166">
        <v>3</v>
      </c>
      <c r="D85" s="167">
        <f>'SO2 2021-22 Annual Allocations'!AS85</f>
        <v>3.754</v>
      </c>
      <c r="E85" s="168">
        <f>'NOx 2021-22 Annual Allocations'!AS85</f>
        <v>77.63</v>
      </c>
      <c r="F85" s="167">
        <f>'NOx 2021-22 OS Allocations'!AA85</f>
        <v>25.913</v>
      </c>
      <c r="G85" s="178"/>
      <c r="H85" s="237"/>
    </row>
    <row r="86" spans="1:8" ht="15" customHeight="1" x14ac:dyDescent="0.25">
      <c r="A86" s="172" t="s">
        <v>34</v>
      </c>
      <c r="B86" s="166">
        <v>55502</v>
      </c>
      <c r="C86" s="166">
        <v>4</v>
      </c>
      <c r="D86" s="167">
        <f>'SO2 2021-22 Annual Allocations'!AS86</f>
        <v>3.74</v>
      </c>
      <c r="E86" s="168">
        <f>'NOx 2021-22 Annual Allocations'!AS86</f>
        <v>85.492999999999995</v>
      </c>
      <c r="F86" s="167">
        <f>'NOx 2021-22 OS Allocations'!AA86</f>
        <v>33.232999999999997</v>
      </c>
      <c r="G86" s="178"/>
      <c r="H86" s="237"/>
    </row>
    <row r="87" spans="1:8" ht="15" customHeight="1" x14ac:dyDescent="0.25">
      <c r="A87" s="172" t="s">
        <v>35</v>
      </c>
      <c r="B87" s="166">
        <v>6213</v>
      </c>
      <c r="C87" s="170" t="s">
        <v>22</v>
      </c>
      <c r="D87" s="167">
        <f>'SO2 2021-22 Annual Allocations'!AS87</f>
        <v>6311.4814138034353</v>
      </c>
      <c r="E87" s="168">
        <f>'NOx 2021-22 Annual Allocations'!AS87</f>
        <v>1950</v>
      </c>
      <c r="F87" s="167">
        <f>'NOx 2021-22 OS Allocations'!AA87</f>
        <v>736.995206881424</v>
      </c>
      <c r="G87" s="178"/>
      <c r="H87" s="237"/>
    </row>
    <row r="88" spans="1:8" ht="15" customHeight="1" x14ac:dyDescent="0.25">
      <c r="A88" s="172" t="s">
        <v>35</v>
      </c>
      <c r="B88" s="166">
        <v>6213</v>
      </c>
      <c r="C88" s="170" t="s">
        <v>23</v>
      </c>
      <c r="D88" s="167">
        <f>'SO2 2021-22 Annual Allocations'!AS88</f>
        <v>6108.7659510912436</v>
      </c>
      <c r="E88" s="168">
        <f>'NOx 2021-22 Annual Allocations'!AS88</f>
        <v>1926</v>
      </c>
      <c r="F88" s="167">
        <f>'NOx 2021-22 OS Allocations'!AA88</f>
        <v>720.09151095326047</v>
      </c>
      <c r="G88" s="178"/>
      <c r="H88" s="237"/>
    </row>
    <row r="89" spans="1:8" ht="15" customHeight="1" x14ac:dyDescent="0.25">
      <c r="A89" s="172" t="s">
        <v>36</v>
      </c>
      <c r="B89" s="166">
        <v>997</v>
      </c>
      <c r="C89" s="166">
        <v>12</v>
      </c>
      <c r="D89" s="167">
        <f>'SO2 2021-22 Annual Allocations'!AS89</f>
        <v>4413.2367583050045</v>
      </c>
      <c r="E89" s="168">
        <f>'NOx 2021-22 Annual Allocations'!AS89</f>
        <v>1977</v>
      </c>
      <c r="F89" s="167">
        <f>'NOx 2021-22 OS Allocations'!AA89</f>
        <v>594.71612340049523</v>
      </c>
      <c r="G89" s="178"/>
      <c r="H89" s="237"/>
    </row>
    <row r="90" spans="1:8" ht="15" customHeight="1" x14ac:dyDescent="0.25">
      <c r="A90" s="171" t="s">
        <v>36</v>
      </c>
      <c r="B90" s="169">
        <v>997</v>
      </c>
      <c r="C90" s="169">
        <v>4</v>
      </c>
      <c r="D90" s="167">
        <f>'SO2 2021-22 Annual Allocations'!AS90</f>
        <v>0</v>
      </c>
      <c r="E90" s="168">
        <f>'NOx 2021-22 Annual Allocations'!AS90</f>
        <v>0</v>
      </c>
      <c r="F90" s="167">
        <f>'NOx 2021-22 OS Allocations'!AA90</f>
        <v>0</v>
      </c>
      <c r="G90" s="178"/>
      <c r="H90" s="237"/>
    </row>
    <row r="91" spans="1:8" ht="15" customHeight="1" x14ac:dyDescent="0.25">
      <c r="A91" s="171" t="s">
        <v>36</v>
      </c>
      <c r="B91" s="169">
        <v>997</v>
      </c>
      <c r="C91" s="169">
        <v>5</v>
      </c>
      <c r="D91" s="167">
        <f>'SO2 2021-22 Annual Allocations'!AS91</f>
        <v>0</v>
      </c>
      <c r="E91" s="168">
        <f>'NOx 2021-22 Annual Allocations'!AS91</f>
        <v>0</v>
      </c>
      <c r="F91" s="167">
        <f>'NOx 2021-22 OS Allocations'!AA91</f>
        <v>0</v>
      </c>
      <c r="G91" s="178"/>
      <c r="H91" s="237"/>
    </row>
    <row r="92" spans="1:8" ht="15" customHeight="1" x14ac:dyDescent="0.25">
      <c r="A92" s="171" t="s">
        <v>36</v>
      </c>
      <c r="B92" s="169">
        <v>997</v>
      </c>
      <c r="C92" s="169">
        <v>6</v>
      </c>
      <c r="D92" s="167">
        <f>'SO2 2021-22 Annual Allocations'!AS92</f>
        <v>0</v>
      </c>
      <c r="E92" s="168">
        <f>'NOx 2021-22 Annual Allocations'!AS92</f>
        <v>0</v>
      </c>
      <c r="F92" s="167">
        <f>'NOx 2021-22 OS Allocations'!AA92</f>
        <v>0</v>
      </c>
      <c r="G92" s="178"/>
      <c r="H92" s="237"/>
    </row>
    <row r="93" spans="1:8" ht="15" customHeight="1" x14ac:dyDescent="0.25">
      <c r="A93" s="172" t="s">
        <v>37</v>
      </c>
      <c r="B93" s="166">
        <v>55229</v>
      </c>
      <c r="C93" s="170" t="s">
        <v>38</v>
      </c>
      <c r="D93" s="167">
        <f>'SO2 2021-22 Annual Allocations'!AS93</f>
        <v>6.3E-2</v>
      </c>
      <c r="E93" s="168">
        <f>'NOx 2021-22 Annual Allocations'!AS93</f>
        <v>16.231902827750076</v>
      </c>
      <c r="F93" s="167">
        <f>'NOx 2021-22 OS Allocations'!AA93</f>
        <v>5.133966084537664</v>
      </c>
      <c r="G93" s="178"/>
      <c r="H93" s="237"/>
    </row>
    <row r="94" spans="1:8" ht="15" customHeight="1" x14ac:dyDescent="0.25">
      <c r="A94" s="172" t="s">
        <v>37</v>
      </c>
      <c r="B94" s="166">
        <v>55229</v>
      </c>
      <c r="C94" s="170" t="s">
        <v>39</v>
      </c>
      <c r="D94" s="167">
        <f>'SO2 2021-22 Annual Allocations'!AS94</f>
        <v>6.4000000000000001E-2</v>
      </c>
      <c r="E94" s="168">
        <f>'NOx 2021-22 Annual Allocations'!AS94</f>
        <v>18.39826350841188</v>
      </c>
      <c r="F94" s="167">
        <f>'NOx 2021-22 OS Allocations'!AA94</f>
        <v>5.5408437953246361</v>
      </c>
      <c r="G94" s="178"/>
      <c r="H94" s="237"/>
    </row>
    <row r="95" spans="1:8" ht="15" customHeight="1" x14ac:dyDescent="0.25">
      <c r="A95" s="172" t="s">
        <v>37</v>
      </c>
      <c r="B95" s="166">
        <v>55229</v>
      </c>
      <c r="C95" s="170" t="s">
        <v>40</v>
      </c>
      <c r="D95" s="167">
        <f>'SO2 2021-22 Annual Allocations'!AS95</f>
        <v>0.06</v>
      </c>
      <c r="E95" s="168">
        <f>'NOx 2021-22 Annual Allocations'!AS95</f>
        <v>15.829938932883749</v>
      </c>
      <c r="F95" s="167">
        <f>'NOx 2021-22 OS Allocations'!AA95</f>
        <v>4.6570529029584966</v>
      </c>
      <c r="G95" s="178"/>
      <c r="H95" s="237"/>
    </row>
    <row r="96" spans="1:8" ht="15" customHeight="1" x14ac:dyDescent="0.25">
      <c r="A96" s="172" t="s">
        <v>37</v>
      </c>
      <c r="B96" s="166">
        <v>55229</v>
      </c>
      <c r="C96" s="170" t="s">
        <v>41</v>
      </c>
      <c r="D96" s="167">
        <f>'SO2 2021-22 Annual Allocations'!AS96</f>
        <v>6.3E-2</v>
      </c>
      <c r="E96" s="168">
        <f>'NOx 2021-22 Annual Allocations'!AS96</f>
        <v>15.926244246840367</v>
      </c>
      <c r="F96" s="167">
        <f>'NOx 2021-22 OS Allocations'!AA96</f>
        <v>5.0001726635109218</v>
      </c>
      <c r="G96" s="178"/>
      <c r="H96" s="237"/>
    </row>
    <row r="97" spans="1:8" ht="15" customHeight="1" x14ac:dyDescent="0.25">
      <c r="A97" s="172" t="s">
        <v>37</v>
      </c>
      <c r="B97" s="166">
        <v>55229</v>
      </c>
      <c r="C97" s="170" t="s">
        <v>42</v>
      </c>
      <c r="D97" s="167">
        <f>'SO2 2021-22 Annual Allocations'!AS97</f>
        <v>6.0999999999999999E-2</v>
      </c>
      <c r="E97" s="168">
        <f>'NOx 2021-22 Annual Allocations'!AS97</f>
        <v>16.581099483648604</v>
      </c>
      <c r="F97" s="167">
        <f>'NOx 2021-22 OS Allocations'!AA97</f>
        <v>4.9532501070781692</v>
      </c>
      <c r="G97" s="178"/>
      <c r="H97" s="237"/>
    </row>
    <row r="98" spans="1:8" ht="15" customHeight="1" x14ac:dyDescent="0.25">
      <c r="A98" s="172" t="s">
        <v>37</v>
      </c>
      <c r="B98" s="166">
        <v>55229</v>
      </c>
      <c r="C98" s="170" t="s">
        <v>43</v>
      </c>
      <c r="D98" s="167">
        <f>'SO2 2021-22 Annual Allocations'!AS98</f>
        <v>6.4000000000000001E-2</v>
      </c>
      <c r="E98" s="168">
        <f>'NOx 2021-22 Annual Allocations'!AS98</f>
        <v>16.251694880083722</v>
      </c>
      <c r="F98" s="167">
        <f>'NOx 2021-22 OS Allocations'!AA98</f>
        <v>4.9919925172157305</v>
      </c>
      <c r="G98" s="178"/>
      <c r="H98" s="237"/>
    </row>
    <row r="99" spans="1:8" ht="15" customHeight="1" x14ac:dyDescent="0.25">
      <c r="A99" s="172" t="s">
        <v>37</v>
      </c>
      <c r="B99" s="166">
        <v>55229</v>
      </c>
      <c r="C99" s="170" t="s">
        <v>44</v>
      </c>
      <c r="D99" s="167">
        <f>'SO2 2021-22 Annual Allocations'!AS99</f>
        <v>6.2E-2</v>
      </c>
      <c r="E99" s="168">
        <f>'NOx 2021-22 Annual Allocations'!AS99</f>
        <v>16.746710106777495</v>
      </c>
      <c r="F99" s="167">
        <f>'NOx 2021-22 OS Allocations'!AA99</f>
        <v>4.9644698832176326</v>
      </c>
      <c r="G99" s="178"/>
      <c r="H99" s="237"/>
    </row>
    <row r="100" spans="1:8" ht="15" customHeight="1" x14ac:dyDescent="0.25">
      <c r="A100" s="172" t="s">
        <v>37</v>
      </c>
      <c r="B100" s="166">
        <v>55229</v>
      </c>
      <c r="C100" s="170" t="s">
        <v>45</v>
      </c>
      <c r="D100" s="167">
        <f>'SO2 2021-22 Annual Allocations'!AS100</f>
        <v>5.8000000000000003E-2</v>
      </c>
      <c r="E100" s="168">
        <f>'NOx 2021-22 Annual Allocations'!AS100</f>
        <v>15.308212345861353</v>
      </c>
      <c r="F100" s="167">
        <f>'NOx 2021-22 OS Allocations'!AA100</f>
        <v>4.7406514067463483</v>
      </c>
      <c r="G100" s="178"/>
      <c r="H100" s="237"/>
    </row>
    <row r="101" spans="1:8" ht="15" customHeight="1" x14ac:dyDescent="0.25">
      <c r="A101" s="171" t="s">
        <v>46</v>
      </c>
      <c r="B101" s="171">
        <v>1007</v>
      </c>
      <c r="C101" s="171">
        <v>1</v>
      </c>
      <c r="D101" s="167">
        <f>'SO2 2021-22 Annual Allocations'!AS101</f>
        <v>0</v>
      </c>
      <c r="E101" s="168">
        <f>'NOx 2021-22 Annual Allocations'!AS101</f>
        <v>0</v>
      </c>
      <c r="F101" s="167">
        <f>'NOx 2021-22 OS Allocations'!AA101</f>
        <v>0</v>
      </c>
      <c r="G101" s="178"/>
      <c r="H101" s="237"/>
    </row>
    <row r="102" spans="1:8" ht="15" customHeight="1" x14ac:dyDescent="0.25">
      <c r="A102" s="171" t="s">
        <v>46</v>
      </c>
      <c r="B102" s="171">
        <v>1007</v>
      </c>
      <c r="C102" s="171">
        <v>2</v>
      </c>
      <c r="D102" s="167">
        <f>'SO2 2021-22 Annual Allocations'!AS102</f>
        <v>0</v>
      </c>
      <c r="E102" s="168">
        <f>'NOx 2021-22 Annual Allocations'!AS102</f>
        <v>0</v>
      </c>
      <c r="F102" s="167">
        <f>'NOx 2021-22 OS Allocations'!AA102</f>
        <v>0</v>
      </c>
      <c r="G102" s="178"/>
      <c r="H102" s="237"/>
    </row>
    <row r="103" spans="1:8" ht="15" customHeight="1" x14ac:dyDescent="0.25">
      <c r="A103" s="171" t="s">
        <v>46</v>
      </c>
      <c r="B103" s="171">
        <v>1007</v>
      </c>
      <c r="C103" s="171">
        <v>3</v>
      </c>
      <c r="D103" s="167">
        <f>'SO2 2021-22 Annual Allocations'!AS103</f>
        <v>0</v>
      </c>
      <c r="E103" s="168">
        <f>'NOx 2021-22 Annual Allocations'!AS103</f>
        <v>0</v>
      </c>
      <c r="F103" s="167">
        <f>'NOx 2021-22 OS Allocations'!AA103</f>
        <v>0</v>
      </c>
      <c r="G103" s="178"/>
      <c r="H103" s="237"/>
    </row>
    <row r="104" spans="1:8" ht="15" customHeight="1" x14ac:dyDescent="0.25">
      <c r="A104" s="172" t="s">
        <v>46</v>
      </c>
      <c r="B104" s="166">
        <v>1007</v>
      </c>
      <c r="C104" s="170" t="s">
        <v>47</v>
      </c>
      <c r="D104" s="167">
        <f>'SO2 2021-22 Annual Allocations'!AS104</f>
        <v>0.77900000000000003</v>
      </c>
      <c r="E104" s="168">
        <f>'NOx 2021-22 Annual Allocations'!AS104</f>
        <v>18.244</v>
      </c>
      <c r="F104" s="167">
        <f>'NOx 2021-22 OS Allocations'!AA104</f>
        <v>8.1460000000000008</v>
      </c>
      <c r="G104" s="178"/>
      <c r="H104" s="237"/>
    </row>
    <row r="105" spans="1:8" ht="15" customHeight="1" x14ac:dyDescent="0.25">
      <c r="A105" s="172" t="s">
        <v>46</v>
      </c>
      <c r="B105" s="166">
        <v>1007</v>
      </c>
      <c r="C105" s="170" t="s">
        <v>48</v>
      </c>
      <c r="D105" s="167">
        <f>'SO2 2021-22 Annual Allocations'!AS105</f>
        <v>0.83899999999999997</v>
      </c>
      <c r="E105" s="168">
        <f>'NOx 2021-22 Annual Allocations'!AS105</f>
        <v>18.875</v>
      </c>
      <c r="F105" s="167">
        <f>'NOx 2021-22 OS Allocations'!AA105</f>
        <v>7.9269999999999996</v>
      </c>
      <c r="G105" s="178"/>
      <c r="H105" s="237"/>
    </row>
    <row r="106" spans="1:8" ht="15" customHeight="1" x14ac:dyDescent="0.25">
      <c r="A106" s="172" t="s">
        <v>46</v>
      </c>
      <c r="B106" s="166">
        <v>1007</v>
      </c>
      <c r="C106" s="170" t="s">
        <v>49</v>
      </c>
      <c r="D106" s="167">
        <f>'SO2 2021-22 Annual Allocations'!AS106</f>
        <v>0.81899999999999995</v>
      </c>
      <c r="E106" s="168">
        <f>'NOx 2021-22 Annual Allocations'!AS106</f>
        <v>23.015000000000001</v>
      </c>
      <c r="F106" s="167">
        <f>'NOx 2021-22 OS Allocations'!AA106</f>
        <v>9.2210000000000001</v>
      </c>
      <c r="G106" s="178"/>
      <c r="H106" s="237"/>
    </row>
    <row r="107" spans="1:8" ht="15" customHeight="1" x14ac:dyDescent="0.25">
      <c r="A107" s="172" t="s">
        <v>79</v>
      </c>
      <c r="B107" s="166">
        <v>994</v>
      </c>
      <c r="C107" s="166">
        <v>1</v>
      </c>
      <c r="D107" s="167">
        <f>'SO2 2021-22 Annual Allocations'!AS107</f>
        <v>2955.9213179571434</v>
      </c>
      <c r="E107" s="168">
        <f>'NOx 2021-22 Annual Allocations'!AS107</f>
        <v>1874.7031817759021</v>
      </c>
      <c r="F107" s="167">
        <f>'NOx 2021-22 OS Allocations'!AA107</f>
        <v>364.58365826267294</v>
      </c>
      <c r="G107" s="178"/>
      <c r="H107" s="237"/>
    </row>
    <row r="108" spans="1:8" ht="15" customHeight="1" x14ac:dyDescent="0.25">
      <c r="A108" s="172" t="s">
        <v>79</v>
      </c>
      <c r="B108" s="166">
        <v>994</v>
      </c>
      <c r="C108" s="166">
        <v>2</v>
      </c>
      <c r="D108" s="167">
        <f>'SO2 2021-22 Annual Allocations'!AS108</f>
        <v>4200.8111450338583</v>
      </c>
      <c r="E108" s="168">
        <f>'NOx 2021-22 Annual Allocations'!AS108</f>
        <v>2961.802988823244</v>
      </c>
      <c r="F108" s="167">
        <f>'NOx 2021-22 OS Allocations'!AA108</f>
        <v>586.06222713695036</v>
      </c>
      <c r="G108" s="178"/>
      <c r="H108" s="237"/>
    </row>
    <row r="109" spans="1:8" ht="15" customHeight="1" x14ac:dyDescent="0.25">
      <c r="A109" s="172" t="s">
        <v>79</v>
      </c>
      <c r="B109" s="166">
        <v>994</v>
      </c>
      <c r="C109" s="166">
        <v>3</v>
      </c>
      <c r="D109" s="167">
        <f>'SO2 2021-22 Annual Allocations'!AS109</f>
        <v>6654.0096929511292</v>
      </c>
      <c r="E109" s="168">
        <f>'NOx 2021-22 Annual Allocations'!AS109</f>
        <v>4220.1032440079425</v>
      </c>
      <c r="F109" s="167">
        <f>'NOx 2021-22 OS Allocations'!AA109</f>
        <v>773.77347294644721</v>
      </c>
      <c r="G109" s="178"/>
      <c r="H109" s="237"/>
    </row>
    <row r="110" spans="1:8" ht="15" customHeight="1" x14ac:dyDescent="0.25">
      <c r="A110" s="172" t="s">
        <v>79</v>
      </c>
      <c r="B110" s="166">
        <v>994</v>
      </c>
      <c r="C110" s="166">
        <v>4</v>
      </c>
      <c r="D110" s="167">
        <f>'SO2 2021-22 Annual Allocations'!AS110</f>
        <v>6540.7718248298042</v>
      </c>
      <c r="E110" s="168">
        <f>'NOx 2021-22 Annual Allocations'!AS110</f>
        <v>4148.2855706568498</v>
      </c>
      <c r="F110" s="167">
        <f>'NOx 2021-22 OS Allocations'!AA110</f>
        <v>791.89704682661682</v>
      </c>
      <c r="G110" s="178"/>
      <c r="H110" s="237"/>
    </row>
    <row r="111" spans="1:8" ht="15" customHeight="1" x14ac:dyDescent="0.25">
      <c r="A111" s="172" t="s">
        <v>50</v>
      </c>
      <c r="B111" s="166">
        <v>1008</v>
      </c>
      <c r="C111" s="166">
        <v>1</v>
      </c>
      <c r="D111" s="167">
        <f>'SO2 2021-22 Annual Allocations'!AS111</f>
        <v>0</v>
      </c>
      <c r="E111" s="168">
        <f>'NOx 2021-22 Annual Allocations'!AS111</f>
        <v>0</v>
      </c>
      <c r="F111" s="167">
        <f>'NOx 2021-22 OS Allocations'!AA111</f>
        <v>0</v>
      </c>
      <c r="G111" s="178"/>
      <c r="H111" s="237"/>
    </row>
    <row r="112" spans="1:8" ht="15" customHeight="1" x14ac:dyDescent="0.25">
      <c r="A112" s="172" t="s">
        <v>50</v>
      </c>
      <c r="B112" s="166">
        <v>1008</v>
      </c>
      <c r="C112" s="166">
        <v>2</v>
      </c>
      <c r="D112" s="167">
        <f>'SO2 2021-22 Annual Allocations'!AS112</f>
        <v>1125.7405530456999</v>
      </c>
      <c r="E112" s="168">
        <f>'NOx 2021-22 Annual Allocations'!AS112</f>
        <v>713.96670264128295</v>
      </c>
      <c r="F112" s="167">
        <f>'NOx 2021-22 OS Allocations'!AA112</f>
        <v>138.09338804427642</v>
      </c>
      <c r="G112" s="178"/>
      <c r="H112" s="237"/>
    </row>
    <row r="113" spans="1:8" ht="15" customHeight="1" x14ac:dyDescent="0.25">
      <c r="A113" s="172" t="s">
        <v>50</v>
      </c>
      <c r="B113" s="166">
        <v>1008</v>
      </c>
      <c r="C113" s="166">
        <v>3</v>
      </c>
      <c r="D113" s="167">
        <f>'SO2 2021-22 Annual Allocations'!AS113</f>
        <v>0</v>
      </c>
      <c r="E113" s="168">
        <f>'NOx 2021-22 Annual Allocations'!AS113</f>
        <v>0</v>
      </c>
      <c r="F113" s="167">
        <f>'NOx 2021-22 OS Allocations'!AA113</f>
        <v>0</v>
      </c>
      <c r="G113" s="178"/>
      <c r="H113" s="237"/>
    </row>
    <row r="114" spans="1:8" ht="15" customHeight="1" x14ac:dyDescent="0.25">
      <c r="A114" s="172" t="s">
        <v>50</v>
      </c>
      <c r="B114" s="166">
        <v>1008</v>
      </c>
      <c r="C114" s="166">
        <v>4</v>
      </c>
      <c r="D114" s="167">
        <f>'SO2 2021-22 Annual Allocations'!AS114</f>
        <v>919.99401315019372</v>
      </c>
      <c r="E114" s="168">
        <f>'NOx 2021-22 Annual Allocations'!AS114</f>
        <v>582.60843781048436</v>
      </c>
      <c r="F114" s="167">
        <f>'NOx 2021-22 OS Allocations'!AA114</f>
        <v>121.04614780758438</v>
      </c>
      <c r="G114" s="178"/>
      <c r="H114" s="237"/>
    </row>
    <row r="115" spans="1:8" ht="15" customHeight="1" x14ac:dyDescent="0.25">
      <c r="A115" s="172" t="s">
        <v>51</v>
      </c>
      <c r="B115" s="166">
        <v>6085</v>
      </c>
      <c r="C115" s="166">
        <v>14</v>
      </c>
      <c r="D115" s="167">
        <f>'SO2 2021-22 Annual Allocations'!AS115</f>
        <v>4775.7939504098576</v>
      </c>
      <c r="E115" s="168">
        <f>'NOx 2021-22 Annual Allocations'!AS115</f>
        <v>2120</v>
      </c>
      <c r="F115" s="167">
        <f>'NOx 2021-22 OS Allocations'!AA115</f>
        <v>631.26886179682322</v>
      </c>
      <c r="G115" s="178"/>
      <c r="H115" s="237"/>
    </row>
    <row r="116" spans="1:8" ht="15" customHeight="1" x14ac:dyDescent="0.25">
      <c r="A116" s="172" t="s">
        <v>51</v>
      </c>
      <c r="B116" s="166">
        <v>6085</v>
      </c>
      <c r="C116" s="166">
        <v>15</v>
      </c>
      <c r="D116" s="167">
        <f>'SO2 2021-22 Annual Allocations'!AS116</f>
        <v>5546.9687354153375</v>
      </c>
      <c r="E116" s="168">
        <f>'NOx 2021-22 Annual Allocations'!AS116</f>
        <v>2501</v>
      </c>
      <c r="F116" s="167">
        <f>'NOx 2021-22 OS Allocations'!AA116</f>
        <v>666.88679846796811</v>
      </c>
      <c r="G116" s="178"/>
      <c r="H116" s="237"/>
    </row>
    <row r="117" spans="1:8" ht="15" customHeight="1" x14ac:dyDescent="0.25">
      <c r="A117" s="172" t="s">
        <v>51</v>
      </c>
      <c r="B117" s="166">
        <v>6085</v>
      </c>
      <c r="C117" s="170" t="s">
        <v>52</v>
      </c>
      <c r="D117" s="167">
        <f>'SO2 2021-22 Annual Allocations'!AS117</f>
        <v>0.111</v>
      </c>
      <c r="E117" s="168">
        <f>'NOx 2021-22 Annual Allocations'!AS117</f>
        <v>27.020238540075574</v>
      </c>
      <c r="F117" s="167">
        <f>'NOx 2021-22 OS Allocations'!AA117</f>
        <v>9.4533799871156354</v>
      </c>
      <c r="G117" s="178"/>
      <c r="H117" s="237"/>
    </row>
    <row r="118" spans="1:8" ht="15" customHeight="1" x14ac:dyDescent="0.25">
      <c r="A118" s="172" t="s">
        <v>51</v>
      </c>
      <c r="B118" s="166">
        <v>6085</v>
      </c>
      <c r="C118" s="170" t="s">
        <v>53</v>
      </c>
      <c r="D118" s="167">
        <f>'SO2 2021-22 Annual Allocations'!AS118</f>
        <v>7.0000000000000007E-2</v>
      </c>
      <c r="E118" s="168">
        <f>'NOx 2021-22 Annual Allocations'!AS118</f>
        <v>23.514348414057039</v>
      </c>
      <c r="F118" s="167">
        <f>'NOx 2021-22 OS Allocations'!AA118</f>
        <v>8.3257886679417172</v>
      </c>
      <c r="G118" s="178"/>
      <c r="H118" s="237"/>
    </row>
    <row r="119" spans="1:8" ht="15" customHeight="1" x14ac:dyDescent="0.25">
      <c r="A119" s="172" t="s">
        <v>51</v>
      </c>
      <c r="B119" s="166">
        <v>6085</v>
      </c>
      <c r="C119" s="166">
        <v>17</v>
      </c>
      <c r="D119" s="167">
        <f>'SO2 2021-22 Annual Allocations'!AS119</f>
        <v>4310.0850173776234</v>
      </c>
      <c r="E119" s="168">
        <f>'NOx 2021-22 Annual Allocations'!AS119</f>
        <v>1989</v>
      </c>
      <c r="F119" s="167">
        <f>'NOx 2021-22 OS Allocations'!AA119</f>
        <v>515.38286452787827</v>
      </c>
      <c r="G119" s="178"/>
      <c r="H119" s="237"/>
    </row>
    <row r="120" spans="1:8" ht="15" customHeight="1" x14ac:dyDescent="0.25">
      <c r="A120" s="172" t="s">
        <v>51</v>
      </c>
      <c r="B120" s="166">
        <v>6085</v>
      </c>
      <c r="C120" s="166">
        <v>18</v>
      </c>
      <c r="D120" s="167">
        <f>'SO2 2021-22 Annual Allocations'!AS120</f>
        <v>4682.6021795078332</v>
      </c>
      <c r="E120" s="168">
        <f>'NOx 2021-22 Annual Allocations'!AS120</f>
        <v>2037</v>
      </c>
      <c r="F120" s="167">
        <f>'NOx 2021-22 OS Allocations'!AA120</f>
        <v>533.70003441713482</v>
      </c>
      <c r="G120" s="178"/>
      <c r="H120" s="237"/>
    </row>
    <row r="121" spans="1:8" ht="15" customHeight="1" x14ac:dyDescent="0.25">
      <c r="A121" s="172" t="s">
        <v>54</v>
      </c>
      <c r="B121" s="166">
        <v>7335</v>
      </c>
      <c r="C121" s="170" t="s">
        <v>55</v>
      </c>
      <c r="D121" s="167">
        <f>'SO2 2021-22 Annual Allocations'!AS121</f>
        <v>0.16</v>
      </c>
      <c r="E121" s="168">
        <f>'NOx 2021-22 Annual Allocations'!AS121</f>
        <v>2.339</v>
      </c>
      <c r="F121" s="167">
        <f>'NOx 2021-22 OS Allocations'!AA121</f>
        <v>1.2576463468249666</v>
      </c>
      <c r="G121" s="178"/>
      <c r="H121" s="237"/>
    </row>
    <row r="122" spans="1:8" ht="15" customHeight="1" x14ac:dyDescent="0.25">
      <c r="A122" s="172" t="s">
        <v>54</v>
      </c>
      <c r="B122" s="166">
        <v>7335</v>
      </c>
      <c r="C122" s="170" t="s">
        <v>56</v>
      </c>
      <c r="D122" s="167">
        <f>'SO2 2021-22 Annual Allocations'!AS122</f>
        <v>0.17899999999999999</v>
      </c>
      <c r="E122" s="168">
        <f>'NOx 2021-22 Annual Allocations'!AS122</f>
        <v>2.3969999999999998</v>
      </c>
      <c r="F122" s="167">
        <f>'NOx 2021-22 OS Allocations'!AA122</f>
        <v>1.4906726564643953</v>
      </c>
      <c r="G122" s="178"/>
      <c r="H122" s="237"/>
    </row>
    <row r="123" spans="1:8" ht="15" customHeight="1" x14ac:dyDescent="0.25">
      <c r="A123" s="172" t="s">
        <v>57</v>
      </c>
      <c r="B123" s="166">
        <v>6166</v>
      </c>
      <c r="C123" s="170" t="s">
        <v>58</v>
      </c>
      <c r="D123" s="167">
        <f>'SO2 2021-22 Annual Allocations'!AS123</f>
        <v>15702.373763137721</v>
      </c>
      <c r="E123" s="168">
        <f>'NOx 2021-22 Annual Allocations'!AS123</f>
        <v>9958.752919557759</v>
      </c>
      <c r="F123" s="167">
        <f>'NOx 2021-22 OS Allocations'!AA123</f>
        <v>1936.3443270656401</v>
      </c>
      <c r="G123" s="178"/>
      <c r="H123" s="237"/>
    </row>
    <row r="124" spans="1:8" ht="15" customHeight="1" x14ac:dyDescent="0.25">
      <c r="A124" s="172" t="s">
        <v>57</v>
      </c>
      <c r="B124" s="166">
        <v>6166</v>
      </c>
      <c r="C124" s="170" t="s">
        <v>59</v>
      </c>
      <c r="D124" s="167">
        <f>'SO2 2021-22 Annual Allocations'!AS124</f>
        <v>15318.67022674703</v>
      </c>
      <c r="E124" s="168">
        <f>'NOx 2021-22 Annual Allocations'!AS124</f>
        <v>9700.9180522591596</v>
      </c>
      <c r="F124" s="167">
        <f>'NOx 2021-22 OS Allocations'!AA124</f>
        <v>1855.3694694460978</v>
      </c>
      <c r="G124" s="178"/>
      <c r="H124" s="237"/>
    </row>
    <row r="125" spans="1:8" ht="15" customHeight="1" x14ac:dyDescent="0.25">
      <c r="A125" s="172" t="s">
        <v>60</v>
      </c>
      <c r="B125" s="166">
        <v>981</v>
      </c>
      <c r="C125" s="166">
        <v>3</v>
      </c>
      <c r="D125" s="167">
        <f>'SO2 2021-22 Annual Allocations'!AS125</f>
        <v>0</v>
      </c>
      <c r="E125" s="168">
        <f>'NOx 2021-22 Annual Allocations'!AS125</f>
        <v>0</v>
      </c>
      <c r="F125" s="167">
        <f>'NOx 2021-22 OS Allocations'!AA125</f>
        <v>0</v>
      </c>
      <c r="G125" s="178"/>
      <c r="H125" s="237"/>
    </row>
    <row r="126" spans="1:8" ht="15" customHeight="1" x14ac:dyDescent="0.25">
      <c r="A126" s="172" t="s">
        <v>60</v>
      </c>
      <c r="B126" s="166">
        <v>981</v>
      </c>
      <c r="C126" s="166">
        <v>4</v>
      </c>
      <c r="D126" s="167">
        <f>'SO2 2021-22 Annual Allocations'!AS126</f>
        <v>0</v>
      </c>
      <c r="E126" s="168">
        <f>'NOx 2021-22 Annual Allocations'!AS126</f>
        <v>0</v>
      </c>
      <c r="F126" s="167">
        <f>'NOx 2021-22 OS Allocations'!AA126</f>
        <v>0</v>
      </c>
      <c r="G126" s="178"/>
      <c r="H126" s="237"/>
    </row>
    <row r="127" spans="1:8" ht="15" customHeight="1" x14ac:dyDescent="0.25">
      <c r="A127" s="172" t="s">
        <v>61</v>
      </c>
      <c r="B127" s="166">
        <v>55364</v>
      </c>
      <c r="C127" s="170" t="s">
        <v>62</v>
      </c>
      <c r="D127" s="167">
        <f>'SO2 2021-22 Annual Allocations'!AS127</f>
        <v>3.5659999999999998</v>
      </c>
      <c r="E127" s="168">
        <f>'NOx 2021-22 Annual Allocations'!AS127</f>
        <v>49.069000000000003</v>
      </c>
      <c r="F127" s="167">
        <f>'NOx 2021-22 OS Allocations'!AA127</f>
        <v>23.236999999999998</v>
      </c>
      <c r="G127" s="178"/>
      <c r="H127" s="237"/>
    </row>
    <row r="128" spans="1:8" ht="15" customHeight="1" x14ac:dyDescent="0.25">
      <c r="A128" s="172" t="s">
        <v>61</v>
      </c>
      <c r="B128" s="166">
        <v>55364</v>
      </c>
      <c r="C128" s="170" t="s">
        <v>63</v>
      </c>
      <c r="D128" s="167">
        <f>'SO2 2021-22 Annual Allocations'!AS128</f>
        <v>3.601</v>
      </c>
      <c r="E128" s="168">
        <f>'NOx 2021-22 Annual Allocations'!AS128</f>
        <v>51.523000000000003</v>
      </c>
      <c r="F128" s="167">
        <f>'NOx 2021-22 OS Allocations'!AA128</f>
        <v>23.472999999999999</v>
      </c>
      <c r="G128" s="178"/>
      <c r="H128" s="237"/>
    </row>
    <row r="129" spans="1:8" ht="15" customHeight="1" x14ac:dyDescent="0.25">
      <c r="A129" s="172" t="s">
        <v>64</v>
      </c>
      <c r="B129" s="166">
        <v>988</v>
      </c>
      <c r="C129" s="170" t="s">
        <v>65</v>
      </c>
      <c r="D129" s="167">
        <f>'SO2 2021-22 Annual Allocations'!AS129</f>
        <v>0</v>
      </c>
      <c r="E129" s="168">
        <f>'NOx 2021-22 Annual Allocations'!AS129</f>
        <v>0</v>
      </c>
      <c r="F129" s="167">
        <f>'NOx 2021-22 OS Allocations'!AA129</f>
        <v>0</v>
      </c>
      <c r="G129" s="178"/>
      <c r="H129" s="237"/>
    </row>
    <row r="130" spans="1:8" ht="15" customHeight="1" x14ac:dyDescent="0.25">
      <c r="A130" s="172" t="s">
        <v>64</v>
      </c>
      <c r="B130" s="166">
        <v>988</v>
      </c>
      <c r="C130" s="170" t="s">
        <v>66</v>
      </c>
      <c r="D130" s="167">
        <f>'SO2 2021-22 Annual Allocations'!AS130</f>
        <v>0</v>
      </c>
      <c r="E130" s="168">
        <f>'NOx 2021-22 Annual Allocations'!AS130</f>
        <v>0</v>
      </c>
      <c r="F130" s="167">
        <f>'NOx 2021-22 OS Allocations'!AA130</f>
        <v>0</v>
      </c>
      <c r="G130" s="178"/>
      <c r="H130" s="237"/>
    </row>
    <row r="131" spans="1:8" ht="15" customHeight="1" x14ac:dyDescent="0.25">
      <c r="A131" s="172" t="s">
        <v>64</v>
      </c>
      <c r="B131" s="166">
        <v>988</v>
      </c>
      <c r="C131" s="170" t="s">
        <v>67</v>
      </c>
      <c r="D131" s="167">
        <f>'SO2 2021-22 Annual Allocations'!AS131</f>
        <v>0</v>
      </c>
      <c r="E131" s="168">
        <f>'NOx 2021-22 Annual Allocations'!AS131</f>
        <v>0</v>
      </c>
      <c r="F131" s="167">
        <f>'NOx 2021-22 OS Allocations'!AA131</f>
        <v>0</v>
      </c>
      <c r="G131" s="178"/>
      <c r="H131" s="237"/>
    </row>
    <row r="132" spans="1:8" ht="15" customHeight="1" x14ac:dyDescent="0.25">
      <c r="A132" s="172" t="s">
        <v>64</v>
      </c>
      <c r="B132" s="166">
        <v>988</v>
      </c>
      <c r="C132" s="170" t="s">
        <v>68</v>
      </c>
      <c r="D132" s="167">
        <f>'SO2 2021-22 Annual Allocations'!AS132</f>
        <v>0</v>
      </c>
      <c r="E132" s="168">
        <f>'NOx 2021-22 Annual Allocations'!AS132</f>
        <v>0</v>
      </c>
      <c r="F132" s="167">
        <f>'NOx 2021-22 OS Allocations'!AA132</f>
        <v>0</v>
      </c>
      <c r="G132" s="178"/>
      <c r="H132" s="237"/>
    </row>
    <row r="133" spans="1:8" ht="15" customHeight="1" x14ac:dyDescent="0.25">
      <c r="A133" s="172" t="s">
        <v>69</v>
      </c>
      <c r="B133" s="166">
        <v>1010</v>
      </c>
      <c r="C133" s="166">
        <v>1</v>
      </c>
      <c r="D133" s="167">
        <f>'SO2 2021-22 Annual Allocations'!AS133</f>
        <v>527.02800000000002</v>
      </c>
      <c r="E133" s="168">
        <f>'NOx 2021-22 Annual Allocations'!AS133</f>
        <v>431.50799999999998</v>
      </c>
      <c r="F133" s="167">
        <f>'NOx 2021-22 OS Allocations'!AA133</f>
        <v>233.50162100273721</v>
      </c>
      <c r="G133" s="178"/>
      <c r="H133" s="237"/>
    </row>
    <row r="134" spans="1:8" ht="15" customHeight="1" x14ac:dyDescent="0.25">
      <c r="A134" s="172" t="s">
        <v>69</v>
      </c>
      <c r="B134" s="166">
        <v>1010</v>
      </c>
      <c r="C134" s="166">
        <v>2</v>
      </c>
      <c r="D134" s="167">
        <f>'SO2 2021-22 Annual Allocations'!AS134</f>
        <v>0</v>
      </c>
      <c r="E134" s="168">
        <f>'NOx 2021-22 Annual Allocations'!AS134</f>
        <v>0</v>
      </c>
      <c r="F134" s="167">
        <f>'NOx 2021-22 OS Allocations'!AA134</f>
        <v>0</v>
      </c>
      <c r="G134" s="178"/>
      <c r="H134" s="237"/>
    </row>
    <row r="135" spans="1:8" ht="15" customHeight="1" x14ac:dyDescent="0.25">
      <c r="A135" s="172" t="s">
        <v>69</v>
      </c>
      <c r="B135" s="166">
        <v>1010</v>
      </c>
      <c r="C135" s="166">
        <v>3</v>
      </c>
      <c r="D135" s="167">
        <f>'SO2 2021-22 Annual Allocations'!AS135</f>
        <v>0</v>
      </c>
      <c r="E135" s="168">
        <f>'NOx 2021-22 Annual Allocations'!AS135</f>
        <v>0</v>
      </c>
      <c r="F135" s="167">
        <f>'NOx 2021-22 OS Allocations'!AA135</f>
        <v>0</v>
      </c>
      <c r="G135" s="178"/>
      <c r="H135" s="237"/>
    </row>
    <row r="136" spans="1:8" ht="15" customHeight="1" x14ac:dyDescent="0.25">
      <c r="A136" s="172" t="s">
        <v>69</v>
      </c>
      <c r="B136" s="166">
        <v>1010</v>
      </c>
      <c r="C136" s="166">
        <v>4</v>
      </c>
      <c r="D136" s="167">
        <f>'SO2 2021-22 Annual Allocations'!AS136</f>
        <v>0</v>
      </c>
      <c r="E136" s="168">
        <f>'NOx 2021-22 Annual Allocations'!AS136</f>
        <v>0</v>
      </c>
      <c r="F136" s="167">
        <f>'NOx 2021-22 OS Allocations'!AA136</f>
        <v>0</v>
      </c>
      <c r="G136" s="178"/>
      <c r="H136" s="237"/>
    </row>
    <row r="137" spans="1:8" ht="15" customHeight="1" x14ac:dyDescent="0.25">
      <c r="A137" s="172" t="s">
        <v>69</v>
      </c>
      <c r="B137" s="166">
        <v>1010</v>
      </c>
      <c r="C137" s="166">
        <v>5</v>
      </c>
      <c r="D137" s="167">
        <f>'SO2 2021-22 Annual Allocations'!AS137</f>
        <v>0</v>
      </c>
      <c r="E137" s="168">
        <f>'NOx 2021-22 Annual Allocations'!AS137</f>
        <v>0</v>
      </c>
      <c r="F137" s="167">
        <f>'NOx 2021-22 OS Allocations'!AA137</f>
        <v>0</v>
      </c>
      <c r="G137" s="178"/>
      <c r="H137" s="237"/>
    </row>
    <row r="138" spans="1:8" ht="15" customHeight="1" x14ac:dyDescent="0.25">
      <c r="A138" s="172" t="s">
        <v>69</v>
      </c>
      <c r="B138" s="166">
        <v>1010</v>
      </c>
      <c r="C138" s="166">
        <v>6</v>
      </c>
      <c r="D138" s="167">
        <f>'SO2 2021-22 Annual Allocations'!AS138</f>
        <v>3744.866728815945</v>
      </c>
      <c r="E138" s="168">
        <f>'NOx 2021-22 Annual Allocations'!AS138</f>
        <v>2375.0678102250336</v>
      </c>
      <c r="F138" s="167">
        <f>'NOx 2021-22 OS Allocations'!AA138</f>
        <v>455.37473566920625</v>
      </c>
      <c r="G138" s="178"/>
      <c r="H138" s="237"/>
    </row>
    <row r="139" spans="1:8" ht="15" customHeight="1" x14ac:dyDescent="0.25">
      <c r="A139" s="172" t="s">
        <v>70</v>
      </c>
      <c r="B139" s="166">
        <v>55224</v>
      </c>
      <c r="C139" s="170" t="s">
        <v>71</v>
      </c>
      <c r="D139" s="167">
        <f>'SO2 2021-22 Annual Allocations'!AS139</f>
        <v>0.13200000000000001</v>
      </c>
      <c r="E139" s="168">
        <f>'NOx 2021-22 Annual Allocations'!AS139</f>
        <v>27.236000000000001</v>
      </c>
      <c r="F139" s="167">
        <f>'NOx 2021-22 OS Allocations'!AA139</f>
        <v>13.424574452424336</v>
      </c>
      <c r="G139" s="178"/>
      <c r="H139" s="237"/>
    </row>
    <row r="140" spans="1:8" ht="15" customHeight="1" x14ac:dyDescent="0.25">
      <c r="A140" s="172" t="s">
        <v>70</v>
      </c>
      <c r="B140" s="166">
        <v>55224</v>
      </c>
      <c r="C140" s="170" t="s">
        <v>72</v>
      </c>
      <c r="D140" s="167">
        <f>'SO2 2021-22 Annual Allocations'!AS140</f>
        <v>9.6000000000000002E-2</v>
      </c>
      <c r="E140" s="168">
        <f>'NOx 2021-22 Annual Allocations'!AS140</f>
        <v>27.396176145598517</v>
      </c>
      <c r="F140" s="167">
        <f>'NOx 2021-22 OS Allocations'!AA140</f>
        <v>8.5519128311815109</v>
      </c>
      <c r="G140" s="178"/>
      <c r="H140" s="237"/>
    </row>
    <row r="141" spans="1:8" ht="15" customHeight="1" x14ac:dyDescent="0.25">
      <c r="A141" s="172" t="s">
        <v>70</v>
      </c>
      <c r="B141" s="166">
        <v>55224</v>
      </c>
      <c r="C141" s="170" t="s">
        <v>73</v>
      </c>
      <c r="D141" s="167">
        <f>'SO2 2021-22 Annual Allocations'!AS141</f>
        <v>0.1</v>
      </c>
      <c r="E141" s="168">
        <f>'NOx 2021-22 Annual Allocations'!AS141</f>
        <v>19.972000000000001</v>
      </c>
      <c r="F141" s="167">
        <f>'NOx 2021-22 OS Allocations'!AA141</f>
        <v>9.7090701436912727</v>
      </c>
      <c r="G141" s="178"/>
      <c r="H141" s="237"/>
    </row>
    <row r="142" spans="1:8" ht="15" customHeight="1" x14ac:dyDescent="0.25">
      <c r="A142" s="172" t="s">
        <v>70</v>
      </c>
      <c r="B142" s="166">
        <v>55224</v>
      </c>
      <c r="C142" s="170" t="s">
        <v>74</v>
      </c>
      <c r="D142" s="167">
        <f>'SO2 2021-22 Annual Allocations'!AS142</f>
        <v>0.126</v>
      </c>
      <c r="E142" s="168">
        <f>'NOx 2021-22 Annual Allocations'!AS142</f>
        <v>31.928725821989229</v>
      </c>
      <c r="F142" s="167">
        <f>'NOx 2021-22 OS Allocations'!AA142</f>
        <v>11.234567726663778</v>
      </c>
      <c r="G142" s="178"/>
      <c r="H142" s="237"/>
    </row>
    <row r="143" spans="1:8" ht="15" customHeight="1" x14ac:dyDescent="0.25">
      <c r="A143" s="172" t="s">
        <v>75</v>
      </c>
      <c r="B143" s="166">
        <v>1040</v>
      </c>
      <c r="C143" s="166">
        <v>1</v>
      </c>
      <c r="D143" s="167">
        <f>'SO2 2021-22 Annual Allocations'!AS143</f>
        <v>189.40496070080354</v>
      </c>
      <c r="E143" s="168">
        <f>'NOx 2021-22 Annual Allocations'!AS143</f>
        <v>120.12433494519834</v>
      </c>
      <c r="F143" s="167">
        <f>'NOx 2021-22 OS Allocations'!AA143</f>
        <v>24.004122645125808</v>
      </c>
      <c r="G143" s="178"/>
      <c r="H143" s="237"/>
    </row>
    <row r="144" spans="1:8" ht="15" customHeight="1" x14ac:dyDescent="0.25">
      <c r="A144" s="172" t="s">
        <v>75</v>
      </c>
      <c r="B144" s="166">
        <v>1040</v>
      </c>
      <c r="C144" s="166">
        <v>2</v>
      </c>
      <c r="D144" s="167">
        <f>'SO2 2021-22 Annual Allocations'!AS144</f>
        <v>405.03791224239723</v>
      </c>
      <c r="E144" s="168">
        <f>'NOx 2021-22 Annual Allocations'!AS144</f>
        <v>255.53514331993395</v>
      </c>
      <c r="F144" s="167">
        <f>'NOx 2021-22 OS Allocations'!AA144</f>
        <v>58.265394366053926</v>
      </c>
      <c r="G144" s="178"/>
      <c r="H144" s="237"/>
    </row>
    <row r="145" spans="1:10" ht="15" customHeight="1" x14ac:dyDescent="0.25">
      <c r="A145" s="106" t="s">
        <v>80</v>
      </c>
      <c r="B145" s="134">
        <v>55259</v>
      </c>
      <c r="C145" s="135" t="s">
        <v>81</v>
      </c>
      <c r="D145" s="167">
        <f>'SO2 2021-22 Annual Allocations'!AS145</f>
        <v>4.3979999999999997</v>
      </c>
      <c r="E145" s="168">
        <f>'NOx 2021-22 Annual Allocations'!AS145</f>
        <v>65.385000000000005</v>
      </c>
      <c r="F145" s="167">
        <f>'NOx 2021-22 OS Allocations'!AA145</f>
        <v>25.736999999999998</v>
      </c>
      <c r="G145" s="178"/>
      <c r="H145" s="237"/>
    </row>
    <row r="146" spans="1:10" ht="15" customHeight="1" x14ac:dyDescent="0.25">
      <c r="A146" s="106" t="s">
        <v>80</v>
      </c>
      <c r="B146" s="134">
        <v>55259</v>
      </c>
      <c r="C146" s="135" t="s">
        <v>82</v>
      </c>
      <c r="D146" s="167">
        <f>'SO2 2021-22 Annual Allocations'!AS146</f>
        <v>3.71</v>
      </c>
      <c r="E146" s="168">
        <f>'NOx 2021-22 Annual Allocations'!AS146</f>
        <v>55.462000000000003</v>
      </c>
      <c r="F146" s="167">
        <f>'NOx 2021-22 OS Allocations'!AA146</f>
        <v>23.613</v>
      </c>
      <c r="G146" s="178"/>
      <c r="H146" s="237"/>
    </row>
    <row r="147" spans="1:10" ht="15" customHeight="1" x14ac:dyDescent="0.25">
      <c r="A147" s="27" t="s">
        <v>76</v>
      </c>
      <c r="B147" s="166">
        <v>55148</v>
      </c>
      <c r="C147" s="166">
        <v>1</v>
      </c>
      <c r="D147" s="167">
        <f>'SO2 2021-22 Annual Allocations'!AS147</f>
        <v>3.6999999999999998E-2</v>
      </c>
      <c r="E147" s="168">
        <f>'NOx 2021-22 Annual Allocations'!AS147</f>
        <v>5.1130000000000004</v>
      </c>
      <c r="F147" s="167">
        <f>'NOx 2021-22 OS Allocations'!AA147</f>
        <v>3.1270232045280264</v>
      </c>
      <c r="G147" s="178"/>
      <c r="H147" s="237"/>
    </row>
    <row r="148" spans="1:10" ht="15" customHeight="1" x14ac:dyDescent="0.25">
      <c r="A148" s="172" t="s">
        <v>76</v>
      </c>
      <c r="B148" s="166">
        <v>55148</v>
      </c>
      <c r="C148" s="166">
        <v>2</v>
      </c>
      <c r="D148" s="167">
        <f>'SO2 2021-22 Annual Allocations'!AS148</f>
        <v>2.5999999999999999E-2</v>
      </c>
      <c r="E148" s="168">
        <f>'NOx 2021-22 Annual Allocations'!AS148</f>
        <v>4.101</v>
      </c>
      <c r="F148" s="167">
        <f>'NOx 2021-22 OS Allocations'!AA148</f>
        <v>2.1840428753356034</v>
      </c>
      <c r="G148" s="178"/>
      <c r="H148" s="237"/>
    </row>
    <row r="149" spans="1:10" ht="15" customHeight="1" x14ac:dyDescent="0.25">
      <c r="A149" s="172" t="s">
        <v>76</v>
      </c>
      <c r="B149" s="166">
        <v>55148</v>
      </c>
      <c r="C149" s="166">
        <v>3</v>
      </c>
      <c r="D149" s="167">
        <f>'SO2 2021-22 Annual Allocations'!AS149</f>
        <v>2.7E-2</v>
      </c>
      <c r="E149" s="168">
        <f>'NOx 2021-22 Annual Allocations'!AS149</f>
        <v>4.0369999999999999</v>
      </c>
      <c r="F149" s="167">
        <f>'NOx 2021-22 OS Allocations'!AA149</f>
        <v>2.090762285425507</v>
      </c>
      <c r="G149" s="178"/>
      <c r="H149" s="237"/>
    </row>
    <row r="150" spans="1:10" ht="15" customHeight="1" x14ac:dyDescent="0.25">
      <c r="A150" s="172" t="s">
        <v>76</v>
      </c>
      <c r="B150" s="166">
        <v>55148</v>
      </c>
      <c r="C150" s="166">
        <v>4</v>
      </c>
      <c r="D150" s="167">
        <f>'SO2 2021-22 Annual Allocations'!AS150</f>
        <v>3.3000000000000002E-2</v>
      </c>
      <c r="E150" s="168">
        <f>'NOx 2021-22 Annual Allocations'!AS150</f>
        <v>4.984</v>
      </c>
      <c r="F150" s="167">
        <f>'NOx 2021-22 OS Allocations'!AA150</f>
        <v>2.6128516929661254</v>
      </c>
      <c r="G150" s="178"/>
      <c r="H150" s="237"/>
    </row>
    <row r="151" spans="1:10" ht="15" customHeight="1" x14ac:dyDescent="0.25">
      <c r="A151" s="177" t="s">
        <v>165</v>
      </c>
      <c r="B151" s="256" t="s">
        <v>191</v>
      </c>
      <c r="C151" s="256"/>
      <c r="D151" s="238">
        <v>161455</v>
      </c>
      <c r="E151" s="238">
        <v>105167</v>
      </c>
      <c r="F151" s="238">
        <v>22830</v>
      </c>
      <c r="G151" s="238"/>
      <c r="H151" s="238"/>
      <c r="I151" s="238"/>
      <c r="J151" s="131"/>
    </row>
    <row r="152" spans="1:10" ht="15" customHeight="1" x14ac:dyDescent="0.25">
      <c r="A152" s="257" t="s">
        <v>166</v>
      </c>
      <c r="B152" s="257"/>
      <c r="C152" s="257"/>
      <c r="D152" s="257"/>
      <c r="E152" s="257"/>
      <c r="F152" s="257"/>
    </row>
    <row r="153" spans="1:10" ht="15" customHeight="1" x14ac:dyDescent="0.25">
      <c r="A153" s="177" t="s">
        <v>167</v>
      </c>
      <c r="B153" s="175"/>
      <c r="C153" s="175"/>
      <c r="D153" s="176"/>
      <c r="E153" s="176"/>
      <c r="F153" s="176"/>
    </row>
    <row r="154" spans="1:10" ht="15" customHeight="1" x14ac:dyDescent="0.25">
      <c r="A154" s="25"/>
      <c r="B154" s="25"/>
      <c r="C154" s="25"/>
      <c r="D154" s="236"/>
      <c r="E154" s="236"/>
      <c r="F154" s="236"/>
    </row>
    <row r="155" spans="1:10" ht="15" customHeight="1" x14ac:dyDescent="0.25"/>
    <row r="156" spans="1:10" ht="15" customHeight="1" x14ac:dyDescent="0.25"/>
    <row r="157" spans="1:10" ht="14.25" customHeight="1" x14ac:dyDescent="0.25"/>
  </sheetData>
  <mergeCells count="2">
    <mergeCell ref="B151:C151"/>
    <mergeCell ref="A152:F152"/>
  </mergeCells>
  <pageMargins left="0.7" right="0.7" top="1.0005208333333333" bottom="0.75" header="0.3" footer="0.3"/>
  <pageSetup scale="57" orientation="portrait" r:id="rId1"/>
  <headerFooter>
    <oddHeader>&amp;C&amp;"-,Bold"&amp;18CROSS STATE AIR POLLUTION RULE TRADING PROGRAMS
ELECTRIC GENERATING UNITS ALLOWANCE ALLOCATIONS FOR 2021 AND 2022</oddHeader>
    <oddFooter xml:space="preserve">&amp;LDocument Filename:  CSAPRAllocations2021-2022.xlsx
Page: &amp;P&amp;RDraft:  Original
Date:  2/1/2018   </oddFooter>
  </headerFooter>
  <rowBreaks count="1" manualBreakCount="1">
    <brk id="7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Normal="100" workbookViewId="0"/>
  </sheetViews>
  <sheetFormatPr defaultRowHeight="15" x14ac:dyDescent="0.25"/>
  <cols>
    <col min="1" max="1" width="31.28515625" style="18" customWidth="1"/>
    <col min="2" max="2" width="9.85546875" style="18" customWidth="1"/>
    <col min="3" max="3" width="7.28515625" style="18" customWidth="1"/>
    <col min="4" max="4" width="13.28515625" style="18" customWidth="1"/>
    <col min="5" max="5" width="10.5703125" style="18" customWidth="1"/>
    <col min="6" max="16384" width="9.140625" style="18"/>
  </cols>
  <sheetData>
    <row r="1" spans="1:5" s="1" customFormat="1" ht="93" customHeight="1" x14ac:dyDescent="0.25">
      <c r="A1" s="173" t="s">
        <v>0</v>
      </c>
      <c r="B1" s="173" t="s">
        <v>1</v>
      </c>
      <c r="C1" s="173" t="s">
        <v>2</v>
      </c>
      <c r="D1" s="174" t="s">
        <v>183</v>
      </c>
      <c r="E1" s="19"/>
    </row>
    <row r="2" spans="1:5" s="1" customFormat="1" ht="15" customHeight="1" x14ac:dyDescent="0.25">
      <c r="A2" s="26" t="s">
        <v>3</v>
      </c>
      <c r="B2" s="13">
        <v>6137</v>
      </c>
      <c r="C2" s="13">
        <v>1</v>
      </c>
      <c r="D2" s="44"/>
      <c r="E2" s="20"/>
    </row>
    <row r="3" spans="1:5" s="1" customFormat="1" ht="15" customHeight="1" x14ac:dyDescent="0.25">
      <c r="A3" s="26" t="s">
        <v>3</v>
      </c>
      <c r="B3" s="13">
        <v>6137</v>
      </c>
      <c r="C3" s="13">
        <v>2</v>
      </c>
      <c r="D3" s="44"/>
      <c r="E3" s="20"/>
    </row>
    <row r="4" spans="1:5" s="1" customFormat="1" ht="15" customHeight="1" x14ac:dyDescent="0.25">
      <c r="A4" s="26" t="s">
        <v>3</v>
      </c>
      <c r="B4" s="13">
        <v>6137</v>
      </c>
      <c r="C4" s="13">
        <v>3</v>
      </c>
      <c r="D4" s="44"/>
      <c r="E4" s="20"/>
    </row>
    <row r="5" spans="1:5" s="1" customFormat="1" ht="15" customHeight="1" x14ac:dyDescent="0.25">
      <c r="A5" s="26" t="s">
        <v>3</v>
      </c>
      <c r="B5" s="13">
        <v>6137</v>
      </c>
      <c r="C5" s="13">
        <v>4</v>
      </c>
      <c r="D5" s="44"/>
      <c r="E5" s="20"/>
    </row>
    <row r="6" spans="1:5" s="1" customFormat="1" ht="15" customHeight="1" x14ac:dyDescent="0.25">
      <c r="A6" s="31" t="s">
        <v>4</v>
      </c>
      <c r="B6" s="12">
        <v>6705</v>
      </c>
      <c r="C6" s="12">
        <v>4</v>
      </c>
      <c r="D6" s="44"/>
      <c r="E6" s="20"/>
    </row>
    <row r="7" spans="1:5" s="1" customFormat="1" ht="15" customHeight="1" x14ac:dyDescent="0.25">
      <c r="A7" s="26" t="s">
        <v>5</v>
      </c>
      <c r="B7" s="13">
        <v>7336</v>
      </c>
      <c r="C7" s="15" t="s">
        <v>6</v>
      </c>
      <c r="D7" s="44"/>
      <c r="E7" s="20"/>
    </row>
    <row r="8" spans="1:5" s="1" customFormat="1" ht="15" customHeight="1" x14ac:dyDescent="0.25">
      <c r="A8" s="26" t="s">
        <v>5</v>
      </c>
      <c r="B8" s="13">
        <v>7336</v>
      </c>
      <c r="C8" s="15" t="s">
        <v>7</v>
      </c>
      <c r="D8" s="44"/>
      <c r="E8" s="20"/>
    </row>
    <row r="9" spans="1:5" s="1" customFormat="1" ht="15" customHeight="1" x14ac:dyDescent="0.25">
      <c r="A9" s="26" t="s">
        <v>5</v>
      </c>
      <c r="B9" s="13">
        <v>7336</v>
      </c>
      <c r="C9" s="15" t="s">
        <v>8</v>
      </c>
      <c r="D9" s="44"/>
      <c r="E9" s="20"/>
    </row>
    <row r="10" spans="1:5" s="1" customFormat="1" ht="15" customHeight="1" x14ac:dyDescent="0.25">
      <c r="A10" s="26" t="s">
        <v>9</v>
      </c>
      <c r="B10" s="13">
        <v>995</v>
      </c>
      <c r="C10" s="13">
        <v>10</v>
      </c>
      <c r="D10" s="63"/>
      <c r="E10" s="21"/>
    </row>
    <row r="11" spans="1:5" s="1" customFormat="1" ht="15" customHeight="1" x14ac:dyDescent="0.25">
      <c r="A11" s="26" t="s">
        <v>9</v>
      </c>
      <c r="B11" s="13">
        <v>995</v>
      </c>
      <c r="C11" s="13">
        <v>7</v>
      </c>
      <c r="D11" s="52">
        <v>827</v>
      </c>
      <c r="E11" s="20"/>
    </row>
    <row r="12" spans="1:5" s="1" customFormat="1" ht="15" customHeight="1" x14ac:dyDescent="0.25">
      <c r="A12" s="26" t="s">
        <v>9</v>
      </c>
      <c r="B12" s="13">
        <v>995</v>
      </c>
      <c r="C12" s="13">
        <v>8</v>
      </c>
      <c r="D12" s="52">
        <v>1419</v>
      </c>
      <c r="E12" s="20"/>
    </row>
    <row r="13" spans="1:5" s="1" customFormat="1" ht="15" customHeight="1" x14ac:dyDescent="0.25">
      <c r="A13" s="26" t="s">
        <v>10</v>
      </c>
      <c r="B13" s="13">
        <v>1011</v>
      </c>
      <c r="C13" s="13">
        <v>1</v>
      </c>
      <c r="D13" s="44"/>
      <c r="E13" s="20"/>
    </row>
    <row r="14" spans="1:5" s="1" customFormat="1" ht="15" customHeight="1" x14ac:dyDescent="0.25">
      <c r="A14" s="26" t="s">
        <v>10</v>
      </c>
      <c r="B14" s="13">
        <v>1011</v>
      </c>
      <c r="C14" s="13">
        <v>2</v>
      </c>
      <c r="D14" s="44"/>
      <c r="E14" s="20"/>
    </row>
    <row r="15" spans="1:5" s="1" customFormat="1" ht="15" customHeight="1" x14ac:dyDescent="0.25">
      <c r="A15" s="26" t="s">
        <v>11</v>
      </c>
      <c r="B15" s="13">
        <v>1001</v>
      </c>
      <c r="C15" s="13">
        <v>1</v>
      </c>
      <c r="D15" s="44"/>
      <c r="E15" s="20"/>
    </row>
    <row r="16" spans="1:5" s="1" customFormat="1" ht="15" customHeight="1" x14ac:dyDescent="0.25">
      <c r="A16" s="26" t="s">
        <v>11</v>
      </c>
      <c r="B16" s="13">
        <v>1001</v>
      </c>
      <c r="C16" s="13">
        <v>2</v>
      </c>
      <c r="D16" s="44"/>
      <c r="E16" s="20"/>
    </row>
    <row r="17" spans="1:5" s="1" customFormat="1" ht="15" customHeight="1" x14ac:dyDescent="0.25">
      <c r="A17" s="26" t="s">
        <v>11</v>
      </c>
      <c r="B17" s="13">
        <v>1001</v>
      </c>
      <c r="C17" s="13">
        <v>4</v>
      </c>
      <c r="D17" s="44"/>
      <c r="E17" s="20"/>
    </row>
    <row r="18" spans="1:5" s="1" customFormat="1" ht="15" customHeight="1" x14ac:dyDescent="0.25">
      <c r="A18" s="26" t="s">
        <v>12</v>
      </c>
      <c r="B18" s="13">
        <v>983</v>
      </c>
      <c r="C18" s="13">
        <v>1</v>
      </c>
      <c r="D18" s="44"/>
      <c r="E18" s="20"/>
    </row>
    <row r="19" spans="1:5" s="1" customFormat="1" ht="15" customHeight="1" x14ac:dyDescent="0.25">
      <c r="A19" s="26" t="s">
        <v>12</v>
      </c>
      <c r="B19" s="13">
        <v>983</v>
      </c>
      <c r="C19" s="13">
        <v>2</v>
      </c>
      <c r="D19" s="44"/>
      <c r="E19" s="20"/>
    </row>
    <row r="20" spans="1:5" s="1" customFormat="1" ht="15" customHeight="1" x14ac:dyDescent="0.25">
      <c r="A20" s="26" t="s">
        <v>12</v>
      </c>
      <c r="B20" s="13">
        <v>983</v>
      </c>
      <c r="C20" s="13">
        <v>3</v>
      </c>
      <c r="D20" s="44"/>
      <c r="E20" s="20"/>
    </row>
    <row r="21" spans="1:5" s="1" customFormat="1" ht="15" customHeight="1" x14ac:dyDescent="0.25">
      <c r="A21" s="26" t="s">
        <v>12</v>
      </c>
      <c r="B21" s="13">
        <v>983</v>
      </c>
      <c r="C21" s="13">
        <v>4</v>
      </c>
      <c r="D21" s="44"/>
      <c r="E21" s="20"/>
    </row>
    <row r="22" spans="1:5" s="1" customFormat="1" ht="15" customHeight="1" x14ac:dyDescent="0.25">
      <c r="A22" s="26" t="s">
        <v>12</v>
      </c>
      <c r="B22" s="13">
        <v>983</v>
      </c>
      <c r="C22" s="13">
        <v>5</v>
      </c>
      <c r="D22" s="44"/>
      <c r="E22" s="20"/>
    </row>
    <row r="23" spans="1:5" s="1" customFormat="1" ht="15" customHeight="1" x14ac:dyDescent="0.25">
      <c r="A23" s="26" t="s">
        <v>12</v>
      </c>
      <c r="B23" s="13">
        <v>983</v>
      </c>
      <c r="C23" s="13">
        <v>6</v>
      </c>
      <c r="D23" s="44"/>
      <c r="E23" s="20"/>
    </row>
    <row r="24" spans="1:5" s="1" customFormat="1" ht="15" customHeight="1" x14ac:dyDescent="0.25">
      <c r="A24" s="26" t="s">
        <v>13</v>
      </c>
      <c r="B24" s="13">
        <v>1002</v>
      </c>
      <c r="C24" s="15" t="s">
        <v>14</v>
      </c>
      <c r="D24" s="44"/>
      <c r="E24" s="20"/>
    </row>
    <row r="25" spans="1:5" s="1" customFormat="1" ht="15" customHeight="1" x14ac:dyDescent="0.25">
      <c r="A25" s="26" t="s">
        <v>13</v>
      </c>
      <c r="B25" s="13">
        <v>1002</v>
      </c>
      <c r="C25" s="15" t="s">
        <v>15</v>
      </c>
      <c r="D25" s="44"/>
      <c r="E25" s="20"/>
    </row>
    <row r="26" spans="1:5" s="1" customFormat="1" ht="15" customHeight="1" x14ac:dyDescent="0.25">
      <c r="A26" s="26" t="s">
        <v>13</v>
      </c>
      <c r="B26" s="13">
        <v>1002</v>
      </c>
      <c r="C26" s="15" t="s">
        <v>16</v>
      </c>
      <c r="D26" s="44"/>
      <c r="E26" s="20"/>
    </row>
    <row r="27" spans="1:5" s="1" customFormat="1" ht="15" customHeight="1" x14ac:dyDescent="0.25">
      <c r="A27" s="26" t="s">
        <v>13</v>
      </c>
      <c r="B27" s="13">
        <v>1002</v>
      </c>
      <c r="C27" s="15" t="s">
        <v>17</v>
      </c>
      <c r="D27" s="44"/>
      <c r="E27" s="20"/>
    </row>
    <row r="28" spans="1:5" s="1" customFormat="1" ht="15" customHeight="1" x14ac:dyDescent="0.25">
      <c r="A28" s="31" t="s">
        <v>18</v>
      </c>
      <c r="B28" s="12">
        <v>996</v>
      </c>
      <c r="C28" s="12">
        <v>11</v>
      </c>
      <c r="D28" s="44"/>
      <c r="E28" s="20"/>
    </row>
    <row r="29" spans="1:5" s="1" customFormat="1" ht="15" customHeight="1" x14ac:dyDescent="0.25">
      <c r="A29" s="31" t="s">
        <v>18</v>
      </c>
      <c r="B29" s="12">
        <v>996</v>
      </c>
      <c r="C29" s="12">
        <v>4</v>
      </c>
      <c r="D29" s="44"/>
      <c r="E29" s="20"/>
    </row>
    <row r="30" spans="1:5" s="1" customFormat="1" ht="15" customHeight="1" x14ac:dyDescent="0.25">
      <c r="A30" s="31" t="s">
        <v>18</v>
      </c>
      <c r="B30" s="12">
        <v>996</v>
      </c>
      <c r="C30" s="12">
        <v>5</v>
      </c>
      <c r="D30" s="44"/>
      <c r="E30" s="20"/>
    </row>
    <row r="31" spans="1:5" s="1" customFormat="1" ht="15" customHeight="1" x14ac:dyDescent="0.25">
      <c r="A31" s="31" t="s">
        <v>18</v>
      </c>
      <c r="B31" s="12">
        <v>996</v>
      </c>
      <c r="C31" s="12">
        <v>6</v>
      </c>
      <c r="D31" s="44"/>
      <c r="E31" s="20"/>
    </row>
    <row r="32" spans="1:5" s="1" customFormat="1" ht="15" customHeight="1" x14ac:dyDescent="0.25">
      <c r="A32" s="63" t="s">
        <v>86</v>
      </c>
      <c r="B32" s="12">
        <v>55111</v>
      </c>
      <c r="C32" s="12">
        <v>1</v>
      </c>
      <c r="D32" s="44"/>
      <c r="E32" s="20"/>
    </row>
    <row r="33" spans="1:5" s="1" customFormat="1" ht="15" customHeight="1" x14ac:dyDescent="0.25">
      <c r="A33" s="63" t="s">
        <v>86</v>
      </c>
      <c r="B33" s="12">
        <v>55111</v>
      </c>
      <c r="C33" s="12">
        <v>2</v>
      </c>
      <c r="D33" s="44"/>
      <c r="E33" s="20"/>
    </row>
    <row r="34" spans="1:5" s="1" customFormat="1" ht="15" customHeight="1" x14ac:dyDescent="0.25">
      <c r="A34" s="63" t="s">
        <v>86</v>
      </c>
      <c r="B34" s="12">
        <v>55111</v>
      </c>
      <c r="C34" s="12">
        <v>3</v>
      </c>
      <c r="D34" s="44"/>
      <c r="E34" s="20"/>
    </row>
    <row r="35" spans="1:5" s="1" customFormat="1" ht="15" customHeight="1" x14ac:dyDescent="0.25">
      <c r="A35" s="63" t="s">
        <v>86</v>
      </c>
      <c r="B35" s="12">
        <v>55111</v>
      </c>
      <c r="C35" s="12">
        <v>4</v>
      </c>
      <c r="D35" s="44"/>
      <c r="E35" s="20"/>
    </row>
    <row r="36" spans="1:5" s="1" customFormat="1" ht="15" customHeight="1" x14ac:dyDescent="0.25">
      <c r="A36" s="63" t="s">
        <v>86</v>
      </c>
      <c r="B36" s="12">
        <v>55111</v>
      </c>
      <c r="C36" s="12">
        <v>5</v>
      </c>
      <c r="D36" s="44"/>
      <c r="E36" s="20"/>
    </row>
    <row r="37" spans="1:5" s="1" customFormat="1" ht="15" customHeight="1" x14ac:dyDescent="0.25">
      <c r="A37" s="63" t="s">
        <v>86</v>
      </c>
      <c r="B37" s="12">
        <v>55111</v>
      </c>
      <c r="C37" s="12">
        <v>6</v>
      </c>
      <c r="D37" s="44"/>
      <c r="E37" s="20"/>
    </row>
    <row r="38" spans="1:5" s="1" customFormat="1" ht="15" customHeight="1" x14ac:dyDescent="0.25">
      <c r="A38" s="63" t="s">
        <v>86</v>
      </c>
      <c r="B38" s="12">
        <v>55111</v>
      </c>
      <c r="C38" s="12">
        <v>7</v>
      </c>
      <c r="D38" s="44"/>
      <c r="E38" s="20"/>
    </row>
    <row r="39" spans="1:5" s="1" customFormat="1" ht="15" customHeight="1" x14ac:dyDescent="0.25">
      <c r="A39" s="63" t="s">
        <v>86</v>
      </c>
      <c r="B39" s="12">
        <v>55111</v>
      </c>
      <c r="C39" s="12">
        <v>8</v>
      </c>
      <c r="D39" s="44"/>
      <c r="E39" s="20"/>
    </row>
    <row r="40" spans="1:5" s="8" customFormat="1" ht="15" customHeight="1" x14ac:dyDescent="0.25">
      <c r="A40" s="31" t="s">
        <v>19</v>
      </c>
      <c r="B40" s="12">
        <v>1004</v>
      </c>
      <c r="C40" s="46" t="s">
        <v>87</v>
      </c>
      <c r="D40" s="51"/>
      <c r="E40" s="22"/>
    </row>
    <row r="41" spans="1:5" s="1" customFormat="1" ht="15" customHeight="1" x14ac:dyDescent="0.25">
      <c r="A41" s="31" t="s">
        <v>19</v>
      </c>
      <c r="B41" s="12">
        <v>1004</v>
      </c>
      <c r="C41" s="46" t="s">
        <v>88</v>
      </c>
      <c r="D41" s="44"/>
      <c r="E41" s="20"/>
    </row>
    <row r="42" spans="1:5" s="1" customFormat="1" ht="15" customHeight="1" x14ac:dyDescent="0.25">
      <c r="A42" s="31" t="s">
        <v>19</v>
      </c>
      <c r="B42" s="12">
        <v>1004</v>
      </c>
      <c r="C42" s="46" t="s">
        <v>89</v>
      </c>
      <c r="D42" s="44"/>
      <c r="E42" s="20"/>
    </row>
    <row r="43" spans="1:5" s="1" customFormat="1" ht="15" customHeight="1" x14ac:dyDescent="0.25">
      <c r="A43" s="31" t="s">
        <v>19</v>
      </c>
      <c r="B43" s="12">
        <v>1004</v>
      </c>
      <c r="C43" s="46" t="s">
        <v>90</v>
      </c>
      <c r="D43" s="44"/>
      <c r="E43" s="20"/>
    </row>
    <row r="44" spans="1:5" s="1" customFormat="1" ht="15" customHeight="1" x14ac:dyDescent="0.25">
      <c r="A44" s="136" t="s">
        <v>19</v>
      </c>
      <c r="B44" s="136">
        <v>1004</v>
      </c>
      <c r="C44" s="138" t="s">
        <v>129</v>
      </c>
      <c r="D44" s="63"/>
    </row>
    <row r="45" spans="1:5" s="1" customFormat="1" ht="15" customHeight="1" x14ac:dyDescent="0.25">
      <c r="A45" s="136" t="s">
        <v>19</v>
      </c>
      <c r="B45" s="136">
        <v>1004</v>
      </c>
      <c r="C45" s="138" t="s">
        <v>130</v>
      </c>
      <c r="D45" s="63"/>
    </row>
    <row r="46" spans="1:5" s="1" customFormat="1" ht="15" customHeight="1" x14ac:dyDescent="0.25">
      <c r="A46" s="136" t="s">
        <v>20</v>
      </c>
      <c r="B46" s="136">
        <v>1012</v>
      </c>
      <c r="C46" s="136">
        <v>1</v>
      </c>
      <c r="D46" s="44"/>
      <c r="E46" s="20"/>
    </row>
    <row r="47" spans="1:5" s="1" customFormat="1" ht="15" customHeight="1" x14ac:dyDescent="0.25">
      <c r="A47" s="136" t="s">
        <v>20</v>
      </c>
      <c r="B47" s="133">
        <v>1012</v>
      </c>
      <c r="C47" s="133">
        <v>2</v>
      </c>
      <c r="D47" s="44"/>
      <c r="E47" s="20"/>
    </row>
    <row r="48" spans="1:5" s="1" customFormat="1" ht="15" customHeight="1" x14ac:dyDescent="0.25">
      <c r="A48" s="31" t="s">
        <v>20</v>
      </c>
      <c r="B48" s="12">
        <v>1012</v>
      </c>
      <c r="C48" s="12">
        <v>3</v>
      </c>
      <c r="D48" s="44"/>
      <c r="E48" s="20"/>
    </row>
    <row r="49" spans="1:5" s="1" customFormat="1" ht="15" customHeight="1" x14ac:dyDescent="0.25">
      <c r="A49" s="31" t="s">
        <v>21</v>
      </c>
      <c r="B49" s="12">
        <v>1043</v>
      </c>
      <c r="C49" s="47" t="s">
        <v>22</v>
      </c>
      <c r="D49" s="52">
        <v>451</v>
      </c>
      <c r="E49" s="20"/>
    </row>
    <row r="50" spans="1:5" s="1" customFormat="1" ht="15" customHeight="1" x14ac:dyDescent="0.25">
      <c r="A50" s="26" t="s">
        <v>21</v>
      </c>
      <c r="B50" s="13">
        <v>1043</v>
      </c>
      <c r="C50" s="15" t="s">
        <v>23</v>
      </c>
      <c r="D50" s="52">
        <v>473</v>
      </c>
      <c r="E50" s="20"/>
    </row>
    <row r="51" spans="1:5" s="1" customFormat="1" ht="15" customHeight="1" x14ac:dyDescent="0.25">
      <c r="A51" s="26" t="s">
        <v>24</v>
      </c>
      <c r="B51" s="13">
        <v>7759</v>
      </c>
      <c r="C51" s="15" t="s">
        <v>25</v>
      </c>
      <c r="D51" s="44"/>
      <c r="E51" s="20"/>
    </row>
    <row r="52" spans="1:5" s="1" customFormat="1" ht="15" customHeight="1" x14ac:dyDescent="0.25">
      <c r="A52" s="26" t="s">
        <v>24</v>
      </c>
      <c r="B52" s="13">
        <v>7759</v>
      </c>
      <c r="C52" s="15" t="s">
        <v>26</v>
      </c>
      <c r="D52" s="44"/>
      <c r="E52" s="20"/>
    </row>
    <row r="53" spans="1:5" s="1" customFormat="1" ht="15" customHeight="1" x14ac:dyDescent="0.25">
      <c r="A53" s="26" t="s">
        <v>24</v>
      </c>
      <c r="B53" s="13">
        <v>7759</v>
      </c>
      <c r="C53" s="15" t="s">
        <v>27</v>
      </c>
      <c r="D53" s="44"/>
      <c r="E53" s="20"/>
    </row>
    <row r="54" spans="1:5" s="1" customFormat="1" ht="15" customHeight="1" x14ac:dyDescent="0.25">
      <c r="A54" s="26" t="s">
        <v>24</v>
      </c>
      <c r="B54" s="13">
        <v>7759</v>
      </c>
      <c r="C54" s="15" t="s">
        <v>28</v>
      </c>
      <c r="D54" s="44"/>
      <c r="E54" s="20"/>
    </row>
    <row r="55" spans="1:5" s="1" customFormat="1" ht="15" customHeight="1" x14ac:dyDescent="0.25">
      <c r="A55" s="26" t="s">
        <v>29</v>
      </c>
      <c r="B55" s="13">
        <v>6113</v>
      </c>
      <c r="C55" s="13">
        <v>1</v>
      </c>
      <c r="D55" s="44"/>
      <c r="E55" s="20"/>
    </row>
    <row r="56" spans="1:5" s="1" customFormat="1" ht="15" customHeight="1" x14ac:dyDescent="0.25">
      <c r="A56" s="26" t="s">
        <v>29</v>
      </c>
      <c r="B56" s="13">
        <v>6113</v>
      </c>
      <c r="C56" s="13">
        <v>2</v>
      </c>
      <c r="D56" s="44"/>
      <c r="E56" s="20"/>
    </row>
    <row r="57" spans="1:5" s="1" customFormat="1" ht="15" customHeight="1" x14ac:dyDescent="0.25">
      <c r="A57" s="26" t="s">
        <v>29</v>
      </c>
      <c r="B57" s="13">
        <v>6113</v>
      </c>
      <c r="C57" s="13">
        <v>3</v>
      </c>
      <c r="D57" s="44"/>
      <c r="E57" s="20"/>
    </row>
    <row r="58" spans="1:5" s="1" customFormat="1" ht="15" customHeight="1" x14ac:dyDescent="0.25">
      <c r="A58" s="26" t="s">
        <v>29</v>
      </c>
      <c r="B58" s="13">
        <v>6113</v>
      </c>
      <c r="C58" s="13">
        <v>4</v>
      </c>
      <c r="D58" s="44"/>
      <c r="E58" s="20"/>
    </row>
    <row r="59" spans="1:5" s="1" customFormat="1" ht="15" customHeight="1" x14ac:dyDescent="0.25">
      <c r="A59" s="26" t="s">
        <v>29</v>
      </c>
      <c r="B59" s="13">
        <v>6113</v>
      </c>
      <c r="C59" s="13">
        <v>5</v>
      </c>
      <c r="D59" s="44"/>
      <c r="E59" s="20"/>
    </row>
    <row r="60" spans="1:5" s="1" customFormat="1" ht="15" customHeight="1" x14ac:dyDescent="0.25">
      <c r="A60" s="26" t="s">
        <v>78</v>
      </c>
      <c r="B60" s="13">
        <v>990</v>
      </c>
      <c r="C60" s="13">
        <v>10</v>
      </c>
      <c r="D60" s="44"/>
      <c r="E60" s="20"/>
    </row>
    <row r="61" spans="1:5" s="1" customFormat="1" ht="15" customHeight="1" x14ac:dyDescent="0.25">
      <c r="A61" s="26" t="s">
        <v>78</v>
      </c>
      <c r="B61" s="13">
        <v>990</v>
      </c>
      <c r="C61" s="13">
        <v>50</v>
      </c>
      <c r="D61" s="44"/>
      <c r="E61" s="20"/>
    </row>
    <row r="62" spans="1:5" s="1" customFormat="1" ht="15" customHeight="1" x14ac:dyDescent="0.25">
      <c r="A62" s="26" t="s">
        <v>78</v>
      </c>
      <c r="B62" s="13">
        <v>990</v>
      </c>
      <c r="C62" s="13">
        <v>60</v>
      </c>
      <c r="D62" s="44"/>
      <c r="E62" s="20"/>
    </row>
    <row r="63" spans="1:5" s="1" customFormat="1" ht="15" customHeight="1" x14ac:dyDescent="0.25">
      <c r="A63" s="26" t="s">
        <v>78</v>
      </c>
      <c r="B63" s="13">
        <v>990</v>
      </c>
      <c r="C63" s="13">
        <v>70</v>
      </c>
      <c r="D63" s="44"/>
      <c r="E63" s="20"/>
    </row>
    <row r="64" spans="1:5" s="1" customFormat="1" ht="15" customHeight="1" x14ac:dyDescent="0.25">
      <c r="A64" s="26" t="s">
        <v>78</v>
      </c>
      <c r="B64" s="13">
        <v>990</v>
      </c>
      <c r="C64" s="13">
        <v>9</v>
      </c>
      <c r="D64" s="44"/>
      <c r="E64" s="20"/>
    </row>
    <row r="65" spans="1:5" s="1" customFormat="1" ht="15" customHeight="1" x14ac:dyDescent="0.25">
      <c r="A65" s="26" t="s">
        <v>78</v>
      </c>
      <c r="B65" s="13">
        <v>990</v>
      </c>
      <c r="C65" s="15" t="s">
        <v>28</v>
      </c>
      <c r="D65" s="44"/>
      <c r="E65" s="20"/>
    </row>
    <row r="66" spans="1:5" s="1" customFormat="1" ht="15" customHeight="1" x14ac:dyDescent="0.25">
      <c r="A66" s="26" t="s">
        <v>78</v>
      </c>
      <c r="B66" s="13">
        <v>990</v>
      </c>
      <c r="C66" s="15" t="s">
        <v>32</v>
      </c>
      <c r="D66" s="44"/>
      <c r="E66" s="20"/>
    </row>
    <row r="67" spans="1:5" s="1" customFormat="1" ht="15" customHeight="1" x14ac:dyDescent="0.25">
      <c r="A67" s="26" t="s">
        <v>78</v>
      </c>
      <c r="B67" s="13">
        <v>990</v>
      </c>
      <c r="C67" s="15" t="s">
        <v>33</v>
      </c>
      <c r="D67" s="44"/>
      <c r="E67" s="20"/>
    </row>
    <row r="68" spans="1:5" s="1" customFormat="1" ht="15" customHeight="1" x14ac:dyDescent="0.25">
      <c r="A68" s="26" t="s">
        <v>30</v>
      </c>
      <c r="B68" s="13">
        <v>7763</v>
      </c>
      <c r="C68" s="13">
        <v>1</v>
      </c>
      <c r="D68" s="44"/>
      <c r="E68" s="20"/>
    </row>
    <row r="69" spans="1:5" s="1" customFormat="1" ht="15" customHeight="1" x14ac:dyDescent="0.25">
      <c r="A69" s="26" t="s">
        <v>30</v>
      </c>
      <c r="B69" s="13">
        <v>7763</v>
      </c>
      <c r="C69" s="13">
        <v>2</v>
      </c>
      <c r="D69" s="44"/>
      <c r="E69" s="20"/>
    </row>
    <row r="70" spans="1:5" s="1" customFormat="1" ht="15" customHeight="1" x14ac:dyDescent="0.25">
      <c r="A70" s="26" t="s">
        <v>30</v>
      </c>
      <c r="B70" s="13">
        <v>7763</v>
      </c>
      <c r="C70" s="13">
        <v>3</v>
      </c>
      <c r="D70" s="44"/>
      <c r="E70" s="20"/>
    </row>
    <row r="71" spans="1:5" s="1" customFormat="1" ht="15" customHeight="1" x14ac:dyDescent="0.25">
      <c r="A71" s="26" t="s">
        <v>31</v>
      </c>
      <c r="B71" s="13">
        <v>7948</v>
      </c>
      <c r="C71" s="13">
        <v>1</v>
      </c>
      <c r="D71" s="44"/>
      <c r="E71" s="20"/>
    </row>
    <row r="72" spans="1:5" s="1" customFormat="1" ht="15" customHeight="1" x14ac:dyDescent="0.25">
      <c r="A72" s="26" t="s">
        <v>31</v>
      </c>
      <c r="B72" s="13">
        <v>7948</v>
      </c>
      <c r="C72" s="13">
        <v>2</v>
      </c>
      <c r="D72" s="44"/>
      <c r="E72" s="20"/>
    </row>
    <row r="73" spans="1:5" s="1" customFormat="1" ht="15" customHeight="1" x14ac:dyDescent="0.25">
      <c r="A73" s="26" t="s">
        <v>31</v>
      </c>
      <c r="B73" s="13">
        <v>7948</v>
      </c>
      <c r="C73" s="13">
        <v>3</v>
      </c>
      <c r="D73" s="44"/>
      <c r="E73" s="20"/>
    </row>
    <row r="74" spans="1:5" s="1" customFormat="1" ht="15" customHeight="1" x14ac:dyDescent="0.25">
      <c r="A74" s="26" t="s">
        <v>31</v>
      </c>
      <c r="B74" s="13">
        <v>7948</v>
      </c>
      <c r="C74" s="13">
        <v>4</v>
      </c>
      <c r="D74" s="44"/>
      <c r="E74" s="20"/>
    </row>
    <row r="75" spans="1:5" s="1" customFormat="1" ht="15" customHeight="1" x14ac:dyDescent="0.25">
      <c r="A75" s="26" t="s">
        <v>31</v>
      </c>
      <c r="B75" s="13">
        <v>7948</v>
      </c>
      <c r="C75" s="13">
        <v>5</v>
      </c>
      <c r="D75" s="44"/>
      <c r="E75" s="20"/>
    </row>
    <row r="76" spans="1:5" s="1" customFormat="1" ht="15" customHeight="1" x14ac:dyDescent="0.25">
      <c r="A76" s="26" t="s">
        <v>31</v>
      </c>
      <c r="B76" s="13">
        <v>7948</v>
      </c>
      <c r="C76" s="13">
        <v>6</v>
      </c>
      <c r="D76" s="44"/>
      <c r="E76" s="20"/>
    </row>
    <row r="77" spans="1:5" s="1" customFormat="1" ht="15" customHeight="1" x14ac:dyDescent="0.25">
      <c r="A77" s="26" t="s">
        <v>77</v>
      </c>
      <c r="B77" s="13">
        <v>991</v>
      </c>
      <c r="C77" s="13">
        <v>1</v>
      </c>
      <c r="D77" s="44"/>
      <c r="E77" s="20"/>
    </row>
    <row r="78" spans="1:5" s="1" customFormat="1" ht="15" customHeight="1" x14ac:dyDescent="0.25">
      <c r="A78" s="26" t="s">
        <v>77</v>
      </c>
      <c r="B78" s="13">
        <v>991</v>
      </c>
      <c r="C78" s="13">
        <v>2</v>
      </c>
      <c r="D78" s="44"/>
      <c r="E78" s="20"/>
    </row>
    <row r="79" spans="1:5" s="1" customFormat="1" ht="15" customHeight="1" x14ac:dyDescent="0.25">
      <c r="A79" s="26" t="s">
        <v>77</v>
      </c>
      <c r="B79" s="13">
        <v>991</v>
      </c>
      <c r="C79" s="13">
        <v>3</v>
      </c>
      <c r="D79" s="44"/>
      <c r="E79" s="20"/>
    </row>
    <row r="80" spans="1:5" s="1" customFormat="1" ht="15" customHeight="1" x14ac:dyDescent="0.25">
      <c r="A80" s="26" t="s">
        <v>77</v>
      </c>
      <c r="B80" s="13">
        <v>991</v>
      </c>
      <c r="C80" s="13">
        <v>4</v>
      </c>
      <c r="D80" s="44"/>
      <c r="E80" s="20"/>
    </row>
    <row r="81" spans="1:5" s="1" customFormat="1" ht="15" customHeight="1" x14ac:dyDescent="0.25">
      <c r="A81" s="26" t="s">
        <v>77</v>
      </c>
      <c r="B81" s="13">
        <v>991</v>
      </c>
      <c r="C81" s="13">
        <v>5</v>
      </c>
      <c r="D81" s="44"/>
      <c r="E81" s="20"/>
    </row>
    <row r="82" spans="1:5" s="1" customFormat="1" ht="15" customHeight="1" x14ac:dyDescent="0.25">
      <c r="A82" s="26" t="s">
        <v>77</v>
      </c>
      <c r="B82" s="13">
        <v>991</v>
      </c>
      <c r="C82" s="13">
        <v>6</v>
      </c>
      <c r="D82" s="44"/>
      <c r="E82" s="20"/>
    </row>
    <row r="83" spans="1:5" s="1" customFormat="1" ht="15" customHeight="1" x14ac:dyDescent="0.25">
      <c r="A83" s="26" t="s">
        <v>34</v>
      </c>
      <c r="B83" s="13">
        <v>55502</v>
      </c>
      <c r="C83" s="13">
        <v>1</v>
      </c>
      <c r="D83" s="44"/>
      <c r="E83" s="20"/>
    </row>
    <row r="84" spans="1:5" s="1" customFormat="1" ht="15" customHeight="1" x14ac:dyDescent="0.25">
      <c r="A84" s="26" t="s">
        <v>34</v>
      </c>
      <c r="B84" s="13">
        <v>55502</v>
      </c>
      <c r="C84" s="13">
        <v>2</v>
      </c>
      <c r="D84" s="44"/>
      <c r="E84" s="20"/>
    </row>
    <row r="85" spans="1:5" s="1" customFormat="1" ht="15" customHeight="1" x14ac:dyDescent="0.25">
      <c r="A85" s="26" t="s">
        <v>34</v>
      </c>
      <c r="B85" s="13">
        <v>55502</v>
      </c>
      <c r="C85" s="13">
        <v>3</v>
      </c>
      <c r="D85" s="44"/>
      <c r="E85" s="20"/>
    </row>
    <row r="86" spans="1:5" s="1" customFormat="1" ht="15" customHeight="1" x14ac:dyDescent="0.25">
      <c r="A86" s="26" t="s">
        <v>34</v>
      </c>
      <c r="B86" s="13">
        <v>55502</v>
      </c>
      <c r="C86" s="13">
        <v>4</v>
      </c>
      <c r="D86" s="44"/>
      <c r="E86" s="20"/>
    </row>
    <row r="87" spans="1:5" s="1" customFormat="1" ht="15" customHeight="1" x14ac:dyDescent="0.25">
      <c r="A87" s="26" t="s">
        <v>35</v>
      </c>
      <c r="B87" s="13">
        <v>6213</v>
      </c>
      <c r="C87" s="15" t="s">
        <v>22</v>
      </c>
      <c r="D87" s="52">
        <v>1950</v>
      </c>
      <c r="E87" s="20"/>
    </row>
    <row r="88" spans="1:5" s="1" customFormat="1" ht="15" customHeight="1" x14ac:dyDescent="0.25">
      <c r="A88" s="26" t="s">
        <v>35</v>
      </c>
      <c r="B88" s="13">
        <v>6213</v>
      </c>
      <c r="C88" s="15" t="s">
        <v>23</v>
      </c>
      <c r="D88" s="52">
        <v>1926</v>
      </c>
      <c r="E88" s="20"/>
    </row>
    <row r="89" spans="1:5" s="1" customFormat="1" ht="15" customHeight="1" x14ac:dyDescent="0.25">
      <c r="A89" s="26" t="s">
        <v>36</v>
      </c>
      <c r="B89" s="13">
        <v>997</v>
      </c>
      <c r="C89" s="13">
        <v>12</v>
      </c>
      <c r="D89" s="52">
        <v>1977</v>
      </c>
      <c r="E89" s="20"/>
    </row>
    <row r="90" spans="1:5" s="1" customFormat="1" ht="15" customHeight="1" x14ac:dyDescent="0.25">
      <c r="A90" s="31" t="s">
        <v>36</v>
      </c>
      <c r="B90" s="12">
        <v>997</v>
      </c>
      <c r="C90" s="12">
        <v>4</v>
      </c>
      <c r="D90" s="52"/>
      <c r="E90" s="20"/>
    </row>
    <row r="91" spans="1:5" s="1" customFormat="1" ht="15" customHeight="1" x14ac:dyDescent="0.25">
      <c r="A91" s="31" t="s">
        <v>36</v>
      </c>
      <c r="B91" s="12">
        <v>997</v>
      </c>
      <c r="C91" s="12">
        <v>5</v>
      </c>
      <c r="D91" s="52"/>
      <c r="E91" s="20"/>
    </row>
    <row r="92" spans="1:5" s="1" customFormat="1" ht="15" customHeight="1" x14ac:dyDescent="0.25">
      <c r="A92" s="31" t="s">
        <v>36</v>
      </c>
      <c r="B92" s="12">
        <v>997</v>
      </c>
      <c r="C92" s="12">
        <v>6</v>
      </c>
      <c r="D92" s="52"/>
      <c r="E92" s="20"/>
    </row>
    <row r="93" spans="1:5" s="1" customFormat="1" ht="15" customHeight="1" x14ac:dyDescent="0.25">
      <c r="A93" s="26" t="s">
        <v>37</v>
      </c>
      <c r="B93" s="13">
        <v>55229</v>
      </c>
      <c r="C93" s="15" t="s">
        <v>38</v>
      </c>
      <c r="D93" s="44"/>
      <c r="E93" s="20"/>
    </row>
    <row r="94" spans="1:5" s="1" customFormat="1" ht="15" customHeight="1" x14ac:dyDescent="0.25">
      <c r="A94" s="26" t="s">
        <v>37</v>
      </c>
      <c r="B94" s="13">
        <v>55229</v>
      </c>
      <c r="C94" s="15" t="s">
        <v>39</v>
      </c>
      <c r="D94" s="44"/>
      <c r="E94" s="20"/>
    </row>
    <row r="95" spans="1:5" s="1" customFormat="1" ht="15" customHeight="1" x14ac:dyDescent="0.25">
      <c r="A95" s="26" t="s">
        <v>37</v>
      </c>
      <c r="B95" s="13">
        <v>55229</v>
      </c>
      <c r="C95" s="15" t="s">
        <v>40</v>
      </c>
      <c r="D95" s="44"/>
      <c r="E95" s="20"/>
    </row>
    <row r="96" spans="1:5" s="1" customFormat="1" ht="15" customHeight="1" x14ac:dyDescent="0.25">
      <c r="A96" s="26" t="s">
        <v>37</v>
      </c>
      <c r="B96" s="13">
        <v>55229</v>
      </c>
      <c r="C96" s="15" t="s">
        <v>41</v>
      </c>
      <c r="D96" s="44"/>
      <c r="E96" s="20"/>
    </row>
    <row r="97" spans="1:5" s="1" customFormat="1" ht="15" customHeight="1" x14ac:dyDescent="0.25">
      <c r="A97" s="26" t="s">
        <v>37</v>
      </c>
      <c r="B97" s="13">
        <v>55229</v>
      </c>
      <c r="C97" s="15" t="s">
        <v>42</v>
      </c>
      <c r="D97" s="44"/>
      <c r="E97" s="20"/>
    </row>
    <row r="98" spans="1:5" s="1" customFormat="1" ht="15" customHeight="1" x14ac:dyDescent="0.25">
      <c r="A98" s="26" t="s">
        <v>37</v>
      </c>
      <c r="B98" s="13">
        <v>55229</v>
      </c>
      <c r="C98" s="15" t="s">
        <v>43</v>
      </c>
      <c r="D98" s="44"/>
      <c r="E98" s="20"/>
    </row>
    <row r="99" spans="1:5" s="1" customFormat="1" ht="15" customHeight="1" x14ac:dyDescent="0.25">
      <c r="A99" s="26" t="s">
        <v>37</v>
      </c>
      <c r="B99" s="13">
        <v>55229</v>
      </c>
      <c r="C99" s="15" t="s">
        <v>44</v>
      </c>
      <c r="D99" s="44"/>
      <c r="E99" s="22"/>
    </row>
    <row r="100" spans="1:5" s="1" customFormat="1" ht="15" customHeight="1" x14ac:dyDescent="0.25">
      <c r="A100" s="26" t="s">
        <v>37</v>
      </c>
      <c r="B100" s="13">
        <v>55229</v>
      </c>
      <c r="C100" s="15" t="s">
        <v>45</v>
      </c>
      <c r="D100" s="44"/>
      <c r="E100" s="22"/>
    </row>
    <row r="101" spans="1:5" s="1" customFormat="1" ht="15" customHeight="1" x14ac:dyDescent="0.25">
      <c r="A101" s="36" t="s">
        <v>46</v>
      </c>
      <c r="B101" s="36">
        <v>1007</v>
      </c>
      <c r="C101" s="36">
        <v>1</v>
      </c>
      <c r="D101" s="51"/>
      <c r="E101" s="22"/>
    </row>
    <row r="102" spans="1:5" s="1" customFormat="1" ht="15" customHeight="1" x14ac:dyDescent="0.25">
      <c r="A102" s="36" t="s">
        <v>46</v>
      </c>
      <c r="B102" s="36">
        <v>1007</v>
      </c>
      <c r="C102" s="36">
        <v>2</v>
      </c>
      <c r="D102" s="51"/>
      <c r="E102" s="22"/>
    </row>
    <row r="103" spans="1:5" s="1" customFormat="1" ht="15" customHeight="1" x14ac:dyDescent="0.25">
      <c r="A103" s="36" t="s">
        <v>46</v>
      </c>
      <c r="B103" s="36">
        <v>1007</v>
      </c>
      <c r="C103" s="36">
        <v>3</v>
      </c>
      <c r="D103" s="51"/>
      <c r="E103" s="22"/>
    </row>
    <row r="104" spans="1:5" s="1" customFormat="1" ht="15" customHeight="1" x14ac:dyDescent="0.25">
      <c r="A104" s="31" t="s">
        <v>46</v>
      </c>
      <c r="B104" s="12">
        <v>1007</v>
      </c>
      <c r="C104" s="47" t="s">
        <v>47</v>
      </c>
      <c r="D104" s="51"/>
      <c r="E104" s="22"/>
    </row>
    <row r="105" spans="1:5" s="1" customFormat="1" ht="15" customHeight="1" x14ac:dyDescent="0.25">
      <c r="A105" s="31" t="s">
        <v>46</v>
      </c>
      <c r="B105" s="12">
        <v>1007</v>
      </c>
      <c r="C105" s="47" t="s">
        <v>48</v>
      </c>
      <c r="D105" s="51"/>
      <c r="E105" s="22"/>
    </row>
    <row r="106" spans="1:5" s="1" customFormat="1" ht="15" customHeight="1" x14ac:dyDescent="0.25">
      <c r="A106" s="31" t="s">
        <v>46</v>
      </c>
      <c r="B106" s="12">
        <v>1007</v>
      </c>
      <c r="C106" s="47" t="s">
        <v>49</v>
      </c>
      <c r="D106" s="51"/>
      <c r="E106" s="22"/>
    </row>
    <row r="107" spans="1:5" s="1" customFormat="1" ht="15" customHeight="1" x14ac:dyDescent="0.25">
      <c r="A107" s="31" t="s">
        <v>79</v>
      </c>
      <c r="B107" s="12">
        <v>994</v>
      </c>
      <c r="C107" s="12">
        <v>1</v>
      </c>
      <c r="D107" s="51"/>
      <c r="E107" s="22"/>
    </row>
    <row r="108" spans="1:5" s="1" customFormat="1" ht="15" customHeight="1" x14ac:dyDescent="0.25">
      <c r="A108" s="31" t="s">
        <v>79</v>
      </c>
      <c r="B108" s="12">
        <v>994</v>
      </c>
      <c r="C108" s="12">
        <v>2</v>
      </c>
      <c r="D108" s="51"/>
      <c r="E108" s="22"/>
    </row>
    <row r="109" spans="1:5" s="1" customFormat="1" ht="15" customHeight="1" x14ac:dyDescent="0.25">
      <c r="A109" s="31" t="s">
        <v>79</v>
      </c>
      <c r="B109" s="12">
        <v>994</v>
      </c>
      <c r="C109" s="12">
        <v>3</v>
      </c>
      <c r="D109" s="51"/>
      <c r="E109" s="22"/>
    </row>
    <row r="110" spans="1:5" s="1" customFormat="1" ht="15" customHeight="1" x14ac:dyDescent="0.25">
      <c r="A110" s="31" t="s">
        <v>79</v>
      </c>
      <c r="B110" s="12">
        <v>994</v>
      </c>
      <c r="C110" s="12">
        <v>4</v>
      </c>
      <c r="D110" s="51"/>
      <c r="E110" s="22"/>
    </row>
    <row r="111" spans="1:5" s="1" customFormat="1" ht="15" customHeight="1" x14ac:dyDescent="0.25">
      <c r="A111" s="31" t="s">
        <v>50</v>
      </c>
      <c r="B111" s="12">
        <v>1008</v>
      </c>
      <c r="C111" s="12">
        <v>1</v>
      </c>
      <c r="D111" s="140"/>
      <c r="E111" s="22"/>
    </row>
    <row r="112" spans="1:5" s="1" customFormat="1" ht="15" customHeight="1" x14ac:dyDescent="0.25">
      <c r="A112" s="31" t="s">
        <v>50</v>
      </c>
      <c r="B112" s="12">
        <v>1008</v>
      </c>
      <c r="C112" s="12">
        <v>2</v>
      </c>
      <c r="D112" s="140"/>
      <c r="E112" s="22"/>
    </row>
    <row r="113" spans="1:5" s="1" customFormat="1" ht="15" customHeight="1" x14ac:dyDescent="0.25">
      <c r="A113" s="31" t="s">
        <v>50</v>
      </c>
      <c r="B113" s="12">
        <v>1008</v>
      </c>
      <c r="C113" s="12">
        <v>3</v>
      </c>
      <c r="D113" s="140"/>
      <c r="E113" s="22"/>
    </row>
    <row r="114" spans="1:5" s="1" customFormat="1" ht="15" customHeight="1" x14ac:dyDescent="0.25">
      <c r="A114" s="31" t="s">
        <v>50</v>
      </c>
      <c r="B114" s="12">
        <v>1008</v>
      </c>
      <c r="C114" s="12">
        <v>4</v>
      </c>
      <c r="D114" s="51"/>
      <c r="E114" s="20"/>
    </row>
    <row r="115" spans="1:5" s="1" customFormat="1" ht="15" customHeight="1" x14ac:dyDescent="0.25">
      <c r="A115" s="31" t="s">
        <v>51</v>
      </c>
      <c r="B115" s="12">
        <v>6085</v>
      </c>
      <c r="C115" s="12">
        <v>14</v>
      </c>
      <c r="D115" s="52">
        <v>2120</v>
      </c>
      <c r="E115" s="23"/>
    </row>
    <row r="116" spans="1:5" s="1" customFormat="1" ht="15" customHeight="1" x14ac:dyDescent="0.25">
      <c r="A116" s="26" t="s">
        <v>51</v>
      </c>
      <c r="B116" s="13">
        <v>6085</v>
      </c>
      <c r="C116" s="13">
        <v>15</v>
      </c>
      <c r="D116" s="52">
        <v>2501</v>
      </c>
      <c r="E116" s="23"/>
    </row>
    <row r="117" spans="1:5" s="1" customFormat="1" ht="15" customHeight="1" x14ac:dyDescent="0.25">
      <c r="A117" s="26" t="s">
        <v>51</v>
      </c>
      <c r="B117" s="13">
        <v>6085</v>
      </c>
      <c r="C117" s="15" t="s">
        <v>52</v>
      </c>
      <c r="D117" s="52"/>
      <c r="E117" s="20"/>
    </row>
    <row r="118" spans="1:5" s="1" customFormat="1" ht="15" customHeight="1" x14ac:dyDescent="0.25">
      <c r="A118" s="26" t="s">
        <v>51</v>
      </c>
      <c r="B118" s="13">
        <v>6085</v>
      </c>
      <c r="C118" s="15" t="s">
        <v>53</v>
      </c>
      <c r="D118" s="52"/>
      <c r="E118" s="20"/>
    </row>
    <row r="119" spans="1:5" s="1" customFormat="1" ht="15" customHeight="1" x14ac:dyDescent="0.25">
      <c r="A119" s="26" t="s">
        <v>51</v>
      </c>
      <c r="B119" s="13">
        <v>6085</v>
      </c>
      <c r="C119" s="13">
        <v>17</v>
      </c>
      <c r="D119" s="52">
        <v>1989</v>
      </c>
      <c r="E119" s="20"/>
    </row>
    <row r="120" spans="1:5" s="1" customFormat="1" ht="15" customHeight="1" x14ac:dyDescent="0.25">
      <c r="A120" s="26" t="s">
        <v>51</v>
      </c>
      <c r="B120" s="13">
        <v>6085</v>
      </c>
      <c r="C120" s="13">
        <v>18</v>
      </c>
      <c r="D120" s="52">
        <v>2037</v>
      </c>
      <c r="E120" s="20"/>
    </row>
    <row r="121" spans="1:5" s="1" customFormat="1" ht="15" customHeight="1" x14ac:dyDescent="0.25">
      <c r="A121" s="26" t="s">
        <v>54</v>
      </c>
      <c r="B121" s="13">
        <v>7335</v>
      </c>
      <c r="C121" s="15" t="s">
        <v>55</v>
      </c>
      <c r="D121" s="43"/>
      <c r="E121" s="20"/>
    </row>
    <row r="122" spans="1:5" s="1" customFormat="1" ht="15" customHeight="1" x14ac:dyDescent="0.25">
      <c r="A122" s="26" t="s">
        <v>54</v>
      </c>
      <c r="B122" s="13">
        <v>7335</v>
      </c>
      <c r="C122" s="15" t="s">
        <v>56</v>
      </c>
      <c r="D122" s="43"/>
      <c r="E122" s="20"/>
    </row>
    <row r="123" spans="1:5" s="1" customFormat="1" ht="15" customHeight="1" x14ac:dyDescent="0.25">
      <c r="A123" s="26" t="s">
        <v>57</v>
      </c>
      <c r="B123" s="13">
        <v>6166</v>
      </c>
      <c r="C123" s="15" t="s">
        <v>58</v>
      </c>
      <c r="D123" s="43"/>
      <c r="E123" s="20"/>
    </row>
    <row r="124" spans="1:5" s="1" customFormat="1" ht="15" customHeight="1" x14ac:dyDescent="0.25">
      <c r="A124" s="26" t="s">
        <v>57</v>
      </c>
      <c r="B124" s="13">
        <v>6166</v>
      </c>
      <c r="C124" s="15" t="s">
        <v>59</v>
      </c>
      <c r="D124" s="43"/>
      <c r="E124" s="20"/>
    </row>
    <row r="125" spans="1:5" s="1" customFormat="1" ht="15" customHeight="1" x14ac:dyDescent="0.25">
      <c r="A125" s="26" t="s">
        <v>60</v>
      </c>
      <c r="B125" s="13">
        <v>981</v>
      </c>
      <c r="C125" s="13">
        <v>3</v>
      </c>
      <c r="D125" s="43"/>
      <c r="E125" s="20"/>
    </row>
    <row r="126" spans="1:5" s="1" customFormat="1" ht="15" customHeight="1" x14ac:dyDescent="0.25">
      <c r="A126" s="26" t="s">
        <v>60</v>
      </c>
      <c r="B126" s="13">
        <v>981</v>
      </c>
      <c r="C126" s="13">
        <v>4</v>
      </c>
      <c r="D126" s="43"/>
      <c r="E126" s="20"/>
    </row>
    <row r="127" spans="1:5" s="1" customFormat="1" ht="15" customHeight="1" x14ac:dyDescent="0.25">
      <c r="A127" s="26" t="s">
        <v>61</v>
      </c>
      <c r="B127" s="13">
        <v>55364</v>
      </c>
      <c r="C127" s="15" t="s">
        <v>62</v>
      </c>
      <c r="D127" s="43"/>
      <c r="E127" s="20"/>
    </row>
    <row r="128" spans="1:5" s="1" customFormat="1" ht="15" customHeight="1" x14ac:dyDescent="0.25">
      <c r="A128" s="26" t="s">
        <v>61</v>
      </c>
      <c r="B128" s="13">
        <v>55364</v>
      </c>
      <c r="C128" s="15" t="s">
        <v>63</v>
      </c>
      <c r="D128" s="43"/>
      <c r="E128" s="20"/>
    </row>
    <row r="129" spans="1:5" s="1" customFormat="1" ht="15" customHeight="1" x14ac:dyDescent="0.25">
      <c r="A129" s="26" t="s">
        <v>64</v>
      </c>
      <c r="B129" s="13">
        <v>988</v>
      </c>
      <c r="C129" s="15" t="s">
        <v>65</v>
      </c>
      <c r="D129" s="43"/>
      <c r="E129" s="20"/>
    </row>
    <row r="130" spans="1:5" s="1" customFormat="1" ht="15" customHeight="1" x14ac:dyDescent="0.25">
      <c r="A130" s="26" t="s">
        <v>64</v>
      </c>
      <c r="B130" s="13">
        <v>988</v>
      </c>
      <c r="C130" s="15" t="s">
        <v>66</v>
      </c>
      <c r="D130" s="43"/>
      <c r="E130" s="20"/>
    </row>
    <row r="131" spans="1:5" s="1" customFormat="1" ht="15" customHeight="1" x14ac:dyDescent="0.25">
      <c r="A131" s="26" t="s">
        <v>64</v>
      </c>
      <c r="B131" s="13">
        <v>988</v>
      </c>
      <c r="C131" s="15" t="s">
        <v>67</v>
      </c>
      <c r="D131" s="43"/>
      <c r="E131" s="20"/>
    </row>
    <row r="132" spans="1:5" s="1" customFormat="1" ht="15" customHeight="1" x14ac:dyDescent="0.25">
      <c r="A132" s="26" t="s">
        <v>64</v>
      </c>
      <c r="B132" s="13">
        <v>988</v>
      </c>
      <c r="C132" s="15" t="s">
        <v>68</v>
      </c>
      <c r="D132" s="43"/>
      <c r="E132" s="20"/>
    </row>
    <row r="133" spans="1:5" s="1" customFormat="1" ht="15" customHeight="1" x14ac:dyDescent="0.25">
      <c r="A133" s="26" t="s">
        <v>69</v>
      </c>
      <c r="B133" s="13">
        <v>1010</v>
      </c>
      <c r="C133" s="13">
        <v>1</v>
      </c>
      <c r="D133" s="43"/>
      <c r="E133" s="20"/>
    </row>
    <row r="134" spans="1:5" s="1" customFormat="1" ht="15" customHeight="1" x14ac:dyDescent="0.25">
      <c r="A134" s="26" t="s">
        <v>69</v>
      </c>
      <c r="B134" s="13">
        <v>1010</v>
      </c>
      <c r="C134" s="13">
        <v>2</v>
      </c>
      <c r="D134" s="43"/>
      <c r="E134" s="20"/>
    </row>
    <row r="135" spans="1:5" s="1" customFormat="1" ht="15" customHeight="1" x14ac:dyDescent="0.25">
      <c r="A135" s="26" t="s">
        <v>69</v>
      </c>
      <c r="B135" s="13">
        <v>1010</v>
      </c>
      <c r="C135" s="13">
        <v>3</v>
      </c>
      <c r="D135" s="43"/>
      <c r="E135" s="20"/>
    </row>
    <row r="136" spans="1:5" s="1" customFormat="1" ht="15" customHeight="1" x14ac:dyDescent="0.25">
      <c r="A136" s="26" t="s">
        <v>69</v>
      </c>
      <c r="B136" s="13">
        <v>1010</v>
      </c>
      <c r="C136" s="13">
        <v>4</v>
      </c>
      <c r="D136" s="43"/>
      <c r="E136" s="20"/>
    </row>
    <row r="137" spans="1:5" s="1" customFormat="1" ht="15" customHeight="1" x14ac:dyDescent="0.25">
      <c r="A137" s="26" t="s">
        <v>69</v>
      </c>
      <c r="B137" s="13">
        <v>1010</v>
      </c>
      <c r="C137" s="13">
        <v>5</v>
      </c>
      <c r="D137" s="43"/>
      <c r="E137" s="20"/>
    </row>
    <row r="138" spans="1:5" s="1" customFormat="1" ht="15" customHeight="1" x14ac:dyDescent="0.25">
      <c r="A138" s="26" t="s">
        <v>69</v>
      </c>
      <c r="B138" s="13">
        <v>1010</v>
      </c>
      <c r="C138" s="13">
        <v>6</v>
      </c>
      <c r="D138" s="43"/>
      <c r="E138" s="20"/>
    </row>
    <row r="139" spans="1:5" s="1" customFormat="1" ht="15" customHeight="1" x14ac:dyDescent="0.25">
      <c r="A139" s="26" t="s">
        <v>70</v>
      </c>
      <c r="B139" s="13">
        <v>55224</v>
      </c>
      <c r="C139" s="15" t="s">
        <v>71</v>
      </c>
      <c r="D139" s="43"/>
      <c r="E139" s="20"/>
    </row>
    <row r="140" spans="1:5" s="1" customFormat="1" ht="15" customHeight="1" x14ac:dyDescent="0.25">
      <c r="A140" s="26" t="s">
        <v>70</v>
      </c>
      <c r="B140" s="13">
        <v>55224</v>
      </c>
      <c r="C140" s="15" t="s">
        <v>72</v>
      </c>
      <c r="D140" s="43"/>
      <c r="E140" s="20"/>
    </row>
    <row r="141" spans="1:5" s="1" customFormat="1" ht="15" customHeight="1" x14ac:dyDescent="0.25">
      <c r="A141" s="26" t="s">
        <v>70</v>
      </c>
      <c r="B141" s="13">
        <v>55224</v>
      </c>
      <c r="C141" s="15" t="s">
        <v>73</v>
      </c>
      <c r="D141" s="43"/>
      <c r="E141" s="20"/>
    </row>
    <row r="142" spans="1:5" s="1" customFormat="1" ht="15" customHeight="1" x14ac:dyDescent="0.25">
      <c r="A142" s="26" t="s">
        <v>70</v>
      </c>
      <c r="B142" s="13">
        <v>55224</v>
      </c>
      <c r="C142" s="15" t="s">
        <v>74</v>
      </c>
      <c r="D142" s="43"/>
      <c r="E142" s="20"/>
    </row>
    <row r="143" spans="1:5" s="1" customFormat="1" ht="15" customHeight="1" x14ac:dyDescent="0.25">
      <c r="A143" s="26" t="s">
        <v>75</v>
      </c>
      <c r="B143" s="13">
        <v>1040</v>
      </c>
      <c r="C143" s="13">
        <v>1</v>
      </c>
      <c r="D143" s="43"/>
      <c r="E143" s="20"/>
    </row>
    <row r="144" spans="1:5" s="1" customFormat="1" ht="15" customHeight="1" x14ac:dyDescent="0.25">
      <c r="A144" s="26" t="s">
        <v>75</v>
      </c>
      <c r="B144" s="13">
        <v>1040</v>
      </c>
      <c r="C144" s="13">
        <v>2</v>
      </c>
      <c r="D144" s="43"/>
      <c r="E144" s="20"/>
    </row>
    <row r="145" spans="1:5" s="1" customFormat="1" ht="15" customHeight="1" x14ac:dyDescent="0.25">
      <c r="A145" s="32" t="s">
        <v>80</v>
      </c>
      <c r="B145" s="16">
        <v>55259</v>
      </c>
      <c r="C145" s="17" t="s">
        <v>81</v>
      </c>
      <c r="D145" s="43"/>
      <c r="E145" s="24"/>
    </row>
    <row r="146" spans="1:5" s="1" customFormat="1" ht="15" customHeight="1" x14ac:dyDescent="0.25">
      <c r="A146" s="32" t="s">
        <v>80</v>
      </c>
      <c r="B146" s="16">
        <v>55259</v>
      </c>
      <c r="C146" s="17" t="s">
        <v>82</v>
      </c>
      <c r="D146" s="43"/>
      <c r="E146" s="20"/>
    </row>
    <row r="147" spans="1:5" s="1" customFormat="1" ht="15" customHeight="1" x14ac:dyDescent="0.25">
      <c r="A147" s="27" t="s">
        <v>76</v>
      </c>
      <c r="B147" s="14">
        <v>55148</v>
      </c>
      <c r="C147" s="14">
        <v>1</v>
      </c>
      <c r="D147" s="43"/>
      <c r="E147" s="20"/>
    </row>
    <row r="148" spans="1:5" s="1" customFormat="1" ht="15" customHeight="1" x14ac:dyDescent="0.25">
      <c r="A148" s="26" t="s">
        <v>76</v>
      </c>
      <c r="B148" s="14">
        <v>55148</v>
      </c>
      <c r="C148" s="14">
        <v>2</v>
      </c>
      <c r="D148" s="43"/>
      <c r="E148" s="20"/>
    </row>
    <row r="149" spans="1:5" ht="15" customHeight="1" x14ac:dyDescent="0.25">
      <c r="A149" s="26" t="s">
        <v>76</v>
      </c>
      <c r="B149" s="14">
        <v>55148</v>
      </c>
      <c r="C149" s="14">
        <v>3</v>
      </c>
      <c r="D149" s="43"/>
    </row>
    <row r="150" spans="1:5" ht="15" customHeight="1" x14ac:dyDescent="0.25">
      <c r="A150" s="26" t="s">
        <v>76</v>
      </c>
      <c r="B150" s="14">
        <v>55148</v>
      </c>
      <c r="C150" s="14">
        <v>4</v>
      </c>
      <c r="D150" s="43"/>
    </row>
    <row r="151" spans="1:5" s="235" customFormat="1" ht="15" customHeight="1" x14ac:dyDescent="0.25">
      <c r="A151" s="260" t="s">
        <v>189</v>
      </c>
      <c r="B151" s="261"/>
      <c r="C151" s="261"/>
      <c r="D151" s="261"/>
    </row>
    <row r="152" spans="1:5" x14ac:dyDescent="0.25">
      <c r="A152" s="49"/>
      <c r="D152" s="10"/>
    </row>
    <row r="153" spans="1:5" x14ac:dyDescent="0.25">
      <c r="A153" s="49"/>
      <c r="D153" s="10"/>
    </row>
    <row r="154" spans="1:5" x14ac:dyDescent="0.25">
      <c r="A154" s="22"/>
      <c r="B154" s="34"/>
      <c r="C154" s="34"/>
      <c r="D154" s="34"/>
    </row>
    <row r="155" spans="1:5" x14ac:dyDescent="0.25">
      <c r="A155" s="50"/>
      <c r="B155" s="34"/>
      <c r="C155" s="34"/>
      <c r="D155" s="34"/>
    </row>
    <row r="156" spans="1:5" x14ac:dyDescent="0.25">
      <c r="A156" s="50"/>
      <c r="B156" s="34"/>
      <c r="C156" s="34"/>
      <c r="D156" s="34"/>
    </row>
    <row r="157" spans="1:5" x14ac:dyDescent="0.25">
      <c r="A157" s="48"/>
      <c r="B157" s="34"/>
      <c r="C157" s="34"/>
      <c r="D157" s="34"/>
    </row>
    <row r="158" spans="1:5" x14ac:dyDescent="0.25">
      <c r="A158" s="35"/>
      <c r="B158" s="34"/>
      <c r="C158" s="34"/>
      <c r="D158" s="34"/>
    </row>
    <row r="159" spans="1:5" x14ac:dyDescent="0.25">
      <c r="B159" s="34"/>
      <c r="C159" s="34"/>
      <c r="D159" s="34"/>
    </row>
  </sheetData>
  <mergeCells count="1">
    <mergeCell ref="A151:D151"/>
  </mergeCells>
  <pageMargins left="0.7" right="0.7" top="0.75" bottom="0.75" header="0.3" footer="0.3"/>
  <pageSetup scale="78" orientation="portrait" r:id="rId1"/>
  <headerFooter alignWithMargins="0"/>
  <rowBreaks count="2" manualBreakCount="2">
    <brk id="39" max="16383" man="1"/>
    <brk id="8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Normal="100" workbookViewId="0"/>
  </sheetViews>
  <sheetFormatPr defaultRowHeight="15" x14ac:dyDescent="0.25"/>
  <cols>
    <col min="1" max="1" width="31.42578125" style="62" customWidth="1"/>
    <col min="2" max="2" width="9.85546875" style="62" customWidth="1"/>
    <col min="3" max="3" width="7.42578125" style="62" customWidth="1"/>
    <col min="4" max="4" width="12.85546875" style="62" customWidth="1"/>
    <col min="5" max="5" width="10.5703125" style="62" customWidth="1"/>
    <col min="6" max="16384" width="9.140625" style="62"/>
  </cols>
  <sheetData>
    <row r="1" spans="1:5" s="1" customFormat="1" ht="92.25" customHeight="1" x14ac:dyDescent="0.25">
      <c r="A1" s="173" t="s">
        <v>0</v>
      </c>
      <c r="B1" s="173" t="s">
        <v>1</v>
      </c>
      <c r="C1" s="173" t="s">
        <v>2</v>
      </c>
      <c r="D1" s="174" t="s">
        <v>184</v>
      </c>
      <c r="E1" s="19"/>
    </row>
    <row r="2" spans="1:5" s="1" customFormat="1" ht="15" customHeight="1" x14ac:dyDescent="0.25">
      <c r="A2" s="63" t="s">
        <v>3</v>
      </c>
      <c r="B2" s="13">
        <v>6137</v>
      </c>
      <c r="C2" s="13">
        <v>1</v>
      </c>
      <c r="D2" s="44"/>
      <c r="E2" s="20"/>
    </row>
    <row r="3" spans="1:5" s="1" customFormat="1" ht="15" customHeight="1" x14ac:dyDescent="0.25">
      <c r="A3" s="63" t="s">
        <v>3</v>
      </c>
      <c r="B3" s="13">
        <v>6137</v>
      </c>
      <c r="C3" s="13">
        <v>2</v>
      </c>
      <c r="D3" s="44"/>
      <c r="E3" s="20"/>
    </row>
    <row r="4" spans="1:5" s="1" customFormat="1" ht="15" customHeight="1" x14ac:dyDescent="0.25">
      <c r="A4" s="63" t="s">
        <v>3</v>
      </c>
      <c r="B4" s="13">
        <v>6137</v>
      </c>
      <c r="C4" s="13">
        <v>3</v>
      </c>
      <c r="D4" s="44"/>
      <c r="E4" s="20"/>
    </row>
    <row r="5" spans="1:5" s="1" customFormat="1" ht="15" customHeight="1" x14ac:dyDescent="0.25">
      <c r="A5" s="63" t="s">
        <v>3</v>
      </c>
      <c r="B5" s="13">
        <v>6137</v>
      </c>
      <c r="C5" s="13">
        <v>4</v>
      </c>
      <c r="D5" s="44"/>
      <c r="E5" s="20"/>
    </row>
    <row r="6" spans="1:5" s="1" customFormat="1" ht="15" customHeight="1" x14ac:dyDescent="0.25">
      <c r="A6" s="31" t="s">
        <v>4</v>
      </c>
      <c r="B6" s="12">
        <v>6705</v>
      </c>
      <c r="C6" s="12">
        <v>4</v>
      </c>
      <c r="D6" s="44"/>
      <c r="E6" s="20"/>
    </row>
    <row r="7" spans="1:5" s="1" customFormat="1" ht="15" customHeight="1" x14ac:dyDescent="0.25">
      <c r="A7" s="63" t="s">
        <v>5</v>
      </c>
      <c r="B7" s="13">
        <v>7336</v>
      </c>
      <c r="C7" s="15" t="s">
        <v>6</v>
      </c>
      <c r="D7" s="44"/>
      <c r="E7" s="20"/>
    </row>
    <row r="8" spans="1:5" s="1" customFormat="1" ht="15" customHeight="1" x14ac:dyDescent="0.25">
      <c r="A8" s="63" t="s">
        <v>5</v>
      </c>
      <c r="B8" s="13">
        <v>7336</v>
      </c>
      <c r="C8" s="15" t="s">
        <v>7</v>
      </c>
      <c r="D8" s="44"/>
      <c r="E8" s="20"/>
    </row>
    <row r="9" spans="1:5" s="1" customFormat="1" ht="15" customHeight="1" x14ac:dyDescent="0.25">
      <c r="A9" s="63" t="s">
        <v>5</v>
      </c>
      <c r="B9" s="13">
        <v>7336</v>
      </c>
      <c r="C9" s="15" t="s">
        <v>8</v>
      </c>
      <c r="D9" s="44"/>
      <c r="E9" s="20"/>
    </row>
    <row r="10" spans="1:5" s="1" customFormat="1" ht="15" customHeight="1" x14ac:dyDescent="0.25">
      <c r="A10" s="63" t="s">
        <v>9</v>
      </c>
      <c r="B10" s="13">
        <v>995</v>
      </c>
      <c r="C10" s="13">
        <v>10</v>
      </c>
      <c r="D10" s="63"/>
      <c r="E10" s="21"/>
    </row>
    <row r="11" spans="1:5" s="1" customFormat="1" ht="15" customHeight="1" x14ac:dyDescent="0.25">
      <c r="A11" s="63" t="s">
        <v>9</v>
      </c>
      <c r="B11" s="13">
        <v>995</v>
      </c>
      <c r="C11" s="13">
        <v>7</v>
      </c>
      <c r="D11" s="52">
        <v>827</v>
      </c>
      <c r="E11" s="20"/>
    </row>
    <row r="12" spans="1:5" s="1" customFormat="1" ht="15" customHeight="1" x14ac:dyDescent="0.25">
      <c r="A12" s="63" t="s">
        <v>9</v>
      </c>
      <c r="B12" s="13">
        <v>995</v>
      </c>
      <c r="C12" s="13">
        <v>8</v>
      </c>
      <c r="D12" s="52">
        <v>1419</v>
      </c>
      <c r="E12" s="20"/>
    </row>
    <row r="13" spans="1:5" s="1" customFormat="1" ht="15" customHeight="1" x14ac:dyDescent="0.25">
      <c r="A13" s="63" t="s">
        <v>10</v>
      </c>
      <c r="B13" s="13">
        <v>1011</v>
      </c>
      <c r="C13" s="13">
        <v>1</v>
      </c>
      <c r="D13" s="44"/>
      <c r="E13" s="20"/>
    </row>
    <row r="14" spans="1:5" s="1" customFormat="1" ht="15" customHeight="1" x14ac:dyDescent="0.25">
      <c r="A14" s="63" t="s">
        <v>10</v>
      </c>
      <c r="B14" s="13">
        <v>1011</v>
      </c>
      <c r="C14" s="13">
        <v>2</v>
      </c>
      <c r="D14" s="44"/>
      <c r="E14" s="20"/>
    </row>
    <row r="15" spans="1:5" s="1" customFormat="1" ht="15" customHeight="1" x14ac:dyDescent="0.25">
      <c r="A15" s="63" t="s">
        <v>11</v>
      </c>
      <c r="B15" s="13">
        <v>1001</v>
      </c>
      <c r="C15" s="13">
        <v>1</v>
      </c>
      <c r="D15" s="44"/>
      <c r="E15" s="20"/>
    </row>
    <row r="16" spans="1:5" s="1" customFormat="1" ht="15" customHeight="1" x14ac:dyDescent="0.25">
      <c r="A16" s="63" t="s">
        <v>11</v>
      </c>
      <c r="B16" s="13">
        <v>1001</v>
      </c>
      <c r="C16" s="13">
        <v>2</v>
      </c>
      <c r="D16" s="44"/>
      <c r="E16" s="20"/>
    </row>
    <row r="17" spans="1:5" s="1" customFormat="1" ht="15" customHeight="1" x14ac:dyDescent="0.25">
      <c r="A17" s="63" t="s">
        <v>11</v>
      </c>
      <c r="B17" s="13">
        <v>1001</v>
      </c>
      <c r="C17" s="13">
        <v>4</v>
      </c>
      <c r="D17" s="44"/>
      <c r="E17" s="20"/>
    </row>
    <row r="18" spans="1:5" s="1" customFormat="1" ht="15" customHeight="1" x14ac:dyDescent="0.25">
      <c r="A18" s="63" t="s">
        <v>12</v>
      </c>
      <c r="B18" s="13">
        <v>983</v>
      </c>
      <c r="C18" s="13">
        <v>1</v>
      </c>
      <c r="D18" s="44"/>
      <c r="E18" s="20"/>
    </row>
    <row r="19" spans="1:5" s="1" customFormat="1" ht="15" customHeight="1" x14ac:dyDescent="0.25">
      <c r="A19" s="63" t="s">
        <v>12</v>
      </c>
      <c r="B19" s="13">
        <v>983</v>
      </c>
      <c r="C19" s="13">
        <v>2</v>
      </c>
      <c r="D19" s="44"/>
      <c r="E19" s="20"/>
    </row>
    <row r="20" spans="1:5" s="1" customFormat="1" ht="15" customHeight="1" x14ac:dyDescent="0.25">
      <c r="A20" s="63" t="s">
        <v>12</v>
      </c>
      <c r="B20" s="13">
        <v>983</v>
      </c>
      <c r="C20" s="13">
        <v>3</v>
      </c>
      <c r="D20" s="44"/>
      <c r="E20" s="20"/>
    </row>
    <row r="21" spans="1:5" s="1" customFormat="1" ht="15" customHeight="1" x14ac:dyDescent="0.25">
      <c r="A21" s="63" t="s">
        <v>12</v>
      </c>
      <c r="B21" s="13">
        <v>983</v>
      </c>
      <c r="C21" s="13">
        <v>4</v>
      </c>
      <c r="D21" s="44"/>
      <c r="E21" s="20"/>
    </row>
    <row r="22" spans="1:5" s="1" customFormat="1" ht="15" customHeight="1" x14ac:dyDescent="0.25">
      <c r="A22" s="63" t="s">
        <v>12</v>
      </c>
      <c r="B22" s="13">
        <v>983</v>
      </c>
      <c r="C22" s="13">
        <v>5</v>
      </c>
      <c r="D22" s="44"/>
      <c r="E22" s="20"/>
    </row>
    <row r="23" spans="1:5" s="1" customFormat="1" ht="15" customHeight="1" x14ac:dyDescent="0.25">
      <c r="A23" s="63" t="s">
        <v>12</v>
      </c>
      <c r="B23" s="13">
        <v>983</v>
      </c>
      <c r="C23" s="13">
        <v>6</v>
      </c>
      <c r="D23" s="44"/>
      <c r="E23" s="20"/>
    </row>
    <row r="24" spans="1:5" s="1" customFormat="1" ht="15" customHeight="1" x14ac:dyDescent="0.25">
      <c r="A24" s="63" t="s">
        <v>13</v>
      </c>
      <c r="B24" s="13">
        <v>1002</v>
      </c>
      <c r="C24" s="15" t="s">
        <v>14</v>
      </c>
      <c r="D24" s="44"/>
      <c r="E24" s="20"/>
    </row>
    <row r="25" spans="1:5" s="1" customFormat="1" ht="15" customHeight="1" x14ac:dyDescent="0.25">
      <c r="A25" s="63" t="s">
        <v>13</v>
      </c>
      <c r="B25" s="13">
        <v>1002</v>
      </c>
      <c r="C25" s="15" t="s">
        <v>15</v>
      </c>
      <c r="D25" s="44"/>
      <c r="E25" s="20"/>
    </row>
    <row r="26" spans="1:5" s="1" customFormat="1" ht="15" customHeight="1" x14ac:dyDescent="0.25">
      <c r="A26" s="63" t="s">
        <v>13</v>
      </c>
      <c r="B26" s="13">
        <v>1002</v>
      </c>
      <c r="C26" s="15" t="s">
        <v>16</v>
      </c>
      <c r="D26" s="44"/>
      <c r="E26" s="20"/>
    </row>
    <row r="27" spans="1:5" s="1" customFormat="1" ht="15" customHeight="1" x14ac:dyDescent="0.25">
      <c r="A27" s="63" t="s">
        <v>13</v>
      </c>
      <c r="B27" s="13">
        <v>1002</v>
      </c>
      <c r="C27" s="15" t="s">
        <v>17</v>
      </c>
      <c r="D27" s="44"/>
      <c r="E27" s="20"/>
    </row>
    <row r="28" spans="1:5" s="1" customFormat="1" ht="15" customHeight="1" x14ac:dyDescent="0.25">
      <c r="A28" s="31" t="s">
        <v>18</v>
      </c>
      <c r="B28" s="12">
        <v>996</v>
      </c>
      <c r="C28" s="12">
        <v>11</v>
      </c>
      <c r="D28" s="44"/>
      <c r="E28" s="20"/>
    </row>
    <row r="29" spans="1:5" s="1" customFormat="1" ht="15" customHeight="1" x14ac:dyDescent="0.25">
      <c r="A29" s="31" t="s">
        <v>18</v>
      </c>
      <c r="B29" s="12">
        <v>996</v>
      </c>
      <c r="C29" s="12">
        <v>4</v>
      </c>
      <c r="D29" s="44"/>
      <c r="E29" s="20"/>
    </row>
    <row r="30" spans="1:5" s="1" customFormat="1" ht="15" customHeight="1" x14ac:dyDescent="0.25">
      <c r="A30" s="31" t="s">
        <v>18</v>
      </c>
      <c r="B30" s="12">
        <v>996</v>
      </c>
      <c r="C30" s="12">
        <v>5</v>
      </c>
      <c r="D30" s="44"/>
      <c r="E30" s="20"/>
    </row>
    <row r="31" spans="1:5" s="1" customFormat="1" ht="15" customHeight="1" x14ac:dyDescent="0.25">
      <c r="A31" s="31" t="s">
        <v>18</v>
      </c>
      <c r="B31" s="12">
        <v>996</v>
      </c>
      <c r="C31" s="12">
        <v>6</v>
      </c>
      <c r="D31" s="44"/>
      <c r="E31" s="20"/>
    </row>
    <row r="32" spans="1:5" s="1" customFormat="1" ht="15" customHeight="1" x14ac:dyDescent="0.25">
      <c r="A32" s="63" t="s">
        <v>86</v>
      </c>
      <c r="B32" s="12">
        <v>55111</v>
      </c>
      <c r="C32" s="12">
        <v>1</v>
      </c>
      <c r="D32" s="44"/>
      <c r="E32" s="20"/>
    </row>
    <row r="33" spans="1:5" s="1" customFormat="1" ht="15" customHeight="1" x14ac:dyDescent="0.25">
      <c r="A33" s="63" t="s">
        <v>86</v>
      </c>
      <c r="B33" s="12">
        <v>55111</v>
      </c>
      <c r="C33" s="12">
        <v>2</v>
      </c>
      <c r="D33" s="44"/>
      <c r="E33" s="20"/>
    </row>
    <row r="34" spans="1:5" s="1" customFormat="1" ht="15" customHeight="1" x14ac:dyDescent="0.25">
      <c r="A34" s="63" t="s">
        <v>86</v>
      </c>
      <c r="B34" s="12">
        <v>55111</v>
      </c>
      <c r="C34" s="12">
        <v>3</v>
      </c>
      <c r="D34" s="44"/>
      <c r="E34" s="20"/>
    </row>
    <row r="35" spans="1:5" s="1" customFormat="1" ht="15" customHeight="1" x14ac:dyDescent="0.25">
      <c r="A35" s="63" t="s">
        <v>86</v>
      </c>
      <c r="B35" s="12">
        <v>55111</v>
      </c>
      <c r="C35" s="12">
        <v>4</v>
      </c>
      <c r="D35" s="44"/>
      <c r="E35" s="20"/>
    </row>
    <row r="36" spans="1:5" s="1" customFormat="1" ht="15" customHeight="1" x14ac:dyDescent="0.25">
      <c r="A36" s="63" t="s">
        <v>86</v>
      </c>
      <c r="B36" s="12">
        <v>55111</v>
      </c>
      <c r="C36" s="12">
        <v>5</v>
      </c>
      <c r="D36" s="44"/>
      <c r="E36" s="20"/>
    </row>
    <row r="37" spans="1:5" s="1" customFormat="1" ht="15" customHeight="1" x14ac:dyDescent="0.25">
      <c r="A37" s="63" t="s">
        <v>86</v>
      </c>
      <c r="B37" s="12">
        <v>55111</v>
      </c>
      <c r="C37" s="12">
        <v>6</v>
      </c>
      <c r="D37" s="44"/>
      <c r="E37" s="20"/>
    </row>
    <row r="38" spans="1:5" s="1" customFormat="1" ht="15" customHeight="1" x14ac:dyDescent="0.25">
      <c r="A38" s="63" t="s">
        <v>86</v>
      </c>
      <c r="B38" s="12">
        <v>55111</v>
      </c>
      <c r="C38" s="12">
        <v>7</v>
      </c>
      <c r="D38" s="44"/>
      <c r="E38" s="20"/>
    </row>
    <row r="39" spans="1:5" s="1" customFormat="1" ht="15" customHeight="1" x14ac:dyDescent="0.25">
      <c r="A39" s="63" t="s">
        <v>86</v>
      </c>
      <c r="B39" s="12">
        <v>55111</v>
      </c>
      <c r="C39" s="12">
        <v>8</v>
      </c>
      <c r="D39" s="44"/>
      <c r="E39" s="20"/>
    </row>
    <row r="40" spans="1:5" s="8" customFormat="1" ht="15" customHeight="1" x14ac:dyDescent="0.25">
      <c r="A40" s="31" t="s">
        <v>19</v>
      </c>
      <c r="B40" s="12">
        <v>1004</v>
      </c>
      <c r="C40" s="46" t="s">
        <v>87</v>
      </c>
      <c r="D40" s="51"/>
      <c r="E40" s="22"/>
    </row>
    <row r="41" spans="1:5" s="1" customFormat="1" ht="15" customHeight="1" x14ac:dyDescent="0.25">
      <c r="A41" s="31" t="s">
        <v>19</v>
      </c>
      <c r="B41" s="12">
        <v>1004</v>
      </c>
      <c r="C41" s="46" t="s">
        <v>88</v>
      </c>
      <c r="D41" s="44"/>
      <c r="E41" s="20"/>
    </row>
    <row r="42" spans="1:5" s="1" customFormat="1" ht="15" customHeight="1" x14ac:dyDescent="0.25">
      <c r="A42" s="31" t="s">
        <v>19</v>
      </c>
      <c r="B42" s="12">
        <v>1004</v>
      </c>
      <c r="C42" s="46" t="s">
        <v>89</v>
      </c>
      <c r="D42" s="44"/>
      <c r="E42" s="20"/>
    </row>
    <row r="43" spans="1:5" s="1" customFormat="1" ht="15" customHeight="1" x14ac:dyDescent="0.25">
      <c r="A43" s="31" t="s">
        <v>19</v>
      </c>
      <c r="B43" s="12">
        <v>1004</v>
      </c>
      <c r="C43" s="46" t="s">
        <v>90</v>
      </c>
      <c r="D43" s="44"/>
      <c r="E43" s="20"/>
    </row>
    <row r="44" spans="1:5" s="1" customFormat="1" ht="15" customHeight="1" x14ac:dyDescent="0.25">
      <c r="A44" s="136" t="s">
        <v>19</v>
      </c>
      <c r="B44" s="133">
        <v>1004</v>
      </c>
      <c r="C44" s="138" t="s">
        <v>129</v>
      </c>
      <c r="D44" s="44"/>
      <c r="E44" s="20"/>
    </row>
    <row r="45" spans="1:5" s="1" customFormat="1" ht="15" customHeight="1" x14ac:dyDescent="0.25">
      <c r="A45" s="136" t="s">
        <v>19</v>
      </c>
      <c r="B45" s="133">
        <v>1004</v>
      </c>
      <c r="C45" s="138" t="s">
        <v>130</v>
      </c>
      <c r="D45" s="44"/>
      <c r="E45" s="20"/>
    </row>
    <row r="46" spans="1:5" s="1" customFormat="1" ht="15" customHeight="1" x14ac:dyDescent="0.25">
      <c r="A46" s="31" t="s">
        <v>20</v>
      </c>
      <c r="B46" s="31">
        <v>1012</v>
      </c>
      <c r="C46" s="31">
        <v>1</v>
      </c>
      <c r="D46" s="44"/>
      <c r="E46" s="20"/>
    </row>
    <row r="47" spans="1:5" s="1" customFormat="1" ht="15" customHeight="1" x14ac:dyDescent="0.25">
      <c r="A47" s="31" t="s">
        <v>20</v>
      </c>
      <c r="B47" s="12">
        <v>1012</v>
      </c>
      <c r="C47" s="12">
        <v>2</v>
      </c>
      <c r="D47" s="44"/>
      <c r="E47" s="20"/>
    </row>
    <row r="48" spans="1:5" s="1" customFormat="1" ht="15" customHeight="1" x14ac:dyDescent="0.25">
      <c r="A48" s="31" t="s">
        <v>20</v>
      </c>
      <c r="B48" s="12">
        <v>1012</v>
      </c>
      <c r="C48" s="12">
        <v>3</v>
      </c>
      <c r="D48" s="44"/>
      <c r="E48" s="20"/>
    </row>
    <row r="49" spans="1:5" s="1" customFormat="1" ht="15" customHeight="1" x14ac:dyDescent="0.25">
      <c r="A49" s="31" t="s">
        <v>21</v>
      </c>
      <c r="B49" s="12">
        <v>1043</v>
      </c>
      <c r="C49" s="47" t="s">
        <v>22</v>
      </c>
      <c r="D49" s="52">
        <v>451</v>
      </c>
      <c r="E49" s="20"/>
    </row>
    <row r="50" spans="1:5" s="1" customFormat="1" ht="15" customHeight="1" x14ac:dyDescent="0.25">
      <c r="A50" s="63" t="s">
        <v>21</v>
      </c>
      <c r="B50" s="13">
        <v>1043</v>
      </c>
      <c r="C50" s="15" t="s">
        <v>23</v>
      </c>
      <c r="D50" s="52">
        <v>473</v>
      </c>
      <c r="E50" s="20"/>
    </row>
    <row r="51" spans="1:5" s="1" customFormat="1" ht="15" customHeight="1" x14ac:dyDescent="0.25">
      <c r="A51" s="63" t="s">
        <v>24</v>
      </c>
      <c r="B51" s="13">
        <v>7759</v>
      </c>
      <c r="C51" s="15" t="s">
        <v>25</v>
      </c>
      <c r="D51" s="44"/>
      <c r="E51" s="20"/>
    </row>
    <row r="52" spans="1:5" s="1" customFormat="1" ht="15" customHeight="1" x14ac:dyDescent="0.25">
      <c r="A52" s="63" t="s">
        <v>24</v>
      </c>
      <c r="B52" s="13">
        <v>7759</v>
      </c>
      <c r="C52" s="15" t="s">
        <v>26</v>
      </c>
      <c r="D52" s="44"/>
      <c r="E52" s="20"/>
    </row>
    <row r="53" spans="1:5" s="1" customFormat="1" ht="15" customHeight="1" x14ac:dyDescent="0.25">
      <c r="A53" s="63" t="s">
        <v>24</v>
      </c>
      <c r="B53" s="13">
        <v>7759</v>
      </c>
      <c r="C53" s="15" t="s">
        <v>27</v>
      </c>
      <c r="D53" s="44"/>
      <c r="E53" s="20"/>
    </row>
    <row r="54" spans="1:5" s="1" customFormat="1" ht="15" customHeight="1" x14ac:dyDescent="0.25">
      <c r="A54" s="63" t="s">
        <v>24</v>
      </c>
      <c r="B54" s="13">
        <v>7759</v>
      </c>
      <c r="C54" s="15" t="s">
        <v>28</v>
      </c>
      <c r="D54" s="44"/>
      <c r="E54" s="20"/>
    </row>
    <row r="55" spans="1:5" s="1" customFormat="1" ht="15" customHeight="1" x14ac:dyDescent="0.25">
      <c r="A55" s="63" t="s">
        <v>29</v>
      </c>
      <c r="B55" s="13">
        <v>6113</v>
      </c>
      <c r="C55" s="13">
        <v>1</v>
      </c>
      <c r="D55" s="44"/>
      <c r="E55" s="20"/>
    </row>
    <row r="56" spans="1:5" s="1" customFormat="1" ht="15" customHeight="1" x14ac:dyDescent="0.25">
      <c r="A56" s="63" t="s">
        <v>29</v>
      </c>
      <c r="B56" s="13">
        <v>6113</v>
      </c>
      <c r="C56" s="13">
        <v>2</v>
      </c>
      <c r="D56" s="44"/>
      <c r="E56" s="20"/>
    </row>
    <row r="57" spans="1:5" s="1" customFormat="1" ht="15" customHeight="1" x14ac:dyDescent="0.25">
      <c r="A57" s="63" t="s">
        <v>29</v>
      </c>
      <c r="B57" s="13">
        <v>6113</v>
      </c>
      <c r="C57" s="13">
        <v>3</v>
      </c>
      <c r="D57" s="44"/>
      <c r="E57" s="20"/>
    </row>
    <row r="58" spans="1:5" s="1" customFormat="1" ht="15" customHeight="1" x14ac:dyDescent="0.25">
      <c r="A58" s="63" t="s">
        <v>29</v>
      </c>
      <c r="B58" s="13">
        <v>6113</v>
      </c>
      <c r="C58" s="13">
        <v>4</v>
      </c>
      <c r="D58" s="44"/>
      <c r="E58" s="20"/>
    </row>
    <row r="59" spans="1:5" s="1" customFormat="1" ht="15" customHeight="1" x14ac:dyDescent="0.25">
      <c r="A59" s="63" t="s">
        <v>29</v>
      </c>
      <c r="B59" s="13">
        <v>6113</v>
      </c>
      <c r="C59" s="13">
        <v>5</v>
      </c>
      <c r="D59" s="44"/>
      <c r="E59" s="20"/>
    </row>
    <row r="60" spans="1:5" s="1" customFormat="1" ht="15" customHeight="1" x14ac:dyDescent="0.25">
      <c r="A60" s="63" t="s">
        <v>78</v>
      </c>
      <c r="B60" s="13">
        <v>990</v>
      </c>
      <c r="C60" s="13">
        <v>10</v>
      </c>
      <c r="D60" s="44"/>
      <c r="E60" s="20"/>
    </row>
    <row r="61" spans="1:5" s="1" customFormat="1" ht="15" customHeight="1" x14ac:dyDescent="0.25">
      <c r="A61" s="63" t="s">
        <v>78</v>
      </c>
      <c r="B61" s="13">
        <v>990</v>
      </c>
      <c r="C61" s="13">
        <v>50</v>
      </c>
      <c r="D61" s="44"/>
      <c r="E61" s="20"/>
    </row>
    <row r="62" spans="1:5" s="1" customFormat="1" ht="15" customHeight="1" x14ac:dyDescent="0.25">
      <c r="A62" s="63" t="s">
        <v>78</v>
      </c>
      <c r="B62" s="13">
        <v>990</v>
      </c>
      <c r="C62" s="13">
        <v>60</v>
      </c>
      <c r="D62" s="44"/>
      <c r="E62" s="20"/>
    </row>
    <row r="63" spans="1:5" s="1" customFormat="1" ht="15" customHeight="1" x14ac:dyDescent="0.25">
      <c r="A63" s="63" t="s">
        <v>78</v>
      </c>
      <c r="B63" s="13">
        <v>990</v>
      </c>
      <c r="C63" s="13">
        <v>70</v>
      </c>
      <c r="D63" s="44"/>
      <c r="E63" s="20"/>
    </row>
    <row r="64" spans="1:5" s="1" customFormat="1" ht="15" customHeight="1" x14ac:dyDescent="0.25">
      <c r="A64" s="63" t="s">
        <v>78</v>
      </c>
      <c r="B64" s="13">
        <v>990</v>
      </c>
      <c r="C64" s="13">
        <v>9</v>
      </c>
      <c r="D64" s="44"/>
      <c r="E64" s="20"/>
    </row>
    <row r="65" spans="1:5" s="1" customFormat="1" ht="15" customHeight="1" x14ac:dyDescent="0.25">
      <c r="A65" s="63" t="s">
        <v>78</v>
      </c>
      <c r="B65" s="13">
        <v>990</v>
      </c>
      <c r="C65" s="15" t="s">
        <v>28</v>
      </c>
      <c r="D65" s="44"/>
      <c r="E65" s="20"/>
    </row>
    <row r="66" spans="1:5" s="1" customFormat="1" ht="15" customHeight="1" x14ac:dyDescent="0.25">
      <c r="A66" s="63" t="s">
        <v>78</v>
      </c>
      <c r="B66" s="13">
        <v>990</v>
      </c>
      <c r="C66" s="15" t="s">
        <v>32</v>
      </c>
      <c r="D66" s="44"/>
      <c r="E66" s="20"/>
    </row>
    <row r="67" spans="1:5" s="1" customFormat="1" ht="15" customHeight="1" x14ac:dyDescent="0.25">
      <c r="A67" s="63" t="s">
        <v>78</v>
      </c>
      <c r="B67" s="13">
        <v>990</v>
      </c>
      <c r="C67" s="15" t="s">
        <v>33</v>
      </c>
      <c r="D67" s="44"/>
      <c r="E67" s="20"/>
    </row>
    <row r="68" spans="1:5" s="1" customFormat="1" ht="15" customHeight="1" x14ac:dyDescent="0.25">
      <c r="A68" s="63" t="s">
        <v>30</v>
      </c>
      <c r="B68" s="13">
        <v>7763</v>
      </c>
      <c r="C68" s="13">
        <v>1</v>
      </c>
      <c r="D68" s="44"/>
      <c r="E68" s="20"/>
    </row>
    <row r="69" spans="1:5" s="1" customFormat="1" ht="15" customHeight="1" x14ac:dyDescent="0.25">
      <c r="A69" s="63" t="s">
        <v>30</v>
      </c>
      <c r="B69" s="13">
        <v>7763</v>
      </c>
      <c r="C69" s="13">
        <v>2</v>
      </c>
      <c r="D69" s="44"/>
      <c r="E69" s="20"/>
    </row>
    <row r="70" spans="1:5" s="1" customFormat="1" ht="15" customHeight="1" x14ac:dyDescent="0.25">
      <c r="A70" s="63" t="s">
        <v>30</v>
      </c>
      <c r="B70" s="13">
        <v>7763</v>
      </c>
      <c r="C70" s="13">
        <v>3</v>
      </c>
      <c r="D70" s="44"/>
      <c r="E70" s="20"/>
    </row>
    <row r="71" spans="1:5" s="1" customFormat="1" ht="15" customHeight="1" x14ac:dyDescent="0.25">
      <c r="A71" s="63" t="s">
        <v>31</v>
      </c>
      <c r="B71" s="13">
        <v>7948</v>
      </c>
      <c r="C71" s="13">
        <v>1</v>
      </c>
      <c r="D71" s="44"/>
      <c r="E71" s="20"/>
    </row>
    <row r="72" spans="1:5" s="1" customFormat="1" ht="15" customHeight="1" x14ac:dyDescent="0.25">
      <c r="A72" s="63" t="s">
        <v>31</v>
      </c>
      <c r="B72" s="13">
        <v>7948</v>
      </c>
      <c r="C72" s="13">
        <v>2</v>
      </c>
      <c r="D72" s="44"/>
      <c r="E72" s="20"/>
    </row>
    <row r="73" spans="1:5" s="1" customFormat="1" ht="15" customHeight="1" x14ac:dyDescent="0.25">
      <c r="A73" s="63" t="s">
        <v>31</v>
      </c>
      <c r="B73" s="13">
        <v>7948</v>
      </c>
      <c r="C73" s="13">
        <v>3</v>
      </c>
      <c r="D73" s="44"/>
      <c r="E73" s="20"/>
    </row>
    <row r="74" spans="1:5" s="1" customFormat="1" ht="15" customHeight="1" x14ac:dyDescent="0.25">
      <c r="A74" s="63" t="s">
        <v>31</v>
      </c>
      <c r="B74" s="13">
        <v>7948</v>
      </c>
      <c r="C74" s="13">
        <v>4</v>
      </c>
      <c r="D74" s="44"/>
      <c r="E74" s="20"/>
    </row>
    <row r="75" spans="1:5" s="1" customFormat="1" ht="15" customHeight="1" x14ac:dyDescent="0.25">
      <c r="A75" s="63" t="s">
        <v>31</v>
      </c>
      <c r="B75" s="13">
        <v>7948</v>
      </c>
      <c r="C75" s="13">
        <v>5</v>
      </c>
      <c r="D75" s="44"/>
      <c r="E75" s="20"/>
    </row>
    <row r="76" spans="1:5" s="1" customFormat="1" ht="15" customHeight="1" x14ac:dyDescent="0.25">
      <c r="A76" s="63" t="s">
        <v>31</v>
      </c>
      <c r="B76" s="13">
        <v>7948</v>
      </c>
      <c r="C76" s="13">
        <v>6</v>
      </c>
      <c r="D76" s="44"/>
      <c r="E76" s="20"/>
    </row>
    <row r="77" spans="1:5" s="1" customFormat="1" ht="15" customHeight="1" x14ac:dyDescent="0.25">
      <c r="A77" s="63" t="s">
        <v>77</v>
      </c>
      <c r="B77" s="13">
        <v>991</v>
      </c>
      <c r="C77" s="13">
        <v>1</v>
      </c>
      <c r="D77" s="44"/>
      <c r="E77" s="20"/>
    </row>
    <row r="78" spans="1:5" s="1" customFormat="1" ht="15" customHeight="1" x14ac:dyDescent="0.25">
      <c r="A78" s="63" t="s">
        <v>77</v>
      </c>
      <c r="B78" s="13">
        <v>991</v>
      </c>
      <c r="C78" s="13">
        <v>2</v>
      </c>
      <c r="D78" s="44"/>
      <c r="E78" s="20"/>
    </row>
    <row r="79" spans="1:5" s="1" customFormat="1" ht="15" customHeight="1" x14ac:dyDescent="0.25">
      <c r="A79" s="63" t="s">
        <v>77</v>
      </c>
      <c r="B79" s="13">
        <v>991</v>
      </c>
      <c r="C79" s="13">
        <v>3</v>
      </c>
      <c r="D79" s="44"/>
      <c r="E79" s="20"/>
    </row>
    <row r="80" spans="1:5" s="1" customFormat="1" ht="15" customHeight="1" x14ac:dyDescent="0.25">
      <c r="A80" s="63" t="s">
        <v>77</v>
      </c>
      <c r="B80" s="13">
        <v>991</v>
      </c>
      <c r="C80" s="13">
        <v>4</v>
      </c>
      <c r="D80" s="44"/>
      <c r="E80" s="20"/>
    </row>
    <row r="81" spans="1:5" s="1" customFormat="1" ht="15" customHeight="1" x14ac:dyDescent="0.25">
      <c r="A81" s="63" t="s">
        <v>77</v>
      </c>
      <c r="B81" s="13">
        <v>991</v>
      </c>
      <c r="C81" s="13">
        <v>5</v>
      </c>
      <c r="D81" s="44"/>
      <c r="E81" s="20"/>
    </row>
    <row r="82" spans="1:5" s="1" customFormat="1" ht="15" customHeight="1" x14ac:dyDescent="0.25">
      <c r="A82" s="63" t="s">
        <v>77</v>
      </c>
      <c r="B82" s="13">
        <v>991</v>
      </c>
      <c r="C82" s="13">
        <v>6</v>
      </c>
      <c r="D82" s="44"/>
      <c r="E82" s="20"/>
    </row>
    <row r="83" spans="1:5" s="1" customFormat="1" ht="15" customHeight="1" x14ac:dyDescent="0.25">
      <c r="A83" s="63" t="s">
        <v>34</v>
      </c>
      <c r="B83" s="13">
        <v>55502</v>
      </c>
      <c r="C83" s="13">
        <v>1</v>
      </c>
      <c r="D83" s="44"/>
      <c r="E83" s="20"/>
    </row>
    <row r="84" spans="1:5" s="1" customFormat="1" ht="15" customHeight="1" x14ac:dyDescent="0.25">
      <c r="A84" s="63" t="s">
        <v>34</v>
      </c>
      <c r="B84" s="13">
        <v>55502</v>
      </c>
      <c r="C84" s="13">
        <v>2</v>
      </c>
      <c r="D84" s="44"/>
      <c r="E84" s="20"/>
    </row>
    <row r="85" spans="1:5" s="1" customFormat="1" ht="15" customHeight="1" x14ac:dyDescent="0.25">
      <c r="A85" s="63" t="s">
        <v>34</v>
      </c>
      <c r="B85" s="13">
        <v>55502</v>
      </c>
      <c r="C85" s="13">
        <v>3</v>
      </c>
      <c r="D85" s="44"/>
      <c r="E85" s="20"/>
    </row>
    <row r="86" spans="1:5" s="1" customFormat="1" ht="15" customHeight="1" x14ac:dyDescent="0.25">
      <c r="A86" s="63" t="s">
        <v>34</v>
      </c>
      <c r="B86" s="13">
        <v>55502</v>
      </c>
      <c r="C86" s="13">
        <v>4</v>
      </c>
      <c r="D86" s="44"/>
      <c r="E86" s="20"/>
    </row>
    <row r="87" spans="1:5" s="1" customFormat="1" ht="15" customHeight="1" x14ac:dyDescent="0.25">
      <c r="A87" s="63" t="s">
        <v>35</v>
      </c>
      <c r="B87" s="13">
        <v>6213</v>
      </c>
      <c r="C87" s="15" t="s">
        <v>22</v>
      </c>
      <c r="D87" s="52">
        <v>1950</v>
      </c>
      <c r="E87" s="20"/>
    </row>
    <row r="88" spans="1:5" s="1" customFormat="1" ht="15" customHeight="1" x14ac:dyDescent="0.25">
      <c r="A88" s="63" t="s">
        <v>35</v>
      </c>
      <c r="B88" s="13">
        <v>6213</v>
      </c>
      <c r="C88" s="15" t="s">
        <v>23</v>
      </c>
      <c r="D88" s="52">
        <v>1926</v>
      </c>
      <c r="E88" s="20"/>
    </row>
    <row r="89" spans="1:5" s="1" customFormat="1" ht="15" customHeight="1" x14ac:dyDescent="0.25">
      <c r="A89" s="63" t="s">
        <v>36</v>
      </c>
      <c r="B89" s="13">
        <v>997</v>
      </c>
      <c r="C89" s="13">
        <v>12</v>
      </c>
      <c r="D89" s="52">
        <v>1977</v>
      </c>
      <c r="E89" s="20"/>
    </row>
    <row r="90" spans="1:5" s="1" customFormat="1" ht="15" customHeight="1" x14ac:dyDescent="0.25">
      <c r="A90" s="31" t="s">
        <v>36</v>
      </c>
      <c r="B90" s="12">
        <v>997</v>
      </c>
      <c r="C90" s="12">
        <v>4</v>
      </c>
      <c r="D90" s="52"/>
      <c r="E90" s="20"/>
    </row>
    <row r="91" spans="1:5" s="1" customFormat="1" ht="15" customHeight="1" x14ac:dyDescent="0.25">
      <c r="A91" s="31" t="s">
        <v>36</v>
      </c>
      <c r="B91" s="12">
        <v>997</v>
      </c>
      <c r="C91" s="12">
        <v>5</v>
      </c>
      <c r="D91" s="52"/>
      <c r="E91" s="20"/>
    </row>
    <row r="92" spans="1:5" s="1" customFormat="1" ht="15" customHeight="1" x14ac:dyDescent="0.25">
      <c r="A92" s="31" t="s">
        <v>36</v>
      </c>
      <c r="B92" s="12">
        <v>997</v>
      </c>
      <c r="C92" s="12">
        <v>6</v>
      </c>
      <c r="D92" s="52"/>
      <c r="E92" s="20"/>
    </row>
    <row r="93" spans="1:5" s="1" customFormat="1" ht="15" customHeight="1" x14ac:dyDescent="0.25">
      <c r="A93" s="63" t="s">
        <v>37</v>
      </c>
      <c r="B93" s="13">
        <v>55229</v>
      </c>
      <c r="C93" s="15" t="s">
        <v>38</v>
      </c>
      <c r="D93" s="44"/>
      <c r="E93" s="20"/>
    </row>
    <row r="94" spans="1:5" s="1" customFormat="1" ht="15" customHeight="1" x14ac:dyDescent="0.25">
      <c r="A94" s="63" t="s">
        <v>37</v>
      </c>
      <c r="B94" s="13">
        <v>55229</v>
      </c>
      <c r="C94" s="15" t="s">
        <v>39</v>
      </c>
      <c r="D94" s="44"/>
      <c r="E94" s="20"/>
    </row>
    <row r="95" spans="1:5" s="1" customFormat="1" ht="15" customHeight="1" x14ac:dyDescent="0.25">
      <c r="A95" s="63" t="s">
        <v>37</v>
      </c>
      <c r="B95" s="13">
        <v>55229</v>
      </c>
      <c r="C95" s="15" t="s">
        <v>40</v>
      </c>
      <c r="D95" s="44"/>
      <c r="E95" s="20"/>
    </row>
    <row r="96" spans="1:5" s="1" customFormat="1" ht="15" customHeight="1" x14ac:dyDescent="0.25">
      <c r="A96" s="63" t="s">
        <v>37</v>
      </c>
      <c r="B96" s="13">
        <v>55229</v>
      </c>
      <c r="C96" s="15" t="s">
        <v>41</v>
      </c>
      <c r="D96" s="44"/>
      <c r="E96" s="20"/>
    </row>
    <row r="97" spans="1:5" s="1" customFormat="1" ht="15" customHeight="1" x14ac:dyDescent="0.25">
      <c r="A97" s="63" t="s">
        <v>37</v>
      </c>
      <c r="B97" s="13">
        <v>55229</v>
      </c>
      <c r="C97" s="15" t="s">
        <v>42</v>
      </c>
      <c r="D97" s="44"/>
      <c r="E97" s="20"/>
    </row>
    <row r="98" spans="1:5" s="1" customFormat="1" ht="15" customHeight="1" x14ac:dyDescent="0.25">
      <c r="A98" s="63" t="s">
        <v>37</v>
      </c>
      <c r="B98" s="13">
        <v>55229</v>
      </c>
      <c r="C98" s="15" t="s">
        <v>43</v>
      </c>
      <c r="D98" s="44"/>
      <c r="E98" s="20"/>
    </row>
    <row r="99" spans="1:5" s="1" customFormat="1" ht="15" customHeight="1" x14ac:dyDescent="0.25">
      <c r="A99" s="63" t="s">
        <v>37</v>
      </c>
      <c r="B99" s="13">
        <v>55229</v>
      </c>
      <c r="C99" s="15" t="s">
        <v>44</v>
      </c>
      <c r="D99" s="44"/>
      <c r="E99" s="20"/>
    </row>
    <row r="100" spans="1:5" s="1" customFormat="1" ht="15" customHeight="1" x14ac:dyDescent="0.25">
      <c r="A100" s="63" t="s">
        <v>37</v>
      </c>
      <c r="B100" s="13">
        <v>55229</v>
      </c>
      <c r="C100" s="15" t="s">
        <v>45</v>
      </c>
      <c r="D100" s="44"/>
      <c r="E100" s="20"/>
    </row>
    <row r="101" spans="1:5" s="1" customFormat="1" ht="15" customHeight="1" x14ac:dyDescent="0.25">
      <c r="A101" s="36" t="s">
        <v>46</v>
      </c>
      <c r="B101" s="36">
        <v>1007</v>
      </c>
      <c r="C101" s="36">
        <v>1</v>
      </c>
      <c r="D101" s="51"/>
      <c r="E101" s="22"/>
    </row>
    <row r="102" spans="1:5" s="1" customFormat="1" ht="15" customHeight="1" x14ac:dyDescent="0.25">
      <c r="A102" s="36" t="s">
        <v>46</v>
      </c>
      <c r="B102" s="36">
        <v>1007</v>
      </c>
      <c r="C102" s="36">
        <v>2</v>
      </c>
      <c r="D102" s="51"/>
      <c r="E102" s="22"/>
    </row>
    <row r="103" spans="1:5" s="1" customFormat="1" ht="15" customHeight="1" x14ac:dyDescent="0.25">
      <c r="A103" s="36" t="s">
        <v>46</v>
      </c>
      <c r="B103" s="36">
        <v>1007</v>
      </c>
      <c r="C103" s="36">
        <v>3</v>
      </c>
      <c r="D103" s="51"/>
      <c r="E103" s="22"/>
    </row>
    <row r="104" spans="1:5" s="1" customFormat="1" ht="15" customHeight="1" x14ac:dyDescent="0.25">
      <c r="A104" s="31" t="s">
        <v>46</v>
      </c>
      <c r="B104" s="12">
        <v>1007</v>
      </c>
      <c r="C104" s="47" t="s">
        <v>47</v>
      </c>
      <c r="D104" s="51"/>
      <c r="E104" s="22"/>
    </row>
    <row r="105" spans="1:5" s="1" customFormat="1" ht="15" customHeight="1" x14ac:dyDescent="0.25">
      <c r="A105" s="31" t="s">
        <v>46</v>
      </c>
      <c r="B105" s="12">
        <v>1007</v>
      </c>
      <c r="C105" s="47" t="s">
        <v>48</v>
      </c>
      <c r="D105" s="51"/>
      <c r="E105" s="22"/>
    </row>
    <row r="106" spans="1:5" s="1" customFormat="1" ht="15" customHeight="1" x14ac:dyDescent="0.25">
      <c r="A106" s="31" t="s">
        <v>46</v>
      </c>
      <c r="B106" s="12">
        <v>1007</v>
      </c>
      <c r="C106" s="47" t="s">
        <v>49</v>
      </c>
      <c r="D106" s="51"/>
      <c r="E106" s="22"/>
    </row>
    <row r="107" spans="1:5" s="1" customFormat="1" ht="15" customHeight="1" x14ac:dyDescent="0.25">
      <c r="A107" s="31" t="s">
        <v>79</v>
      </c>
      <c r="B107" s="12">
        <v>994</v>
      </c>
      <c r="C107" s="12">
        <v>1</v>
      </c>
      <c r="D107" s="51"/>
      <c r="E107" s="22"/>
    </row>
    <row r="108" spans="1:5" s="1" customFormat="1" ht="15" customHeight="1" x14ac:dyDescent="0.25">
      <c r="A108" s="31" t="s">
        <v>79</v>
      </c>
      <c r="B108" s="12">
        <v>994</v>
      </c>
      <c r="C108" s="12">
        <v>2</v>
      </c>
      <c r="D108" s="51"/>
      <c r="E108" s="22"/>
    </row>
    <row r="109" spans="1:5" s="1" customFormat="1" ht="15" customHeight="1" x14ac:dyDescent="0.25">
      <c r="A109" s="31" t="s">
        <v>79</v>
      </c>
      <c r="B109" s="12">
        <v>994</v>
      </c>
      <c r="C109" s="12">
        <v>3</v>
      </c>
      <c r="D109" s="51"/>
      <c r="E109" s="22"/>
    </row>
    <row r="110" spans="1:5" s="1" customFormat="1" ht="15" customHeight="1" x14ac:dyDescent="0.25">
      <c r="A110" s="31" t="s">
        <v>79</v>
      </c>
      <c r="B110" s="12">
        <v>994</v>
      </c>
      <c r="C110" s="12">
        <v>4</v>
      </c>
      <c r="D110" s="51"/>
      <c r="E110" s="22"/>
    </row>
    <row r="111" spans="1:5" s="1" customFormat="1" ht="15" customHeight="1" x14ac:dyDescent="0.25">
      <c r="A111" s="31" t="s">
        <v>50</v>
      </c>
      <c r="B111" s="12">
        <v>1008</v>
      </c>
      <c r="C111" s="12">
        <v>1</v>
      </c>
      <c r="D111" s="140"/>
      <c r="E111" s="22"/>
    </row>
    <row r="112" spans="1:5" s="1" customFormat="1" ht="15" customHeight="1" x14ac:dyDescent="0.25">
      <c r="A112" s="31" t="s">
        <v>50</v>
      </c>
      <c r="B112" s="12">
        <v>1008</v>
      </c>
      <c r="C112" s="12">
        <v>2</v>
      </c>
      <c r="D112" s="140"/>
      <c r="E112" s="22"/>
    </row>
    <row r="113" spans="1:5" s="1" customFormat="1" ht="15" customHeight="1" x14ac:dyDescent="0.25">
      <c r="A113" s="31" t="s">
        <v>50</v>
      </c>
      <c r="B113" s="12">
        <v>1008</v>
      </c>
      <c r="C113" s="12">
        <v>3</v>
      </c>
      <c r="D113" s="140"/>
      <c r="E113" s="22"/>
    </row>
    <row r="114" spans="1:5" s="1" customFormat="1" ht="15" customHeight="1" x14ac:dyDescent="0.25">
      <c r="A114" s="31" t="s">
        <v>50</v>
      </c>
      <c r="B114" s="12">
        <v>1008</v>
      </c>
      <c r="C114" s="12">
        <v>4</v>
      </c>
      <c r="D114" s="51"/>
      <c r="E114" s="22"/>
    </row>
    <row r="115" spans="1:5" s="1" customFormat="1" ht="15" customHeight="1" x14ac:dyDescent="0.25">
      <c r="A115" s="31" t="s">
        <v>51</v>
      </c>
      <c r="B115" s="12">
        <v>6085</v>
      </c>
      <c r="C115" s="12">
        <v>14</v>
      </c>
      <c r="D115" s="52">
        <v>2120</v>
      </c>
      <c r="E115" s="22"/>
    </row>
    <row r="116" spans="1:5" s="1" customFormat="1" ht="15" customHeight="1" x14ac:dyDescent="0.25">
      <c r="A116" s="63" t="s">
        <v>51</v>
      </c>
      <c r="B116" s="13">
        <v>6085</v>
      </c>
      <c r="C116" s="13">
        <v>15</v>
      </c>
      <c r="D116" s="52">
        <v>2501</v>
      </c>
      <c r="E116" s="20"/>
    </row>
    <row r="117" spans="1:5" s="1" customFormat="1" ht="15" customHeight="1" x14ac:dyDescent="0.25">
      <c r="A117" s="63" t="s">
        <v>51</v>
      </c>
      <c r="B117" s="13">
        <v>6085</v>
      </c>
      <c r="C117" s="15" t="s">
        <v>52</v>
      </c>
      <c r="D117" s="52"/>
      <c r="E117" s="23"/>
    </row>
    <row r="118" spans="1:5" s="1" customFormat="1" ht="15" customHeight="1" x14ac:dyDescent="0.25">
      <c r="A118" s="63" t="s">
        <v>51</v>
      </c>
      <c r="B118" s="13">
        <v>6085</v>
      </c>
      <c r="C118" s="15" t="s">
        <v>53</v>
      </c>
      <c r="D118" s="52"/>
      <c r="E118" s="23"/>
    </row>
    <row r="119" spans="1:5" s="1" customFormat="1" ht="15" customHeight="1" x14ac:dyDescent="0.25">
      <c r="A119" s="63" t="s">
        <v>51</v>
      </c>
      <c r="B119" s="13">
        <v>6085</v>
      </c>
      <c r="C119" s="13">
        <v>17</v>
      </c>
      <c r="D119" s="52">
        <v>1989</v>
      </c>
      <c r="E119" s="20"/>
    </row>
    <row r="120" spans="1:5" s="1" customFormat="1" ht="15" customHeight="1" x14ac:dyDescent="0.25">
      <c r="A120" s="63" t="s">
        <v>51</v>
      </c>
      <c r="B120" s="13">
        <v>6085</v>
      </c>
      <c r="C120" s="13">
        <v>18</v>
      </c>
      <c r="D120" s="52">
        <v>2037</v>
      </c>
      <c r="E120" s="20"/>
    </row>
    <row r="121" spans="1:5" s="1" customFormat="1" ht="15" customHeight="1" x14ac:dyDescent="0.25">
      <c r="A121" s="63" t="s">
        <v>54</v>
      </c>
      <c r="B121" s="13">
        <v>7335</v>
      </c>
      <c r="C121" s="15" t="s">
        <v>55</v>
      </c>
      <c r="D121" s="43"/>
      <c r="E121" s="20"/>
    </row>
    <row r="122" spans="1:5" s="1" customFormat="1" ht="15" customHeight="1" x14ac:dyDescent="0.25">
      <c r="A122" s="63" t="s">
        <v>54</v>
      </c>
      <c r="B122" s="13">
        <v>7335</v>
      </c>
      <c r="C122" s="15" t="s">
        <v>56</v>
      </c>
      <c r="D122" s="43"/>
      <c r="E122" s="20"/>
    </row>
    <row r="123" spans="1:5" s="1" customFormat="1" ht="15" customHeight="1" x14ac:dyDescent="0.25">
      <c r="A123" s="63" t="s">
        <v>57</v>
      </c>
      <c r="B123" s="13">
        <v>6166</v>
      </c>
      <c r="C123" s="15" t="s">
        <v>58</v>
      </c>
      <c r="D123" s="43"/>
      <c r="E123" s="20"/>
    </row>
    <row r="124" spans="1:5" s="1" customFormat="1" ht="15" customHeight="1" x14ac:dyDescent="0.25">
      <c r="A124" s="63" t="s">
        <v>57</v>
      </c>
      <c r="B124" s="13">
        <v>6166</v>
      </c>
      <c r="C124" s="15" t="s">
        <v>59</v>
      </c>
      <c r="D124" s="43"/>
      <c r="E124" s="20"/>
    </row>
    <row r="125" spans="1:5" s="1" customFormat="1" ht="15" customHeight="1" x14ac:dyDescent="0.25">
      <c r="A125" s="63" t="s">
        <v>60</v>
      </c>
      <c r="B125" s="13">
        <v>981</v>
      </c>
      <c r="C125" s="13">
        <v>3</v>
      </c>
      <c r="D125" s="43"/>
      <c r="E125" s="20"/>
    </row>
    <row r="126" spans="1:5" s="1" customFormat="1" ht="15" customHeight="1" x14ac:dyDescent="0.25">
      <c r="A126" s="63" t="s">
        <v>60</v>
      </c>
      <c r="B126" s="13">
        <v>981</v>
      </c>
      <c r="C126" s="13">
        <v>4</v>
      </c>
      <c r="D126" s="43"/>
      <c r="E126" s="20"/>
    </row>
    <row r="127" spans="1:5" s="1" customFormat="1" ht="15" customHeight="1" x14ac:dyDescent="0.25">
      <c r="A127" s="63" t="s">
        <v>61</v>
      </c>
      <c r="B127" s="13">
        <v>55364</v>
      </c>
      <c r="C127" s="15" t="s">
        <v>62</v>
      </c>
      <c r="D127" s="43"/>
      <c r="E127" s="20"/>
    </row>
    <row r="128" spans="1:5" s="1" customFormat="1" ht="15" customHeight="1" x14ac:dyDescent="0.25">
      <c r="A128" s="63" t="s">
        <v>61</v>
      </c>
      <c r="B128" s="13">
        <v>55364</v>
      </c>
      <c r="C128" s="15" t="s">
        <v>63</v>
      </c>
      <c r="D128" s="43"/>
      <c r="E128" s="20"/>
    </row>
    <row r="129" spans="1:5" s="1" customFormat="1" ht="15" customHeight="1" x14ac:dyDescent="0.25">
      <c r="A129" s="63" t="s">
        <v>64</v>
      </c>
      <c r="B129" s="13">
        <v>988</v>
      </c>
      <c r="C129" s="15" t="s">
        <v>65</v>
      </c>
      <c r="D129" s="43"/>
      <c r="E129" s="20"/>
    </row>
    <row r="130" spans="1:5" s="1" customFormat="1" ht="15" customHeight="1" x14ac:dyDescent="0.25">
      <c r="A130" s="63" t="s">
        <v>64</v>
      </c>
      <c r="B130" s="13">
        <v>988</v>
      </c>
      <c r="C130" s="15" t="s">
        <v>66</v>
      </c>
      <c r="D130" s="43"/>
      <c r="E130" s="20"/>
    </row>
    <row r="131" spans="1:5" s="1" customFormat="1" ht="15" customHeight="1" x14ac:dyDescent="0.25">
      <c r="A131" s="63" t="s">
        <v>64</v>
      </c>
      <c r="B131" s="13">
        <v>988</v>
      </c>
      <c r="C131" s="15" t="s">
        <v>67</v>
      </c>
      <c r="D131" s="43"/>
      <c r="E131" s="20"/>
    </row>
    <row r="132" spans="1:5" s="1" customFormat="1" ht="15" customHeight="1" x14ac:dyDescent="0.25">
      <c r="A132" s="63" t="s">
        <v>64</v>
      </c>
      <c r="B132" s="13">
        <v>988</v>
      </c>
      <c r="C132" s="15" t="s">
        <v>68</v>
      </c>
      <c r="D132" s="43"/>
      <c r="E132" s="20"/>
    </row>
    <row r="133" spans="1:5" s="1" customFormat="1" ht="15" customHeight="1" x14ac:dyDescent="0.25">
      <c r="A133" s="63" t="s">
        <v>69</v>
      </c>
      <c r="B133" s="13">
        <v>1010</v>
      </c>
      <c r="C133" s="13">
        <v>1</v>
      </c>
      <c r="D133" s="43"/>
      <c r="E133" s="20"/>
    </row>
    <row r="134" spans="1:5" s="1" customFormat="1" ht="15" customHeight="1" x14ac:dyDescent="0.25">
      <c r="A134" s="63" t="s">
        <v>69</v>
      </c>
      <c r="B134" s="13">
        <v>1010</v>
      </c>
      <c r="C134" s="13">
        <v>2</v>
      </c>
      <c r="D134" s="43"/>
      <c r="E134" s="20"/>
    </row>
    <row r="135" spans="1:5" s="1" customFormat="1" ht="15" customHeight="1" x14ac:dyDescent="0.25">
      <c r="A135" s="63" t="s">
        <v>69</v>
      </c>
      <c r="B135" s="13">
        <v>1010</v>
      </c>
      <c r="C135" s="13">
        <v>3</v>
      </c>
      <c r="D135" s="43"/>
      <c r="E135" s="20"/>
    </row>
    <row r="136" spans="1:5" s="1" customFormat="1" ht="15" customHeight="1" x14ac:dyDescent="0.25">
      <c r="A136" s="63" t="s">
        <v>69</v>
      </c>
      <c r="B136" s="13">
        <v>1010</v>
      </c>
      <c r="C136" s="13">
        <v>4</v>
      </c>
      <c r="D136" s="43"/>
      <c r="E136" s="20"/>
    </row>
    <row r="137" spans="1:5" s="1" customFormat="1" ht="15" customHeight="1" x14ac:dyDescent="0.25">
      <c r="A137" s="63" t="s">
        <v>69</v>
      </c>
      <c r="B137" s="13">
        <v>1010</v>
      </c>
      <c r="C137" s="13">
        <v>5</v>
      </c>
      <c r="D137" s="43"/>
      <c r="E137" s="20"/>
    </row>
    <row r="138" spans="1:5" s="1" customFormat="1" ht="15" customHeight="1" x14ac:dyDescent="0.25">
      <c r="A138" s="63" t="s">
        <v>69</v>
      </c>
      <c r="B138" s="13">
        <v>1010</v>
      </c>
      <c r="C138" s="13">
        <v>6</v>
      </c>
      <c r="D138" s="43"/>
      <c r="E138" s="20"/>
    </row>
    <row r="139" spans="1:5" s="1" customFormat="1" ht="15" customHeight="1" x14ac:dyDescent="0.25">
      <c r="A139" s="63" t="s">
        <v>70</v>
      </c>
      <c r="B139" s="13">
        <v>55224</v>
      </c>
      <c r="C139" s="15" t="s">
        <v>71</v>
      </c>
      <c r="D139" s="43"/>
      <c r="E139" s="20"/>
    </row>
    <row r="140" spans="1:5" s="1" customFormat="1" ht="15" customHeight="1" x14ac:dyDescent="0.25">
      <c r="A140" s="63" t="s">
        <v>70</v>
      </c>
      <c r="B140" s="13">
        <v>55224</v>
      </c>
      <c r="C140" s="15" t="s">
        <v>72</v>
      </c>
      <c r="D140" s="43"/>
      <c r="E140" s="20"/>
    </row>
    <row r="141" spans="1:5" s="1" customFormat="1" ht="15" customHeight="1" x14ac:dyDescent="0.25">
      <c r="A141" s="63" t="s">
        <v>70</v>
      </c>
      <c r="B141" s="13">
        <v>55224</v>
      </c>
      <c r="C141" s="15" t="s">
        <v>73</v>
      </c>
      <c r="D141" s="43"/>
      <c r="E141" s="20"/>
    </row>
    <row r="142" spans="1:5" s="1" customFormat="1" ht="15" customHeight="1" x14ac:dyDescent="0.25">
      <c r="A142" s="63" t="s">
        <v>70</v>
      </c>
      <c r="B142" s="13">
        <v>55224</v>
      </c>
      <c r="C142" s="15" t="s">
        <v>74</v>
      </c>
      <c r="D142" s="43"/>
      <c r="E142" s="20"/>
    </row>
    <row r="143" spans="1:5" s="1" customFormat="1" ht="15" customHeight="1" x14ac:dyDescent="0.25">
      <c r="A143" s="63" t="s">
        <v>75</v>
      </c>
      <c r="B143" s="13">
        <v>1040</v>
      </c>
      <c r="C143" s="13">
        <v>1</v>
      </c>
      <c r="D143" s="43"/>
      <c r="E143" s="20"/>
    </row>
    <row r="144" spans="1:5" s="1" customFormat="1" ht="15" customHeight="1" x14ac:dyDescent="0.25">
      <c r="A144" s="63" t="s">
        <v>75</v>
      </c>
      <c r="B144" s="13">
        <v>1040</v>
      </c>
      <c r="C144" s="13">
        <v>2</v>
      </c>
      <c r="D144" s="43"/>
      <c r="E144" s="20"/>
    </row>
    <row r="145" spans="1:5" s="1" customFormat="1" ht="15" customHeight="1" x14ac:dyDescent="0.25">
      <c r="A145" s="32" t="s">
        <v>80</v>
      </c>
      <c r="B145" s="16">
        <v>55259</v>
      </c>
      <c r="C145" s="17" t="s">
        <v>81</v>
      </c>
      <c r="D145" s="43"/>
      <c r="E145" s="20"/>
    </row>
    <row r="146" spans="1:5" s="1" customFormat="1" ht="15" customHeight="1" x14ac:dyDescent="0.25">
      <c r="A146" s="32" t="s">
        <v>80</v>
      </c>
      <c r="B146" s="16">
        <v>55259</v>
      </c>
      <c r="C146" s="17" t="s">
        <v>82</v>
      </c>
      <c r="D146" s="43"/>
      <c r="E146" s="20"/>
    </row>
    <row r="147" spans="1:5" s="1" customFormat="1" ht="15" customHeight="1" x14ac:dyDescent="0.25">
      <c r="A147" s="27" t="s">
        <v>76</v>
      </c>
      <c r="B147" s="14">
        <v>55148</v>
      </c>
      <c r="C147" s="14">
        <v>1</v>
      </c>
      <c r="D147" s="43"/>
      <c r="E147" s="24"/>
    </row>
    <row r="148" spans="1:5" s="1" customFormat="1" ht="15" customHeight="1" x14ac:dyDescent="0.25">
      <c r="A148" s="63" t="s">
        <v>76</v>
      </c>
      <c r="B148" s="14">
        <v>55148</v>
      </c>
      <c r="C148" s="14">
        <v>2</v>
      </c>
      <c r="D148" s="43"/>
      <c r="E148" s="20"/>
    </row>
    <row r="149" spans="1:5" s="1" customFormat="1" ht="15" customHeight="1" x14ac:dyDescent="0.25">
      <c r="A149" s="63" t="s">
        <v>76</v>
      </c>
      <c r="B149" s="14">
        <v>55148</v>
      </c>
      <c r="C149" s="14">
        <v>3</v>
      </c>
      <c r="D149" s="43"/>
      <c r="E149" s="20"/>
    </row>
    <row r="150" spans="1:5" s="1" customFormat="1" ht="15" customHeight="1" x14ac:dyDescent="0.25">
      <c r="A150" s="63" t="s">
        <v>76</v>
      </c>
      <c r="B150" s="14">
        <v>55148</v>
      </c>
      <c r="C150" s="14">
        <v>4</v>
      </c>
      <c r="D150" s="43"/>
      <c r="E150" s="20"/>
    </row>
    <row r="151" spans="1:5" ht="14.25" customHeight="1" x14ac:dyDescent="0.25">
      <c r="A151" s="260" t="s">
        <v>189</v>
      </c>
      <c r="B151" s="261"/>
      <c r="C151" s="261"/>
      <c r="D151" s="261"/>
    </row>
    <row r="152" spans="1:5" x14ac:dyDescent="0.25">
      <c r="A152" s="49"/>
      <c r="D152" s="10"/>
    </row>
    <row r="153" spans="1:5" x14ac:dyDescent="0.25">
      <c r="A153" s="49"/>
      <c r="D153" s="10"/>
    </row>
    <row r="154" spans="1:5" x14ac:dyDescent="0.25">
      <c r="A154" s="22"/>
      <c r="B154" s="34"/>
      <c r="C154" s="34"/>
      <c r="D154" s="34"/>
    </row>
    <row r="155" spans="1:5" x14ac:dyDescent="0.25">
      <c r="A155" s="50"/>
      <c r="B155" s="34"/>
      <c r="C155" s="34"/>
      <c r="D155" s="34"/>
    </row>
    <row r="156" spans="1:5" x14ac:dyDescent="0.25">
      <c r="A156" s="50"/>
      <c r="B156" s="34"/>
      <c r="C156" s="34"/>
      <c r="D156" s="34"/>
    </row>
    <row r="157" spans="1:5" x14ac:dyDescent="0.25">
      <c r="A157" s="48"/>
      <c r="B157" s="34"/>
      <c r="C157" s="34"/>
      <c r="D157" s="34"/>
    </row>
    <row r="158" spans="1:5" x14ac:dyDescent="0.25">
      <c r="A158" s="35"/>
      <c r="B158" s="34"/>
      <c r="C158" s="34"/>
      <c r="D158" s="34"/>
    </row>
    <row r="159" spans="1:5" x14ac:dyDescent="0.25">
      <c r="B159" s="34"/>
      <c r="C159" s="34"/>
      <c r="D159" s="34"/>
    </row>
  </sheetData>
  <mergeCells count="1">
    <mergeCell ref="A151:D151"/>
  </mergeCells>
  <pageMargins left="0.7" right="0.7" top="0.75" bottom="0.75" header="0.3" footer="0.3"/>
  <pageSetup scale="78" orientation="landscape" r:id="rId1"/>
  <headerFooter alignWithMargins="0"/>
  <rowBreaks count="2" manualBreakCount="2">
    <brk id="39" max="16383" man="1"/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zoomScaleNormal="100" workbookViewId="0"/>
  </sheetViews>
  <sheetFormatPr defaultRowHeight="15" x14ac:dyDescent="0.25"/>
  <cols>
    <col min="1" max="1" width="31.42578125" style="131" customWidth="1"/>
    <col min="2" max="2" width="9.7109375" style="131" customWidth="1"/>
    <col min="3" max="3" width="7.42578125" style="131" customWidth="1"/>
    <col min="4" max="11" width="10.5703125" style="131" customWidth="1"/>
    <col min="12" max="16384" width="9.140625" style="131"/>
  </cols>
  <sheetData>
    <row r="1" spans="1:11" s="1" customFormat="1" ht="50.25" customHeight="1" x14ac:dyDescent="0.25">
      <c r="A1" s="173" t="s">
        <v>0</v>
      </c>
      <c r="B1" s="173" t="s">
        <v>1</v>
      </c>
      <c r="C1" s="173" t="s">
        <v>2</v>
      </c>
      <c r="D1" s="174" t="s">
        <v>193</v>
      </c>
      <c r="E1" s="174" t="s">
        <v>194</v>
      </c>
      <c r="F1" s="174" t="s">
        <v>195</v>
      </c>
      <c r="G1" s="174" t="s">
        <v>196</v>
      </c>
      <c r="H1" s="174" t="s">
        <v>197</v>
      </c>
      <c r="I1" s="174" t="s">
        <v>198</v>
      </c>
      <c r="J1" s="174" t="s">
        <v>199</v>
      </c>
      <c r="K1" s="174" t="s">
        <v>200</v>
      </c>
    </row>
    <row r="2" spans="1:11" s="1" customFormat="1" ht="15" customHeight="1" x14ac:dyDescent="0.25">
      <c r="A2" s="63" t="s">
        <v>3</v>
      </c>
      <c r="B2" s="13">
        <v>6137</v>
      </c>
      <c r="C2" s="13">
        <v>1</v>
      </c>
      <c r="D2" s="244"/>
      <c r="E2" s="179"/>
      <c r="F2" s="179"/>
      <c r="G2" s="179"/>
      <c r="H2" s="179"/>
      <c r="I2" s="179"/>
      <c r="J2" s="218"/>
      <c r="K2" s="218"/>
    </row>
    <row r="3" spans="1:11" s="1" customFormat="1" ht="15" customHeight="1" x14ac:dyDescent="0.25">
      <c r="A3" s="63" t="s">
        <v>3</v>
      </c>
      <c r="B3" s="13">
        <v>6137</v>
      </c>
      <c r="C3" s="13">
        <v>2</v>
      </c>
      <c r="D3" s="244"/>
      <c r="E3" s="179"/>
      <c r="F3" s="179"/>
      <c r="G3" s="179"/>
      <c r="H3" s="179"/>
      <c r="I3" s="179"/>
      <c r="J3" s="218"/>
      <c r="K3" s="218"/>
    </row>
    <row r="4" spans="1:11" s="1" customFormat="1" ht="15" customHeight="1" x14ac:dyDescent="0.25">
      <c r="A4" s="63" t="s">
        <v>3</v>
      </c>
      <c r="B4" s="13">
        <v>6137</v>
      </c>
      <c r="C4" s="13">
        <v>3</v>
      </c>
      <c r="D4" s="244"/>
      <c r="E4" s="179"/>
      <c r="F4" s="179"/>
      <c r="G4" s="179"/>
      <c r="H4" s="179"/>
      <c r="I4" s="179"/>
      <c r="J4" s="218"/>
      <c r="K4" s="218"/>
    </row>
    <row r="5" spans="1:11" s="1" customFormat="1" ht="15" customHeight="1" x14ac:dyDescent="0.25">
      <c r="A5" s="63" t="s">
        <v>3</v>
      </c>
      <c r="B5" s="13">
        <v>6137</v>
      </c>
      <c r="C5" s="13">
        <v>4</v>
      </c>
      <c r="D5" s="244"/>
      <c r="E5" s="179"/>
      <c r="F5" s="179"/>
      <c r="G5" s="179"/>
      <c r="H5" s="179"/>
      <c r="I5" s="179"/>
      <c r="J5" s="218"/>
      <c r="K5" s="218"/>
    </row>
    <row r="6" spans="1:11" s="1" customFormat="1" ht="15" customHeight="1" x14ac:dyDescent="0.25">
      <c r="A6" s="136" t="s">
        <v>4</v>
      </c>
      <c r="B6" s="133">
        <v>6705</v>
      </c>
      <c r="C6" s="133">
        <v>4</v>
      </c>
      <c r="D6" s="245"/>
      <c r="E6" s="219"/>
      <c r="F6" s="219"/>
      <c r="G6" s="219"/>
      <c r="H6" s="219"/>
      <c r="I6" s="219"/>
      <c r="J6" s="220"/>
      <c r="K6" s="220"/>
    </row>
    <row r="7" spans="1:11" s="1" customFormat="1" ht="15" customHeight="1" x14ac:dyDescent="0.25">
      <c r="A7" s="63" t="s">
        <v>5</v>
      </c>
      <c r="B7" s="13">
        <v>7336</v>
      </c>
      <c r="C7" s="15" t="s">
        <v>6</v>
      </c>
      <c r="D7" s="244"/>
      <c r="E7" s="179"/>
      <c r="F7" s="179"/>
      <c r="G7" s="179"/>
      <c r="H7" s="179"/>
      <c r="I7" s="179"/>
      <c r="J7" s="218"/>
      <c r="K7" s="218"/>
    </row>
    <row r="8" spans="1:11" s="1" customFormat="1" ht="15" customHeight="1" x14ac:dyDescent="0.25">
      <c r="A8" s="63" t="s">
        <v>5</v>
      </c>
      <c r="B8" s="13">
        <v>7336</v>
      </c>
      <c r="C8" s="15" t="s">
        <v>7</v>
      </c>
      <c r="D8" s="244"/>
      <c r="E8" s="179"/>
      <c r="F8" s="179"/>
      <c r="G8" s="179"/>
      <c r="H8" s="179"/>
      <c r="I8" s="179"/>
      <c r="J8" s="218"/>
      <c r="K8" s="218"/>
    </row>
    <row r="9" spans="1:11" s="1" customFormat="1" ht="15" customHeight="1" x14ac:dyDescent="0.25">
      <c r="A9" s="63" t="s">
        <v>5</v>
      </c>
      <c r="B9" s="13">
        <v>7336</v>
      </c>
      <c r="C9" s="15" t="s">
        <v>8</v>
      </c>
      <c r="D9" s="244"/>
      <c r="E9" s="179"/>
      <c r="F9" s="179"/>
      <c r="G9" s="179"/>
      <c r="H9" s="179"/>
      <c r="I9" s="179"/>
      <c r="J9" s="218"/>
      <c r="K9" s="218"/>
    </row>
    <row r="10" spans="1:11" s="1" customFormat="1" ht="15" customHeight="1" x14ac:dyDescent="0.25">
      <c r="A10" s="63" t="s">
        <v>9</v>
      </c>
      <c r="B10" s="13">
        <v>995</v>
      </c>
      <c r="C10" s="13">
        <v>10</v>
      </c>
      <c r="D10" s="244"/>
      <c r="E10" s="179"/>
      <c r="F10" s="179"/>
      <c r="G10" s="179"/>
      <c r="H10" s="179"/>
      <c r="I10" s="179"/>
      <c r="J10" s="218"/>
      <c r="K10" s="218"/>
    </row>
    <row r="11" spans="1:11" s="1" customFormat="1" ht="15" customHeight="1" x14ac:dyDescent="0.25">
      <c r="A11" s="63" t="s">
        <v>9</v>
      </c>
      <c r="B11" s="13">
        <v>995</v>
      </c>
      <c r="C11" s="13">
        <v>7</v>
      </c>
      <c r="D11" s="244"/>
      <c r="E11" s="179"/>
      <c r="F11" s="179" t="s">
        <v>174</v>
      </c>
      <c r="G11" s="179"/>
      <c r="H11" s="179"/>
      <c r="I11" s="179"/>
      <c r="J11" s="218"/>
      <c r="K11" s="218"/>
    </row>
    <row r="12" spans="1:11" s="1" customFormat="1" ht="15" customHeight="1" x14ac:dyDescent="0.25">
      <c r="A12" s="63" t="s">
        <v>9</v>
      </c>
      <c r="B12" s="13">
        <v>995</v>
      </c>
      <c r="C12" s="13">
        <v>8</v>
      </c>
      <c r="D12" s="244"/>
      <c r="E12" s="179"/>
      <c r="F12" s="179" t="s">
        <v>174</v>
      </c>
      <c r="G12" s="179"/>
      <c r="H12" s="179"/>
      <c r="I12" s="179"/>
      <c r="J12" s="218"/>
      <c r="K12" s="218"/>
    </row>
    <row r="13" spans="1:11" s="1" customFormat="1" ht="15" customHeight="1" x14ac:dyDescent="0.25">
      <c r="A13" s="63" t="s">
        <v>10</v>
      </c>
      <c r="B13" s="13">
        <v>1011</v>
      </c>
      <c r="C13" s="13">
        <v>1</v>
      </c>
      <c r="D13" s="232">
        <v>0</v>
      </c>
      <c r="E13" s="179"/>
      <c r="F13" s="179"/>
      <c r="G13" s="179"/>
      <c r="H13" s="179"/>
      <c r="I13" s="179"/>
      <c r="J13" s="218"/>
      <c r="K13" s="218"/>
    </row>
    <row r="14" spans="1:11" s="1" customFormat="1" ht="15" customHeight="1" x14ac:dyDescent="0.25">
      <c r="A14" s="63" t="s">
        <v>10</v>
      </c>
      <c r="B14" s="13">
        <v>1011</v>
      </c>
      <c r="C14" s="13">
        <v>2</v>
      </c>
      <c r="D14" s="244"/>
      <c r="E14" s="179"/>
      <c r="F14" s="179"/>
      <c r="G14" s="179"/>
      <c r="H14" s="179"/>
      <c r="I14" s="179"/>
      <c r="J14" s="218"/>
      <c r="K14" s="218"/>
    </row>
    <row r="15" spans="1:11" s="1" customFormat="1" ht="15" customHeight="1" x14ac:dyDescent="0.25">
      <c r="A15" s="63" t="s">
        <v>11</v>
      </c>
      <c r="B15" s="13">
        <v>1001</v>
      </c>
      <c r="C15" s="13">
        <v>1</v>
      </c>
      <c r="D15" s="244"/>
      <c r="E15" s="179"/>
      <c r="F15" s="179"/>
      <c r="G15" s="179"/>
      <c r="H15" s="179"/>
      <c r="I15" s="179"/>
      <c r="J15" s="218"/>
      <c r="K15" s="218"/>
    </row>
    <row r="16" spans="1:11" s="1" customFormat="1" ht="15" customHeight="1" x14ac:dyDescent="0.25">
      <c r="A16" s="63" t="s">
        <v>11</v>
      </c>
      <c r="B16" s="13">
        <v>1001</v>
      </c>
      <c r="C16" s="13">
        <v>2</v>
      </c>
      <c r="D16" s="244"/>
      <c r="E16" s="179"/>
      <c r="F16" s="179"/>
      <c r="G16" s="179"/>
      <c r="H16" s="179"/>
      <c r="I16" s="179"/>
      <c r="J16" s="218"/>
      <c r="K16" s="218"/>
    </row>
    <row r="17" spans="1:11" s="1" customFormat="1" ht="15" customHeight="1" x14ac:dyDescent="0.25">
      <c r="A17" s="63" t="s">
        <v>11</v>
      </c>
      <c r="B17" s="13">
        <v>1001</v>
      </c>
      <c r="C17" s="13">
        <v>4</v>
      </c>
      <c r="D17" s="244"/>
      <c r="E17" s="179"/>
      <c r="F17" s="179"/>
      <c r="G17" s="179"/>
      <c r="H17" s="179"/>
      <c r="I17" s="179"/>
      <c r="J17" s="218"/>
      <c r="K17" s="218"/>
    </row>
    <row r="18" spans="1:11" s="1" customFormat="1" ht="15" customHeight="1" x14ac:dyDescent="0.25">
      <c r="A18" s="63" t="s">
        <v>12</v>
      </c>
      <c r="B18" s="13">
        <v>983</v>
      </c>
      <c r="C18" s="13">
        <v>1</v>
      </c>
      <c r="D18" s="244"/>
      <c r="E18" s="179"/>
      <c r="F18" s="179"/>
      <c r="G18" s="179"/>
      <c r="H18" s="179"/>
      <c r="I18" s="179"/>
      <c r="J18" s="218"/>
      <c r="K18" s="218"/>
    </row>
    <row r="19" spans="1:11" s="1" customFormat="1" ht="15" customHeight="1" x14ac:dyDescent="0.25">
      <c r="A19" s="63" t="s">
        <v>12</v>
      </c>
      <c r="B19" s="13">
        <v>983</v>
      </c>
      <c r="C19" s="13">
        <v>2</v>
      </c>
      <c r="D19" s="244"/>
      <c r="E19" s="179"/>
      <c r="F19" s="179"/>
      <c r="G19" s="179"/>
      <c r="H19" s="179"/>
      <c r="I19" s="179"/>
      <c r="J19" s="218"/>
      <c r="K19" s="218"/>
    </row>
    <row r="20" spans="1:11" s="1" customFormat="1" ht="15" customHeight="1" x14ac:dyDescent="0.25">
      <c r="A20" s="63" t="s">
        <v>12</v>
      </c>
      <c r="B20" s="13">
        <v>983</v>
      </c>
      <c r="C20" s="13">
        <v>3</v>
      </c>
      <c r="D20" s="244"/>
      <c r="E20" s="179"/>
      <c r="F20" s="179"/>
      <c r="G20" s="179"/>
      <c r="H20" s="179"/>
      <c r="I20" s="179"/>
      <c r="J20" s="218"/>
      <c r="K20" s="218"/>
    </row>
    <row r="21" spans="1:11" s="1" customFormat="1" ht="15" customHeight="1" x14ac:dyDescent="0.25">
      <c r="A21" s="63" t="s">
        <v>12</v>
      </c>
      <c r="B21" s="13">
        <v>983</v>
      </c>
      <c r="C21" s="13">
        <v>4</v>
      </c>
      <c r="D21" s="244"/>
      <c r="E21" s="179"/>
      <c r="F21" s="179"/>
      <c r="G21" s="179"/>
      <c r="H21" s="179"/>
      <c r="I21" s="179"/>
      <c r="J21" s="218"/>
      <c r="K21" s="218"/>
    </row>
    <row r="22" spans="1:11" s="1" customFormat="1" ht="15" customHeight="1" x14ac:dyDescent="0.25">
      <c r="A22" s="63" t="s">
        <v>12</v>
      </c>
      <c r="B22" s="13">
        <v>983</v>
      </c>
      <c r="C22" s="13">
        <v>5</v>
      </c>
      <c r="D22" s="244"/>
      <c r="E22" s="179"/>
      <c r="F22" s="179"/>
      <c r="G22" s="179"/>
      <c r="H22" s="179"/>
      <c r="I22" s="179"/>
      <c r="J22" s="218"/>
      <c r="K22" s="218"/>
    </row>
    <row r="23" spans="1:11" s="1" customFormat="1" ht="15" customHeight="1" x14ac:dyDescent="0.25">
      <c r="A23" s="63" t="s">
        <v>12</v>
      </c>
      <c r="B23" s="13">
        <v>983</v>
      </c>
      <c r="C23" s="13">
        <v>6</v>
      </c>
      <c r="D23" s="244"/>
      <c r="E23" s="179"/>
      <c r="F23" s="179"/>
      <c r="G23" s="179"/>
      <c r="H23" s="179"/>
      <c r="I23" s="179"/>
      <c r="J23" s="218"/>
      <c r="K23" s="218"/>
    </row>
    <row r="24" spans="1:11" s="1" customFormat="1" ht="15" customHeight="1" x14ac:dyDescent="0.25">
      <c r="A24" s="63" t="s">
        <v>13</v>
      </c>
      <c r="B24" s="13">
        <v>1002</v>
      </c>
      <c r="C24" s="15" t="s">
        <v>14</v>
      </c>
      <c r="D24" s="244"/>
      <c r="E24" s="179"/>
      <c r="F24" s="179"/>
      <c r="G24" s="179"/>
      <c r="H24" s="179"/>
      <c r="I24" s="179"/>
      <c r="J24" s="218"/>
      <c r="K24" s="218"/>
    </row>
    <row r="25" spans="1:11" s="1" customFormat="1" ht="15" customHeight="1" x14ac:dyDescent="0.25">
      <c r="A25" s="63" t="s">
        <v>13</v>
      </c>
      <c r="B25" s="13">
        <v>1002</v>
      </c>
      <c r="C25" s="15" t="s">
        <v>15</v>
      </c>
      <c r="D25" s="244"/>
      <c r="E25" s="179"/>
      <c r="F25" s="179"/>
      <c r="G25" s="179"/>
      <c r="H25" s="179"/>
      <c r="I25" s="179"/>
      <c r="J25" s="218"/>
      <c r="K25" s="218"/>
    </row>
    <row r="26" spans="1:11" s="1" customFormat="1" ht="15" customHeight="1" x14ac:dyDescent="0.25">
      <c r="A26" s="63" t="s">
        <v>13</v>
      </c>
      <c r="B26" s="13">
        <v>1002</v>
      </c>
      <c r="C26" s="15" t="s">
        <v>16</v>
      </c>
      <c r="D26" s="244"/>
      <c r="E26" s="179"/>
      <c r="F26" s="179"/>
      <c r="G26" s="179"/>
      <c r="H26" s="179"/>
      <c r="I26" s="179"/>
      <c r="J26" s="218"/>
      <c r="K26" s="218"/>
    </row>
    <row r="27" spans="1:11" s="1" customFormat="1" ht="15" customHeight="1" x14ac:dyDescent="0.25">
      <c r="A27" s="63" t="s">
        <v>13</v>
      </c>
      <c r="B27" s="13">
        <v>1002</v>
      </c>
      <c r="C27" s="15" t="s">
        <v>17</v>
      </c>
      <c r="D27" s="244"/>
      <c r="E27" s="179"/>
      <c r="F27" s="179"/>
      <c r="G27" s="179"/>
      <c r="H27" s="179"/>
      <c r="I27" s="179"/>
      <c r="J27" s="218"/>
      <c r="K27" s="218"/>
    </row>
    <row r="28" spans="1:11" s="1" customFormat="1" ht="15" customHeight="1" x14ac:dyDescent="0.25">
      <c r="A28" s="136" t="s">
        <v>18</v>
      </c>
      <c r="B28" s="133">
        <v>996</v>
      </c>
      <c r="C28" s="133">
        <v>11</v>
      </c>
      <c r="D28" s="245"/>
      <c r="E28" s="219"/>
      <c r="F28" s="219"/>
      <c r="G28" s="219"/>
      <c r="H28" s="219"/>
      <c r="I28" s="219"/>
      <c r="J28" s="220"/>
      <c r="K28" s="220"/>
    </row>
    <row r="29" spans="1:11" s="1" customFormat="1" ht="15" customHeight="1" x14ac:dyDescent="0.25">
      <c r="A29" s="136" t="s">
        <v>18</v>
      </c>
      <c r="B29" s="133">
        <v>996</v>
      </c>
      <c r="C29" s="133">
        <v>4</v>
      </c>
      <c r="D29" s="245"/>
      <c r="E29" s="219"/>
      <c r="F29" s="219"/>
      <c r="G29" s="219"/>
      <c r="H29" s="219"/>
      <c r="I29" s="219"/>
      <c r="J29" s="220"/>
      <c r="K29" s="220"/>
    </row>
    <row r="30" spans="1:11" s="1" customFormat="1" ht="15" customHeight="1" x14ac:dyDescent="0.25">
      <c r="A30" s="136" t="s">
        <v>18</v>
      </c>
      <c r="B30" s="133">
        <v>996</v>
      </c>
      <c r="C30" s="133">
        <v>5</v>
      </c>
      <c r="D30" s="245"/>
      <c r="E30" s="219"/>
      <c r="F30" s="219"/>
      <c r="G30" s="219"/>
      <c r="H30" s="219"/>
      <c r="I30" s="219"/>
      <c r="J30" s="220"/>
      <c r="K30" s="220"/>
    </row>
    <row r="31" spans="1:11" s="1" customFormat="1" ht="15" customHeight="1" x14ac:dyDescent="0.25">
      <c r="A31" s="136" t="s">
        <v>18</v>
      </c>
      <c r="B31" s="133">
        <v>996</v>
      </c>
      <c r="C31" s="133">
        <v>6</v>
      </c>
      <c r="D31" s="245"/>
      <c r="E31" s="219"/>
      <c r="F31" s="219"/>
      <c r="G31" s="219"/>
      <c r="H31" s="219"/>
      <c r="I31" s="219"/>
      <c r="J31" s="220"/>
      <c r="K31" s="220"/>
    </row>
    <row r="32" spans="1:11" s="1" customFormat="1" ht="15" customHeight="1" x14ac:dyDescent="0.25">
      <c r="A32" s="63" t="s">
        <v>86</v>
      </c>
      <c r="B32" s="133">
        <v>55111</v>
      </c>
      <c r="C32" s="133">
        <v>1</v>
      </c>
      <c r="D32" s="245"/>
      <c r="E32" s="219"/>
      <c r="F32" s="219"/>
      <c r="G32" s="219"/>
      <c r="H32" s="219"/>
      <c r="I32" s="219"/>
      <c r="J32" s="181"/>
      <c r="K32" s="181"/>
    </row>
    <row r="33" spans="1:11" s="1" customFormat="1" ht="15" customHeight="1" x14ac:dyDescent="0.25">
      <c r="A33" s="63" t="s">
        <v>86</v>
      </c>
      <c r="B33" s="133">
        <v>55111</v>
      </c>
      <c r="C33" s="133">
        <v>2</v>
      </c>
      <c r="D33" s="245"/>
      <c r="E33" s="219"/>
      <c r="F33" s="219"/>
      <c r="G33" s="219"/>
      <c r="H33" s="219"/>
      <c r="I33" s="219"/>
      <c r="J33" s="181"/>
      <c r="K33" s="181"/>
    </row>
    <row r="34" spans="1:11" s="1" customFormat="1" ht="15" customHeight="1" x14ac:dyDescent="0.25">
      <c r="A34" s="63" t="s">
        <v>86</v>
      </c>
      <c r="B34" s="133">
        <v>55111</v>
      </c>
      <c r="C34" s="133">
        <v>3</v>
      </c>
      <c r="D34" s="245"/>
      <c r="E34" s="219"/>
      <c r="F34" s="219"/>
      <c r="G34" s="219"/>
      <c r="H34" s="219"/>
      <c r="I34" s="219"/>
      <c r="J34" s="181"/>
      <c r="K34" s="181"/>
    </row>
    <row r="35" spans="1:11" s="1" customFormat="1" ht="15" customHeight="1" x14ac:dyDescent="0.25">
      <c r="A35" s="63" t="s">
        <v>86</v>
      </c>
      <c r="B35" s="133">
        <v>55111</v>
      </c>
      <c r="C35" s="133">
        <v>4</v>
      </c>
      <c r="D35" s="245"/>
      <c r="E35" s="219"/>
      <c r="F35" s="219"/>
      <c r="G35" s="219"/>
      <c r="H35" s="219"/>
      <c r="I35" s="219"/>
      <c r="J35" s="181"/>
      <c r="K35" s="181"/>
    </row>
    <row r="36" spans="1:11" s="1" customFormat="1" ht="15" customHeight="1" x14ac:dyDescent="0.25">
      <c r="A36" s="63" t="s">
        <v>86</v>
      </c>
      <c r="B36" s="133">
        <v>55111</v>
      </c>
      <c r="C36" s="133">
        <v>5</v>
      </c>
      <c r="D36" s="245"/>
      <c r="E36" s="219"/>
      <c r="F36" s="219"/>
      <c r="G36" s="219"/>
      <c r="H36" s="219"/>
      <c r="I36" s="219"/>
      <c r="J36" s="181"/>
      <c r="K36" s="181"/>
    </row>
    <row r="37" spans="1:11" s="1" customFormat="1" ht="15" customHeight="1" x14ac:dyDescent="0.25">
      <c r="A37" s="63" t="s">
        <v>86</v>
      </c>
      <c r="B37" s="133">
        <v>55111</v>
      </c>
      <c r="C37" s="133">
        <v>6</v>
      </c>
      <c r="D37" s="245"/>
      <c r="E37" s="219"/>
      <c r="F37" s="219"/>
      <c r="G37" s="219"/>
      <c r="H37" s="219"/>
      <c r="I37" s="219"/>
      <c r="J37" s="181"/>
      <c r="K37" s="181"/>
    </row>
    <row r="38" spans="1:11" s="1" customFormat="1" ht="15" customHeight="1" x14ac:dyDescent="0.25">
      <c r="A38" s="63" t="s">
        <v>86</v>
      </c>
      <c r="B38" s="133">
        <v>55111</v>
      </c>
      <c r="C38" s="133">
        <v>7</v>
      </c>
      <c r="D38" s="245"/>
      <c r="E38" s="219"/>
      <c r="F38" s="219"/>
      <c r="G38" s="219"/>
      <c r="H38" s="219"/>
      <c r="I38" s="219"/>
      <c r="J38" s="181"/>
      <c r="K38" s="181"/>
    </row>
    <row r="39" spans="1:11" s="1" customFormat="1" ht="15" customHeight="1" x14ac:dyDescent="0.25">
      <c r="A39" s="63" t="s">
        <v>86</v>
      </c>
      <c r="B39" s="133">
        <v>55111</v>
      </c>
      <c r="C39" s="133">
        <v>8</v>
      </c>
      <c r="D39" s="245"/>
      <c r="E39" s="219"/>
      <c r="F39" s="219"/>
      <c r="G39" s="219"/>
      <c r="H39" s="219"/>
      <c r="I39" s="219"/>
      <c r="J39" s="181"/>
      <c r="K39" s="181"/>
    </row>
    <row r="40" spans="1:11" s="8" customFormat="1" ht="15" customHeight="1" x14ac:dyDescent="0.25">
      <c r="A40" s="136" t="s">
        <v>19</v>
      </c>
      <c r="B40" s="133">
        <v>1004</v>
      </c>
      <c r="C40" s="138" t="s">
        <v>87</v>
      </c>
      <c r="D40" s="232">
        <v>0</v>
      </c>
      <c r="E40" s="221"/>
      <c r="F40" s="221"/>
      <c r="G40" s="221"/>
      <c r="H40" s="221"/>
      <c r="I40" s="221"/>
      <c r="J40" s="220"/>
      <c r="K40" s="220"/>
    </row>
    <row r="41" spans="1:11" s="1" customFormat="1" ht="15" customHeight="1" x14ac:dyDescent="0.25">
      <c r="A41" s="136" t="s">
        <v>19</v>
      </c>
      <c r="B41" s="133">
        <v>1004</v>
      </c>
      <c r="C41" s="138" t="s">
        <v>88</v>
      </c>
      <c r="D41" s="232">
        <v>0</v>
      </c>
      <c r="E41" s="221"/>
      <c r="F41" s="221"/>
      <c r="G41" s="221"/>
      <c r="H41" s="221"/>
      <c r="I41" s="221"/>
      <c r="J41" s="181"/>
      <c r="K41" s="181"/>
    </row>
    <row r="42" spans="1:11" s="1" customFormat="1" ht="15" customHeight="1" x14ac:dyDescent="0.25">
      <c r="A42" s="136" t="s">
        <v>19</v>
      </c>
      <c r="B42" s="133">
        <v>1004</v>
      </c>
      <c r="C42" s="138" t="s">
        <v>89</v>
      </c>
      <c r="D42" s="232">
        <v>0</v>
      </c>
      <c r="E42" s="221"/>
      <c r="F42" s="221"/>
      <c r="G42" s="221"/>
      <c r="H42" s="221"/>
      <c r="I42" s="221"/>
      <c r="J42" s="181"/>
      <c r="K42" s="181"/>
    </row>
    <row r="43" spans="1:11" s="1" customFormat="1" ht="15" customHeight="1" x14ac:dyDescent="0.25">
      <c r="A43" s="136" t="s">
        <v>19</v>
      </c>
      <c r="B43" s="133">
        <v>1004</v>
      </c>
      <c r="C43" s="138" t="s">
        <v>90</v>
      </c>
      <c r="D43" s="232">
        <v>0</v>
      </c>
      <c r="E43" s="221"/>
      <c r="F43" s="221"/>
      <c r="G43" s="221"/>
      <c r="H43" s="221"/>
      <c r="I43" s="221"/>
      <c r="J43" s="181"/>
      <c r="K43" s="181"/>
    </row>
    <row r="44" spans="1:11" s="1" customFormat="1" ht="15" customHeight="1" x14ac:dyDescent="0.25">
      <c r="A44" s="136" t="s">
        <v>19</v>
      </c>
      <c r="B44" s="136">
        <v>1004</v>
      </c>
      <c r="C44" s="138" t="s">
        <v>129</v>
      </c>
      <c r="D44" s="247"/>
      <c r="E44" s="221"/>
      <c r="F44" s="221"/>
      <c r="G44" s="221"/>
      <c r="H44" s="221"/>
      <c r="I44" s="221"/>
      <c r="J44" s="220"/>
      <c r="K44" s="220"/>
    </row>
    <row r="45" spans="1:11" s="1" customFormat="1" ht="15" customHeight="1" x14ac:dyDescent="0.25">
      <c r="A45" s="136" t="s">
        <v>19</v>
      </c>
      <c r="B45" s="136">
        <v>1004</v>
      </c>
      <c r="C45" s="138" t="s">
        <v>130</v>
      </c>
      <c r="D45" s="247"/>
      <c r="E45" s="221"/>
      <c r="F45" s="221"/>
      <c r="G45" s="221"/>
      <c r="H45" s="221"/>
      <c r="I45" s="221"/>
      <c r="J45" s="181"/>
      <c r="K45" s="181"/>
    </row>
    <row r="46" spans="1:11" s="1" customFormat="1" ht="15" customHeight="1" x14ac:dyDescent="0.25">
      <c r="A46" s="136" t="s">
        <v>20</v>
      </c>
      <c r="B46" s="136">
        <v>1012</v>
      </c>
      <c r="C46" s="136">
        <v>1</v>
      </c>
      <c r="D46" s="233"/>
      <c r="E46" s="222"/>
      <c r="F46" s="222"/>
      <c r="G46" s="222"/>
      <c r="H46" s="222"/>
      <c r="I46" s="222"/>
      <c r="J46" s="181"/>
      <c r="K46" s="181"/>
    </row>
    <row r="47" spans="1:11" s="1" customFormat="1" ht="15" customHeight="1" x14ac:dyDescent="0.25">
      <c r="A47" s="136" t="s">
        <v>20</v>
      </c>
      <c r="B47" s="133">
        <v>1012</v>
      </c>
      <c r="C47" s="133">
        <v>2</v>
      </c>
      <c r="D47" s="233"/>
      <c r="E47" s="219"/>
      <c r="F47" s="219"/>
      <c r="G47" s="219"/>
      <c r="H47" s="219"/>
      <c r="I47" s="219"/>
      <c r="J47" s="223"/>
      <c r="K47" s="223"/>
    </row>
    <row r="48" spans="1:11" s="1" customFormat="1" ht="15" customHeight="1" x14ac:dyDescent="0.25">
      <c r="A48" s="136" t="s">
        <v>20</v>
      </c>
      <c r="B48" s="133">
        <v>1012</v>
      </c>
      <c r="C48" s="133">
        <v>3</v>
      </c>
      <c r="D48" s="233"/>
      <c r="E48" s="219"/>
      <c r="F48" s="219"/>
      <c r="G48" s="219"/>
      <c r="H48" s="219"/>
      <c r="I48" s="219"/>
      <c r="J48" s="223"/>
      <c r="K48" s="223"/>
    </row>
    <row r="49" spans="1:11" s="1" customFormat="1" ht="15" customHeight="1" x14ac:dyDescent="0.25">
      <c r="A49" s="136" t="s">
        <v>21</v>
      </c>
      <c r="B49" s="133">
        <v>1043</v>
      </c>
      <c r="C49" s="139" t="s">
        <v>22</v>
      </c>
      <c r="D49" s="232">
        <v>0</v>
      </c>
      <c r="E49" s="219"/>
      <c r="F49" s="219"/>
      <c r="G49" s="219"/>
      <c r="H49" s="219"/>
      <c r="I49" s="219"/>
      <c r="J49" s="218"/>
      <c r="K49" s="218"/>
    </row>
    <row r="50" spans="1:11" s="1" customFormat="1" ht="15" customHeight="1" x14ac:dyDescent="0.25">
      <c r="A50" s="63" t="s">
        <v>21</v>
      </c>
      <c r="B50" s="13">
        <v>1043</v>
      </c>
      <c r="C50" s="15" t="s">
        <v>23</v>
      </c>
      <c r="D50" s="232">
        <v>0</v>
      </c>
      <c r="E50" s="179"/>
      <c r="F50" s="179"/>
      <c r="G50" s="179"/>
      <c r="H50" s="179"/>
      <c r="I50" s="179"/>
      <c r="J50" s="218"/>
      <c r="K50" s="218"/>
    </row>
    <row r="51" spans="1:11" s="1" customFormat="1" ht="15" customHeight="1" x14ac:dyDescent="0.25">
      <c r="A51" s="63" t="s">
        <v>24</v>
      </c>
      <c r="B51" s="13">
        <v>7759</v>
      </c>
      <c r="C51" s="15" t="s">
        <v>25</v>
      </c>
      <c r="D51" s="9"/>
      <c r="E51" s="179"/>
      <c r="F51" s="179"/>
      <c r="G51" s="179"/>
      <c r="H51" s="179"/>
      <c r="I51" s="179"/>
      <c r="J51" s="218"/>
      <c r="K51" s="218"/>
    </row>
    <row r="52" spans="1:11" s="1" customFormat="1" ht="15" customHeight="1" x14ac:dyDescent="0.25">
      <c r="A52" s="63" t="s">
        <v>24</v>
      </c>
      <c r="B52" s="13">
        <v>7759</v>
      </c>
      <c r="C52" s="15" t="s">
        <v>26</v>
      </c>
      <c r="D52" s="232"/>
      <c r="E52" s="179"/>
      <c r="F52" s="179"/>
      <c r="G52" s="179"/>
      <c r="H52" s="179"/>
      <c r="I52" s="179"/>
      <c r="J52" s="218"/>
      <c r="K52" s="218"/>
    </row>
    <row r="53" spans="1:11" s="1" customFormat="1" ht="15" customHeight="1" x14ac:dyDescent="0.25">
      <c r="A53" s="63" t="s">
        <v>24</v>
      </c>
      <c r="B53" s="13">
        <v>7759</v>
      </c>
      <c r="C53" s="15" t="s">
        <v>27</v>
      </c>
      <c r="D53" s="232"/>
      <c r="E53" s="179"/>
      <c r="F53" s="179"/>
      <c r="G53" s="179"/>
      <c r="H53" s="179"/>
      <c r="I53" s="179"/>
      <c r="J53" s="218"/>
      <c r="K53" s="218"/>
    </row>
    <row r="54" spans="1:11" s="1" customFormat="1" ht="15" customHeight="1" x14ac:dyDescent="0.25">
      <c r="A54" s="63" t="s">
        <v>24</v>
      </c>
      <c r="B54" s="13">
        <v>7759</v>
      </c>
      <c r="C54" s="15" t="s">
        <v>28</v>
      </c>
      <c r="D54" s="232"/>
      <c r="E54" s="179"/>
      <c r="F54" s="179"/>
      <c r="G54" s="179"/>
      <c r="H54" s="179"/>
      <c r="I54" s="179"/>
      <c r="J54" s="218"/>
      <c r="K54" s="218"/>
    </row>
    <row r="55" spans="1:11" s="1" customFormat="1" ht="15" customHeight="1" x14ac:dyDescent="0.25">
      <c r="A55" s="63" t="s">
        <v>29</v>
      </c>
      <c r="B55" s="13">
        <v>6113</v>
      </c>
      <c r="C55" s="13">
        <v>1</v>
      </c>
      <c r="D55" s="232"/>
      <c r="E55" s="179"/>
      <c r="F55" s="179"/>
      <c r="G55" s="179"/>
      <c r="H55" s="179"/>
      <c r="I55" s="179"/>
      <c r="J55" s="218"/>
      <c r="K55" s="218"/>
    </row>
    <row r="56" spans="1:11" s="1" customFormat="1" ht="15" customHeight="1" x14ac:dyDescent="0.25">
      <c r="A56" s="63" t="s">
        <v>29</v>
      </c>
      <c r="B56" s="13">
        <v>6113</v>
      </c>
      <c r="C56" s="13">
        <v>2</v>
      </c>
      <c r="D56" s="232"/>
      <c r="E56" s="179"/>
      <c r="F56" s="179"/>
      <c r="G56" s="179"/>
      <c r="H56" s="179"/>
      <c r="I56" s="179"/>
      <c r="J56" s="218"/>
      <c r="K56" s="218"/>
    </row>
    <row r="57" spans="1:11" s="1" customFormat="1" ht="15" customHeight="1" x14ac:dyDescent="0.25">
      <c r="A57" s="63" t="s">
        <v>29</v>
      </c>
      <c r="B57" s="13">
        <v>6113</v>
      </c>
      <c r="C57" s="13">
        <v>3</v>
      </c>
      <c r="D57" s="232"/>
      <c r="E57" s="179"/>
      <c r="F57" s="179"/>
      <c r="G57" s="179"/>
      <c r="H57" s="179"/>
      <c r="I57" s="179"/>
      <c r="J57" s="218"/>
      <c r="K57" s="218"/>
    </row>
    <row r="58" spans="1:11" s="1" customFormat="1" ht="15" customHeight="1" x14ac:dyDescent="0.25">
      <c r="A58" s="63" t="s">
        <v>29</v>
      </c>
      <c r="B58" s="13">
        <v>6113</v>
      </c>
      <c r="C58" s="13">
        <v>4</v>
      </c>
      <c r="D58" s="232"/>
      <c r="E58" s="179"/>
      <c r="F58" s="179"/>
      <c r="G58" s="179"/>
      <c r="H58" s="179"/>
      <c r="I58" s="179"/>
      <c r="J58" s="218"/>
      <c r="K58" s="218"/>
    </row>
    <row r="59" spans="1:11" s="1" customFormat="1" ht="15" customHeight="1" x14ac:dyDescent="0.25">
      <c r="A59" s="63" t="s">
        <v>29</v>
      </c>
      <c r="B59" s="13">
        <v>6113</v>
      </c>
      <c r="C59" s="13">
        <v>5</v>
      </c>
      <c r="D59" s="232"/>
      <c r="E59" s="179"/>
      <c r="F59" s="179"/>
      <c r="G59" s="179"/>
      <c r="H59" s="179"/>
      <c r="I59" s="179"/>
      <c r="J59" s="218"/>
      <c r="K59" s="218"/>
    </row>
    <row r="60" spans="1:11" s="1" customFormat="1" ht="15" customHeight="1" x14ac:dyDescent="0.25">
      <c r="A60" s="63" t="s">
        <v>78</v>
      </c>
      <c r="B60" s="13">
        <v>990</v>
      </c>
      <c r="C60" s="13">
        <v>10</v>
      </c>
      <c r="D60" s="232">
        <v>0</v>
      </c>
      <c r="E60" s="179"/>
      <c r="F60" s="179"/>
      <c r="G60" s="179"/>
      <c r="H60" s="179"/>
      <c r="I60" s="179"/>
      <c r="J60" s="218"/>
      <c r="K60" s="218"/>
    </row>
    <row r="61" spans="1:11" s="1" customFormat="1" ht="15" customHeight="1" x14ac:dyDescent="0.25">
      <c r="A61" s="63" t="s">
        <v>78</v>
      </c>
      <c r="B61" s="13">
        <v>990</v>
      </c>
      <c r="C61" s="13">
        <v>50</v>
      </c>
      <c r="D61" s="232"/>
      <c r="E61" s="179"/>
      <c r="F61" s="179"/>
      <c r="G61" s="179"/>
      <c r="H61" s="179"/>
      <c r="I61" s="179"/>
      <c r="J61" s="218"/>
      <c r="K61" s="218"/>
    </row>
    <row r="62" spans="1:11" s="1" customFormat="1" ht="15" customHeight="1" x14ac:dyDescent="0.25">
      <c r="A62" s="63" t="s">
        <v>78</v>
      </c>
      <c r="B62" s="13">
        <v>990</v>
      </c>
      <c r="C62" s="13">
        <v>60</v>
      </c>
      <c r="D62" s="232"/>
      <c r="E62" s="179"/>
      <c r="F62" s="179"/>
      <c r="G62" s="179"/>
      <c r="H62" s="179"/>
      <c r="I62" s="179"/>
      <c r="J62" s="218"/>
      <c r="K62" s="218"/>
    </row>
    <row r="63" spans="1:11" s="1" customFormat="1" ht="15" customHeight="1" x14ac:dyDescent="0.25">
      <c r="A63" s="63" t="s">
        <v>78</v>
      </c>
      <c r="B63" s="13">
        <v>990</v>
      </c>
      <c r="C63" s="13">
        <v>70</v>
      </c>
      <c r="D63" s="232"/>
      <c r="E63" s="179"/>
      <c r="F63" s="179"/>
      <c r="G63" s="179"/>
      <c r="H63" s="179"/>
      <c r="I63" s="179"/>
      <c r="J63" s="218"/>
      <c r="K63" s="218"/>
    </row>
    <row r="64" spans="1:11" s="1" customFormat="1" ht="15" customHeight="1" x14ac:dyDescent="0.25">
      <c r="A64" s="63" t="s">
        <v>78</v>
      </c>
      <c r="B64" s="13">
        <v>990</v>
      </c>
      <c r="C64" s="13">
        <v>9</v>
      </c>
      <c r="D64" s="232">
        <v>0</v>
      </c>
      <c r="E64" s="179"/>
      <c r="F64" s="179"/>
      <c r="G64" s="179"/>
      <c r="H64" s="179"/>
      <c r="I64" s="179"/>
      <c r="J64" s="218"/>
      <c r="K64" s="218"/>
    </row>
    <row r="65" spans="1:11" s="1" customFormat="1" ht="15" customHeight="1" x14ac:dyDescent="0.25">
      <c r="A65" s="63" t="s">
        <v>78</v>
      </c>
      <c r="B65" s="13">
        <v>990</v>
      </c>
      <c r="C65" s="15" t="s">
        <v>28</v>
      </c>
      <c r="D65" s="232"/>
      <c r="E65" s="179"/>
      <c r="F65" s="179"/>
      <c r="G65" s="179"/>
      <c r="H65" s="179"/>
      <c r="I65" s="179"/>
      <c r="J65" s="218"/>
      <c r="K65" s="218"/>
    </row>
    <row r="66" spans="1:11" s="1" customFormat="1" ht="15" customHeight="1" x14ac:dyDescent="0.25">
      <c r="A66" s="63" t="s">
        <v>78</v>
      </c>
      <c r="B66" s="13">
        <v>990</v>
      </c>
      <c r="C66" s="15" t="s">
        <v>32</v>
      </c>
      <c r="D66" s="232"/>
      <c r="E66" s="179"/>
      <c r="F66" s="179"/>
      <c r="G66" s="179"/>
      <c r="H66" s="179"/>
      <c r="I66" s="179"/>
      <c r="J66" s="218"/>
      <c r="K66" s="218"/>
    </row>
    <row r="67" spans="1:11" s="1" customFormat="1" ht="15" customHeight="1" x14ac:dyDescent="0.25">
      <c r="A67" s="63" t="s">
        <v>78</v>
      </c>
      <c r="B67" s="13">
        <v>990</v>
      </c>
      <c r="C67" s="15" t="s">
        <v>33</v>
      </c>
      <c r="D67" s="232"/>
      <c r="E67" s="179"/>
      <c r="F67" s="179"/>
      <c r="G67" s="179"/>
      <c r="H67" s="179"/>
      <c r="I67" s="179"/>
      <c r="J67" s="218"/>
      <c r="K67" s="218"/>
    </row>
    <row r="68" spans="1:11" s="1" customFormat="1" ht="15" customHeight="1" x14ac:dyDescent="0.25">
      <c r="A68" s="63" t="s">
        <v>30</v>
      </c>
      <c r="B68" s="13">
        <v>7763</v>
      </c>
      <c r="C68" s="13">
        <v>1</v>
      </c>
      <c r="D68" s="232"/>
      <c r="E68" s="179"/>
      <c r="F68" s="179"/>
      <c r="G68" s="179"/>
      <c r="H68" s="179"/>
      <c r="I68" s="179"/>
      <c r="J68" s="218"/>
      <c r="K68" s="218"/>
    </row>
    <row r="69" spans="1:11" s="1" customFormat="1" ht="15" customHeight="1" x14ac:dyDescent="0.25">
      <c r="A69" s="63" t="s">
        <v>30</v>
      </c>
      <c r="B69" s="13">
        <v>7763</v>
      </c>
      <c r="C69" s="13">
        <v>2</v>
      </c>
      <c r="D69" s="232"/>
      <c r="E69" s="179"/>
      <c r="F69" s="179"/>
      <c r="G69" s="179"/>
      <c r="H69" s="179"/>
      <c r="I69" s="179"/>
      <c r="J69" s="218"/>
      <c r="K69" s="218"/>
    </row>
    <row r="70" spans="1:11" s="1" customFormat="1" ht="15" customHeight="1" x14ac:dyDescent="0.25">
      <c r="A70" s="63" t="s">
        <v>30</v>
      </c>
      <c r="B70" s="13">
        <v>7763</v>
      </c>
      <c r="C70" s="13">
        <v>3</v>
      </c>
      <c r="D70" s="232"/>
      <c r="E70" s="179"/>
      <c r="F70" s="179"/>
      <c r="G70" s="179"/>
      <c r="H70" s="179"/>
      <c r="I70" s="179"/>
      <c r="J70" s="218"/>
      <c r="K70" s="218"/>
    </row>
    <row r="71" spans="1:11" s="1" customFormat="1" ht="15" customHeight="1" x14ac:dyDescent="0.25">
      <c r="A71" s="63" t="s">
        <v>31</v>
      </c>
      <c r="B71" s="13">
        <v>7948</v>
      </c>
      <c r="C71" s="13">
        <v>1</v>
      </c>
      <c r="D71" s="232"/>
      <c r="E71" s="179"/>
      <c r="F71" s="179"/>
      <c r="G71" s="179"/>
      <c r="H71" s="179"/>
      <c r="I71" s="179"/>
      <c r="J71" s="218"/>
      <c r="K71" s="218"/>
    </row>
    <row r="72" spans="1:11" s="1" customFormat="1" ht="15" customHeight="1" x14ac:dyDescent="0.25">
      <c r="A72" s="63" t="s">
        <v>31</v>
      </c>
      <c r="B72" s="13">
        <v>7948</v>
      </c>
      <c r="C72" s="13">
        <v>2</v>
      </c>
      <c r="D72" s="232"/>
      <c r="E72" s="179"/>
      <c r="F72" s="179"/>
      <c r="G72" s="179"/>
      <c r="H72" s="179"/>
      <c r="I72" s="179"/>
      <c r="J72" s="218"/>
      <c r="K72" s="218"/>
    </row>
    <row r="73" spans="1:11" s="1" customFormat="1" ht="15" customHeight="1" x14ac:dyDescent="0.25">
      <c r="A73" s="63" t="s">
        <v>31</v>
      </c>
      <c r="B73" s="13">
        <v>7948</v>
      </c>
      <c r="C73" s="13">
        <v>3</v>
      </c>
      <c r="D73" s="232"/>
      <c r="E73" s="179"/>
      <c r="F73" s="179"/>
      <c r="G73" s="179"/>
      <c r="H73" s="179"/>
      <c r="I73" s="179"/>
      <c r="J73" s="218"/>
      <c r="K73" s="218"/>
    </row>
    <row r="74" spans="1:11" s="1" customFormat="1" ht="15" customHeight="1" x14ac:dyDescent="0.25">
      <c r="A74" s="63" t="s">
        <v>31</v>
      </c>
      <c r="B74" s="13">
        <v>7948</v>
      </c>
      <c r="C74" s="13">
        <v>4</v>
      </c>
      <c r="D74" s="232"/>
      <c r="E74" s="179"/>
      <c r="F74" s="179"/>
      <c r="G74" s="179"/>
      <c r="H74" s="179"/>
      <c r="I74" s="179"/>
      <c r="J74" s="218"/>
      <c r="K74" s="218"/>
    </row>
    <row r="75" spans="1:11" s="1" customFormat="1" ht="15" customHeight="1" x14ac:dyDescent="0.25">
      <c r="A75" s="63" t="s">
        <v>31</v>
      </c>
      <c r="B75" s="13">
        <v>7948</v>
      </c>
      <c r="C75" s="13">
        <v>5</v>
      </c>
      <c r="D75" s="232"/>
      <c r="E75" s="179"/>
      <c r="F75" s="179"/>
      <c r="G75" s="179"/>
      <c r="H75" s="179"/>
      <c r="I75" s="179"/>
      <c r="J75" s="218"/>
      <c r="K75" s="218"/>
    </row>
    <row r="76" spans="1:11" s="1" customFormat="1" ht="15" customHeight="1" x14ac:dyDescent="0.25">
      <c r="A76" s="63" t="s">
        <v>31</v>
      </c>
      <c r="B76" s="13">
        <v>7948</v>
      </c>
      <c r="C76" s="13">
        <v>6</v>
      </c>
      <c r="D76" s="232"/>
      <c r="E76" s="179"/>
      <c r="F76" s="179"/>
      <c r="G76" s="179"/>
      <c r="H76" s="179"/>
      <c r="I76" s="179"/>
      <c r="J76" s="218"/>
      <c r="K76" s="218"/>
    </row>
    <row r="77" spans="1:11" s="1" customFormat="1" ht="15" customHeight="1" x14ac:dyDescent="0.25">
      <c r="A77" s="63" t="s">
        <v>77</v>
      </c>
      <c r="B77" s="13">
        <v>991</v>
      </c>
      <c r="C77" s="13">
        <v>1</v>
      </c>
      <c r="D77" s="232">
        <v>0</v>
      </c>
      <c r="E77" s="179"/>
      <c r="F77" s="179"/>
      <c r="G77" s="179"/>
      <c r="H77" s="179"/>
      <c r="I77" s="179"/>
      <c r="J77" s="218"/>
      <c r="K77" s="218"/>
    </row>
    <row r="78" spans="1:11" s="1" customFormat="1" ht="15" customHeight="1" x14ac:dyDescent="0.25">
      <c r="A78" s="63" t="s">
        <v>77</v>
      </c>
      <c r="B78" s="13">
        <v>991</v>
      </c>
      <c r="C78" s="13">
        <v>2</v>
      </c>
      <c r="D78" s="232">
        <v>0</v>
      </c>
      <c r="E78" s="179"/>
      <c r="F78" s="179"/>
      <c r="G78" s="179"/>
      <c r="H78" s="179"/>
      <c r="I78" s="179"/>
      <c r="J78" s="218"/>
      <c r="K78" s="218"/>
    </row>
    <row r="79" spans="1:11" s="1" customFormat="1" ht="15" customHeight="1" x14ac:dyDescent="0.25">
      <c r="A79" s="63" t="s">
        <v>77</v>
      </c>
      <c r="B79" s="13">
        <v>991</v>
      </c>
      <c r="C79" s="13">
        <v>3</v>
      </c>
      <c r="D79" s="232">
        <v>0</v>
      </c>
      <c r="E79" s="179"/>
      <c r="F79" s="179"/>
      <c r="G79" s="179"/>
      <c r="H79" s="179"/>
      <c r="I79" s="179"/>
      <c r="J79" s="218"/>
      <c r="K79" s="218"/>
    </row>
    <row r="80" spans="1:11" s="1" customFormat="1" ht="15" customHeight="1" x14ac:dyDescent="0.25">
      <c r="A80" s="63" t="s">
        <v>77</v>
      </c>
      <c r="B80" s="13">
        <v>991</v>
      </c>
      <c r="C80" s="13">
        <v>4</v>
      </c>
      <c r="D80" s="232"/>
      <c r="E80" s="179" t="s">
        <v>174</v>
      </c>
      <c r="F80" s="179"/>
      <c r="G80" s="179"/>
      <c r="H80" s="179"/>
      <c r="I80" s="179"/>
      <c r="J80" s="218"/>
      <c r="K80" s="218"/>
    </row>
    <row r="81" spans="1:11" s="1" customFormat="1" ht="15" customHeight="1" x14ac:dyDescent="0.25">
      <c r="A81" s="63" t="s">
        <v>77</v>
      </c>
      <c r="B81" s="13">
        <v>991</v>
      </c>
      <c r="C81" s="13">
        <v>5</v>
      </c>
      <c r="D81" s="232"/>
      <c r="E81" s="179" t="s">
        <v>174</v>
      </c>
      <c r="F81" s="179"/>
      <c r="G81" s="179"/>
      <c r="H81" s="179"/>
      <c r="I81" s="179"/>
      <c r="J81" s="218"/>
      <c r="K81" s="218"/>
    </row>
    <row r="82" spans="1:11" s="1" customFormat="1" ht="15" customHeight="1" x14ac:dyDescent="0.25">
      <c r="A82" s="63" t="s">
        <v>77</v>
      </c>
      <c r="B82" s="13">
        <v>991</v>
      </c>
      <c r="C82" s="13">
        <v>6</v>
      </c>
      <c r="D82" s="232"/>
      <c r="E82" s="179" t="s">
        <v>174</v>
      </c>
      <c r="F82" s="179"/>
      <c r="G82" s="179"/>
      <c r="H82" s="179"/>
      <c r="I82" s="179"/>
      <c r="J82" s="218"/>
      <c r="K82" s="218"/>
    </row>
    <row r="83" spans="1:11" s="1" customFormat="1" ht="15" customHeight="1" x14ac:dyDescent="0.25">
      <c r="A83" s="63" t="s">
        <v>34</v>
      </c>
      <c r="B83" s="13">
        <v>55502</v>
      </c>
      <c r="C83" s="13">
        <v>1</v>
      </c>
      <c r="D83" s="232"/>
      <c r="E83" s="179"/>
      <c r="F83" s="179"/>
      <c r="G83" s="179"/>
      <c r="H83" s="179"/>
      <c r="I83" s="179"/>
      <c r="J83" s="218"/>
      <c r="K83" s="218"/>
    </row>
    <row r="84" spans="1:11" s="1" customFormat="1" ht="15" customHeight="1" x14ac:dyDescent="0.25">
      <c r="A84" s="63" t="s">
        <v>34</v>
      </c>
      <c r="B84" s="13">
        <v>55502</v>
      </c>
      <c r="C84" s="13">
        <v>2</v>
      </c>
      <c r="D84" s="232"/>
      <c r="E84" s="179"/>
      <c r="F84" s="179"/>
      <c r="G84" s="179"/>
      <c r="H84" s="179"/>
      <c r="I84" s="179"/>
      <c r="J84" s="218"/>
      <c r="K84" s="218"/>
    </row>
    <row r="85" spans="1:11" s="1" customFormat="1" ht="15" customHeight="1" x14ac:dyDescent="0.25">
      <c r="A85" s="63" t="s">
        <v>34</v>
      </c>
      <c r="B85" s="13">
        <v>55502</v>
      </c>
      <c r="C85" s="13">
        <v>3</v>
      </c>
      <c r="D85" s="232"/>
      <c r="E85" s="179"/>
      <c r="F85" s="179"/>
      <c r="G85" s="179"/>
      <c r="H85" s="179"/>
      <c r="I85" s="179"/>
      <c r="J85" s="223"/>
      <c r="K85" s="223"/>
    </row>
    <row r="86" spans="1:11" s="1" customFormat="1" ht="15" customHeight="1" x14ac:dyDescent="0.25">
      <c r="A86" s="63" t="s">
        <v>34</v>
      </c>
      <c r="B86" s="13">
        <v>55502</v>
      </c>
      <c r="C86" s="13">
        <v>4</v>
      </c>
      <c r="D86" s="232"/>
      <c r="E86" s="179"/>
      <c r="F86" s="179"/>
      <c r="G86" s="179"/>
      <c r="H86" s="179"/>
      <c r="I86" s="179"/>
      <c r="J86" s="223"/>
      <c r="K86" s="223"/>
    </row>
    <row r="87" spans="1:11" s="1" customFormat="1" ht="15" customHeight="1" x14ac:dyDescent="0.25">
      <c r="A87" s="63" t="s">
        <v>35</v>
      </c>
      <c r="B87" s="13">
        <v>6213</v>
      </c>
      <c r="C87" s="15" t="s">
        <v>22</v>
      </c>
      <c r="D87" s="232"/>
      <c r="E87" s="179"/>
      <c r="F87" s="179"/>
      <c r="G87" s="179"/>
      <c r="H87" s="179"/>
      <c r="I87" s="179"/>
      <c r="J87" s="223"/>
      <c r="K87" s="223"/>
    </row>
    <row r="88" spans="1:11" s="1" customFormat="1" ht="15" customHeight="1" x14ac:dyDescent="0.25">
      <c r="A88" s="63" t="s">
        <v>35</v>
      </c>
      <c r="B88" s="13">
        <v>6213</v>
      </c>
      <c r="C88" s="15" t="s">
        <v>23</v>
      </c>
      <c r="D88" s="232"/>
      <c r="E88" s="179"/>
      <c r="F88" s="179"/>
      <c r="G88" s="179"/>
      <c r="H88" s="179"/>
      <c r="I88" s="179"/>
      <c r="J88" s="223"/>
      <c r="K88" s="223"/>
    </row>
    <row r="89" spans="1:11" s="1" customFormat="1" ht="15" customHeight="1" x14ac:dyDescent="0.25">
      <c r="A89" s="63" t="s">
        <v>36</v>
      </c>
      <c r="B89" s="13">
        <v>997</v>
      </c>
      <c r="C89" s="13">
        <v>12</v>
      </c>
      <c r="D89" s="232"/>
      <c r="E89" s="179"/>
      <c r="F89" s="179"/>
      <c r="G89" s="179"/>
      <c r="H89" s="179"/>
      <c r="I89" s="179"/>
      <c r="J89" s="223"/>
      <c r="K89" s="223"/>
    </row>
    <row r="90" spans="1:11" s="1" customFormat="1" ht="15" customHeight="1" x14ac:dyDescent="0.25">
      <c r="A90" s="136" t="s">
        <v>36</v>
      </c>
      <c r="B90" s="133">
        <v>997</v>
      </c>
      <c r="C90" s="133">
        <v>4</v>
      </c>
      <c r="D90" s="233"/>
      <c r="E90" s="219"/>
      <c r="F90" s="219"/>
      <c r="G90" s="219"/>
      <c r="H90" s="219"/>
      <c r="I90" s="219"/>
      <c r="J90" s="223"/>
      <c r="K90" s="223"/>
    </row>
    <row r="91" spans="1:11" s="1" customFormat="1" ht="15" customHeight="1" x14ac:dyDescent="0.25">
      <c r="A91" s="136" t="s">
        <v>36</v>
      </c>
      <c r="B91" s="133">
        <v>997</v>
      </c>
      <c r="C91" s="133">
        <v>5</v>
      </c>
      <c r="D91" s="233"/>
      <c r="E91" s="219"/>
      <c r="F91" s="219"/>
      <c r="G91" s="219"/>
      <c r="H91" s="219"/>
      <c r="I91" s="219"/>
      <c r="J91" s="218"/>
      <c r="K91" s="218"/>
    </row>
    <row r="92" spans="1:11" s="1" customFormat="1" ht="15" customHeight="1" x14ac:dyDescent="0.25">
      <c r="A92" s="136" t="s">
        <v>36</v>
      </c>
      <c r="B92" s="133">
        <v>997</v>
      </c>
      <c r="C92" s="133">
        <v>6</v>
      </c>
      <c r="D92" s="233"/>
      <c r="E92" s="219"/>
      <c r="F92" s="219"/>
      <c r="G92" s="219"/>
      <c r="H92" s="219"/>
      <c r="I92" s="219"/>
      <c r="J92" s="218"/>
      <c r="K92" s="218"/>
    </row>
    <row r="93" spans="1:11" s="1" customFormat="1" ht="15" customHeight="1" x14ac:dyDescent="0.25">
      <c r="A93" s="63" t="s">
        <v>37</v>
      </c>
      <c r="B93" s="13">
        <v>55229</v>
      </c>
      <c r="C93" s="15" t="s">
        <v>38</v>
      </c>
      <c r="D93" s="232"/>
      <c r="E93" s="179"/>
      <c r="F93" s="179"/>
      <c r="G93" s="179"/>
      <c r="H93" s="179"/>
      <c r="I93" s="179"/>
      <c r="J93" s="218"/>
      <c r="K93" s="218"/>
    </row>
    <row r="94" spans="1:11" s="1" customFormat="1" ht="15" customHeight="1" x14ac:dyDescent="0.25">
      <c r="A94" s="63" t="s">
        <v>37</v>
      </c>
      <c r="B94" s="13">
        <v>55229</v>
      </c>
      <c r="C94" s="15" t="s">
        <v>39</v>
      </c>
      <c r="D94" s="232"/>
      <c r="E94" s="179"/>
      <c r="F94" s="179"/>
      <c r="G94" s="179"/>
      <c r="H94" s="179"/>
      <c r="I94" s="179"/>
      <c r="J94" s="218"/>
      <c r="K94" s="218"/>
    </row>
    <row r="95" spans="1:11" s="1" customFormat="1" ht="15" customHeight="1" x14ac:dyDescent="0.25">
      <c r="A95" s="63" t="s">
        <v>37</v>
      </c>
      <c r="B95" s="13">
        <v>55229</v>
      </c>
      <c r="C95" s="15" t="s">
        <v>40</v>
      </c>
      <c r="D95" s="232"/>
      <c r="E95" s="179"/>
      <c r="F95" s="179"/>
      <c r="G95" s="179"/>
      <c r="H95" s="179"/>
      <c r="I95" s="179"/>
      <c r="J95" s="218"/>
      <c r="K95" s="218"/>
    </row>
    <row r="96" spans="1:11" s="1" customFormat="1" ht="15" customHeight="1" x14ac:dyDescent="0.25">
      <c r="A96" s="63" t="s">
        <v>37</v>
      </c>
      <c r="B96" s="13">
        <v>55229</v>
      </c>
      <c r="C96" s="15" t="s">
        <v>41</v>
      </c>
      <c r="D96" s="232"/>
      <c r="E96" s="179"/>
      <c r="F96" s="179"/>
      <c r="G96" s="179"/>
      <c r="H96" s="179"/>
      <c r="I96" s="179"/>
      <c r="J96" s="218"/>
      <c r="K96" s="218"/>
    </row>
    <row r="97" spans="1:11" s="1" customFormat="1" ht="15" customHeight="1" x14ac:dyDescent="0.25">
      <c r="A97" s="63" t="s">
        <v>37</v>
      </c>
      <c r="B97" s="13">
        <v>55229</v>
      </c>
      <c r="C97" s="15" t="s">
        <v>42</v>
      </c>
      <c r="D97" s="232"/>
      <c r="E97" s="179"/>
      <c r="F97" s="179"/>
      <c r="G97" s="179"/>
      <c r="H97" s="179"/>
      <c r="I97" s="179"/>
      <c r="J97" s="218"/>
      <c r="K97" s="218"/>
    </row>
    <row r="98" spans="1:11" s="1" customFormat="1" ht="15" customHeight="1" x14ac:dyDescent="0.25">
      <c r="A98" s="63" t="s">
        <v>37</v>
      </c>
      <c r="B98" s="13">
        <v>55229</v>
      </c>
      <c r="C98" s="15" t="s">
        <v>43</v>
      </c>
      <c r="D98" s="232"/>
      <c r="E98" s="179"/>
      <c r="F98" s="179"/>
      <c r="G98" s="179"/>
      <c r="H98" s="179"/>
      <c r="I98" s="179"/>
      <c r="J98" s="218"/>
      <c r="K98" s="218"/>
    </row>
    <row r="99" spans="1:11" s="1" customFormat="1" ht="15" customHeight="1" x14ac:dyDescent="0.25">
      <c r="A99" s="63" t="s">
        <v>37</v>
      </c>
      <c r="B99" s="13">
        <v>55229</v>
      </c>
      <c r="C99" s="15" t="s">
        <v>44</v>
      </c>
      <c r="D99" s="232"/>
      <c r="E99" s="179"/>
      <c r="F99" s="179"/>
      <c r="G99" s="179"/>
      <c r="H99" s="179"/>
      <c r="I99" s="179"/>
      <c r="J99" s="181"/>
      <c r="K99" s="181"/>
    </row>
    <row r="100" spans="1:11" s="1" customFormat="1" ht="15" customHeight="1" x14ac:dyDescent="0.25">
      <c r="A100" s="63" t="s">
        <v>37</v>
      </c>
      <c r="B100" s="13">
        <v>55229</v>
      </c>
      <c r="C100" s="15" t="s">
        <v>45</v>
      </c>
      <c r="D100" s="232"/>
      <c r="E100" s="179"/>
      <c r="F100" s="179"/>
      <c r="G100" s="179"/>
      <c r="H100" s="179"/>
      <c r="I100" s="179"/>
      <c r="J100" s="181"/>
      <c r="K100" s="181"/>
    </row>
    <row r="101" spans="1:11" s="1" customFormat="1" ht="15" customHeight="1" x14ac:dyDescent="0.25">
      <c r="A101" s="137" t="s">
        <v>46</v>
      </c>
      <c r="B101" s="137">
        <v>1007</v>
      </c>
      <c r="C101" s="137">
        <v>1</v>
      </c>
      <c r="D101" s="248"/>
      <c r="E101" s="224"/>
      <c r="F101" s="224"/>
      <c r="G101" s="224"/>
      <c r="H101" s="224"/>
      <c r="I101" s="224"/>
      <c r="J101" s="181"/>
      <c r="K101" s="181"/>
    </row>
    <row r="102" spans="1:11" s="1" customFormat="1" ht="15" customHeight="1" x14ac:dyDescent="0.25">
      <c r="A102" s="137" t="s">
        <v>46</v>
      </c>
      <c r="B102" s="137">
        <v>1007</v>
      </c>
      <c r="C102" s="137">
        <v>2</v>
      </c>
      <c r="D102" s="248"/>
      <c r="E102" s="224"/>
      <c r="F102" s="224"/>
      <c r="G102" s="224"/>
      <c r="H102" s="224"/>
      <c r="I102" s="224"/>
      <c r="J102" s="181"/>
      <c r="K102" s="181"/>
    </row>
    <row r="103" spans="1:11" s="1" customFormat="1" ht="15" customHeight="1" x14ac:dyDescent="0.25">
      <c r="A103" s="137" t="s">
        <v>46</v>
      </c>
      <c r="B103" s="137">
        <v>1007</v>
      </c>
      <c r="C103" s="137">
        <v>3</v>
      </c>
      <c r="D103" s="248"/>
      <c r="E103" s="224"/>
      <c r="F103" s="224"/>
      <c r="G103" s="224"/>
      <c r="H103" s="224"/>
      <c r="I103" s="224"/>
      <c r="J103" s="181"/>
      <c r="K103" s="181"/>
    </row>
    <row r="104" spans="1:11" s="1" customFormat="1" ht="15" customHeight="1" x14ac:dyDescent="0.25">
      <c r="A104" s="136" t="s">
        <v>46</v>
      </c>
      <c r="B104" s="133">
        <v>1007</v>
      </c>
      <c r="C104" s="139" t="s">
        <v>47</v>
      </c>
      <c r="D104" s="233"/>
      <c r="E104" s="219"/>
      <c r="F104" s="219"/>
      <c r="G104" s="219"/>
      <c r="H104" s="219"/>
      <c r="I104" s="219"/>
      <c r="J104" s="181"/>
      <c r="K104" s="181"/>
    </row>
    <row r="105" spans="1:11" s="1" customFormat="1" ht="15" customHeight="1" x14ac:dyDescent="0.25">
      <c r="A105" s="136" t="s">
        <v>46</v>
      </c>
      <c r="B105" s="133">
        <v>1007</v>
      </c>
      <c r="C105" s="139" t="s">
        <v>48</v>
      </c>
      <c r="D105" s="233"/>
      <c r="E105" s="219"/>
      <c r="F105" s="219"/>
      <c r="G105" s="219"/>
      <c r="H105" s="219"/>
      <c r="I105" s="219"/>
      <c r="J105" s="181"/>
      <c r="K105" s="181"/>
    </row>
    <row r="106" spans="1:11" s="1" customFormat="1" ht="15" customHeight="1" x14ac:dyDescent="0.25">
      <c r="A106" s="136" t="s">
        <v>46</v>
      </c>
      <c r="B106" s="133">
        <v>1007</v>
      </c>
      <c r="C106" s="139" t="s">
        <v>49</v>
      </c>
      <c r="D106" s="233"/>
      <c r="E106" s="219"/>
      <c r="F106" s="219"/>
      <c r="G106" s="219"/>
      <c r="H106" s="219"/>
      <c r="I106" s="219"/>
      <c r="J106" s="181"/>
      <c r="K106" s="181"/>
    </row>
    <row r="107" spans="1:11" s="1" customFormat="1" ht="15" customHeight="1" x14ac:dyDescent="0.25">
      <c r="A107" s="136" t="s">
        <v>79</v>
      </c>
      <c r="B107" s="133">
        <v>994</v>
      </c>
      <c r="C107" s="133">
        <v>1</v>
      </c>
      <c r="D107" s="233"/>
      <c r="E107" s="219"/>
      <c r="F107" s="219"/>
      <c r="G107" s="219"/>
      <c r="H107" s="219"/>
      <c r="I107" s="219"/>
      <c r="J107" s="181"/>
      <c r="K107" s="181"/>
    </row>
    <row r="108" spans="1:11" s="1" customFormat="1" ht="15" customHeight="1" x14ac:dyDescent="0.25">
      <c r="A108" s="136" t="s">
        <v>79</v>
      </c>
      <c r="B108" s="133">
        <v>994</v>
      </c>
      <c r="C108" s="133">
        <v>2</v>
      </c>
      <c r="D108" s="233"/>
      <c r="E108" s="219"/>
      <c r="F108" s="219"/>
      <c r="G108" s="219"/>
      <c r="H108" s="219"/>
      <c r="I108" s="219"/>
      <c r="J108" s="181"/>
      <c r="K108" s="181"/>
    </row>
    <row r="109" spans="1:11" s="1" customFormat="1" ht="15" customHeight="1" x14ac:dyDescent="0.25">
      <c r="A109" s="136" t="s">
        <v>79</v>
      </c>
      <c r="B109" s="133">
        <v>994</v>
      </c>
      <c r="C109" s="133">
        <v>3</v>
      </c>
      <c r="D109" s="233"/>
      <c r="E109" s="219"/>
      <c r="F109" s="219"/>
      <c r="G109" s="219"/>
      <c r="H109" s="219"/>
      <c r="I109" s="219"/>
      <c r="J109" s="225"/>
      <c r="K109" s="225"/>
    </row>
    <row r="110" spans="1:11" s="1" customFormat="1" ht="15" customHeight="1" x14ac:dyDescent="0.25">
      <c r="A110" s="136" t="s">
        <v>79</v>
      </c>
      <c r="B110" s="133">
        <v>994</v>
      </c>
      <c r="C110" s="133">
        <v>4</v>
      </c>
      <c r="D110" s="233"/>
      <c r="E110" s="219"/>
      <c r="F110" s="219"/>
      <c r="G110" s="219"/>
      <c r="H110" s="219"/>
      <c r="I110" s="219"/>
      <c r="J110" s="226"/>
      <c r="K110" s="226"/>
    </row>
    <row r="111" spans="1:11" s="1" customFormat="1" ht="15" customHeight="1" x14ac:dyDescent="0.25">
      <c r="A111" s="136" t="s">
        <v>50</v>
      </c>
      <c r="B111" s="133">
        <v>1008</v>
      </c>
      <c r="C111" s="133">
        <v>1</v>
      </c>
      <c r="D111" s="233">
        <v>0</v>
      </c>
      <c r="E111" s="233"/>
      <c r="F111" s="219"/>
      <c r="G111" s="219"/>
      <c r="H111" s="219"/>
      <c r="I111" s="219"/>
      <c r="J111" s="226"/>
      <c r="K111" s="226"/>
    </row>
    <row r="112" spans="1:11" s="1" customFormat="1" ht="15" customHeight="1" x14ac:dyDescent="0.25">
      <c r="A112" s="136" t="s">
        <v>50</v>
      </c>
      <c r="B112" s="133">
        <v>1008</v>
      </c>
      <c r="C112" s="133">
        <v>2</v>
      </c>
      <c r="D112" s="233"/>
      <c r="E112" s="233"/>
      <c r="F112" s="219"/>
      <c r="G112" s="219"/>
      <c r="H112" s="219"/>
      <c r="I112" s="219"/>
      <c r="J112" s="180" t="s">
        <v>174</v>
      </c>
      <c r="K112" s="180"/>
    </row>
    <row r="113" spans="1:11" s="1" customFormat="1" ht="15" customHeight="1" x14ac:dyDescent="0.25">
      <c r="A113" s="136" t="s">
        <v>50</v>
      </c>
      <c r="B113" s="133">
        <v>1008</v>
      </c>
      <c r="C113" s="133">
        <v>3</v>
      </c>
      <c r="D113" s="233">
        <v>0</v>
      </c>
      <c r="E113" s="233"/>
      <c r="F113" s="219"/>
      <c r="G113" s="219"/>
      <c r="H113" s="219"/>
      <c r="I113" s="219"/>
      <c r="J113" s="181"/>
      <c r="K113" s="181"/>
    </row>
    <row r="114" spans="1:11" s="1" customFormat="1" ht="15" customHeight="1" x14ac:dyDescent="0.25">
      <c r="A114" s="136" t="s">
        <v>50</v>
      </c>
      <c r="B114" s="133">
        <v>1008</v>
      </c>
      <c r="C114" s="133">
        <v>4</v>
      </c>
      <c r="D114" s="233"/>
      <c r="E114" s="219"/>
      <c r="F114" s="219"/>
      <c r="G114" s="219"/>
      <c r="H114" s="219"/>
      <c r="I114" s="219"/>
      <c r="J114" s="182" t="s">
        <v>174</v>
      </c>
      <c r="K114" s="182"/>
    </row>
    <row r="115" spans="1:11" s="1" customFormat="1" ht="15" customHeight="1" x14ac:dyDescent="0.25">
      <c r="A115" s="136" t="s">
        <v>51</v>
      </c>
      <c r="B115" s="133">
        <v>6085</v>
      </c>
      <c r="C115" s="133">
        <v>14</v>
      </c>
      <c r="D115" s="233"/>
      <c r="E115" s="219"/>
      <c r="F115" s="219"/>
      <c r="G115" s="219"/>
      <c r="H115" s="219"/>
      <c r="I115" s="219"/>
      <c r="J115" s="218"/>
      <c r="K115" s="182" t="s">
        <v>174</v>
      </c>
    </row>
    <row r="116" spans="1:11" s="1" customFormat="1" ht="15" customHeight="1" x14ac:dyDescent="0.25">
      <c r="A116" s="63" t="s">
        <v>51</v>
      </c>
      <c r="B116" s="13">
        <v>6085</v>
      </c>
      <c r="C116" s="13">
        <v>15</v>
      </c>
      <c r="D116" s="232"/>
      <c r="E116" s="179"/>
      <c r="F116" s="179"/>
      <c r="G116" s="179"/>
      <c r="H116" s="179"/>
      <c r="I116" s="179"/>
      <c r="J116" s="218"/>
      <c r="K116" s="182" t="s">
        <v>174</v>
      </c>
    </row>
    <row r="117" spans="1:11" s="1" customFormat="1" ht="15" customHeight="1" x14ac:dyDescent="0.25">
      <c r="A117" s="63" t="s">
        <v>51</v>
      </c>
      <c r="B117" s="13">
        <v>6085</v>
      </c>
      <c r="C117" s="15" t="s">
        <v>52</v>
      </c>
      <c r="D117" s="232"/>
      <c r="E117" s="179"/>
      <c r="F117" s="179"/>
      <c r="G117" s="179"/>
      <c r="H117" s="179"/>
      <c r="I117" s="179"/>
      <c r="J117" s="218"/>
      <c r="K117" s="218"/>
    </row>
    <row r="118" spans="1:11" s="1" customFormat="1" ht="15" customHeight="1" x14ac:dyDescent="0.25">
      <c r="A118" s="63" t="s">
        <v>51</v>
      </c>
      <c r="B118" s="13">
        <v>6085</v>
      </c>
      <c r="C118" s="15" t="s">
        <v>53</v>
      </c>
      <c r="D118" s="232"/>
      <c r="E118" s="179"/>
      <c r="F118" s="179"/>
      <c r="G118" s="179"/>
      <c r="H118" s="179"/>
      <c r="I118" s="179"/>
      <c r="J118" s="218"/>
      <c r="K118" s="218"/>
    </row>
    <row r="119" spans="1:11" s="1" customFormat="1" ht="15" customHeight="1" x14ac:dyDescent="0.25">
      <c r="A119" s="63" t="s">
        <v>51</v>
      </c>
      <c r="B119" s="13">
        <v>6085</v>
      </c>
      <c r="C119" s="13">
        <v>17</v>
      </c>
      <c r="D119" s="232"/>
      <c r="E119" s="179"/>
      <c r="F119" s="179"/>
      <c r="G119" s="179"/>
      <c r="H119" s="179"/>
      <c r="I119" s="179"/>
      <c r="J119" s="227"/>
      <c r="K119" s="227"/>
    </row>
    <row r="120" spans="1:11" s="1" customFormat="1" ht="15" customHeight="1" x14ac:dyDescent="0.25">
      <c r="A120" s="63" t="s">
        <v>51</v>
      </c>
      <c r="B120" s="13">
        <v>6085</v>
      </c>
      <c r="C120" s="13">
        <v>18</v>
      </c>
      <c r="D120" s="232"/>
      <c r="E120" s="179"/>
      <c r="F120" s="179"/>
      <c r="G120" s="179"/>
      <c r="H120" s="179"/>
      <c r="I120" s="179"/>
      <c r="J120" s="227"/>
      <c r="K120" s="227"/>
    </row>
    <row r="121" spans="1:11" s="1" customFormat="1" ht="15" customHeight="1" x14ac:dyDescent="0.25">
      <c r="A121" s="63" t="s">
        <v>54</v>
      </c>
      <c r="B121" s="13">
        <v>7335</v>
      </c>
      <c r="C121" s="15" t="s">
        <v>55</v>
      </c>
      <c r="D121" s="232"/>
      <c r="E121" s="179"/>
      <c r="F121" s="179"/>
      <c r="G121" s="179"/>
      <c r="H121" s="179"/>
      <c r="I121" s="179"/>
      <c r="J121" s="227"/>
      <c r="K121" s="227"/>
    </row>
    <row r="122" spans="1:11" s="1" customFormat="1" ht="15" customHeight="1" x14ac:dyDescent="0.25">
      <c r="A122" s="63" t="s">
        <v>54</v>
      </c>
      <c r="B122" s="13">
        <v>7335</v>
      </c>
      <c r="C122" s="15" t="s">
        <v>56</v>
      </c>
      <c r="D122" s="232"/>
      <c r="E122" s="179"/>
      <c r="F122" s="179"/>
      <c r="G122" s="179"/>
      <c r="H122" s="179"/>
      <c r="I122" s="179"/>
      <c r="J122" s="227"/>
      <c r="K122" s="227"/>
    </row>
    <row r="123" spans="1:11" s="1" customFormat="1" ht="15" customHeight="1" x14ac:dyDescent="0.25">
      <c r="A123" s="63" t="s">
        <v>57</v>
      </c>
      <c r="B123" s="13">
        <v>6166</v>
      </c>
      <c r="C123" s="15" t="s">
        <v>58</v>
      </c>
      <c r="D123" s="232"/>
      <c r="E123" s="179"/>
      <c r="F123" s="179"/>
      <c r="G123" s="179"/>
      <c r="H123" s="179"/>
      <c r="I123" s="179"/>
      <c r="J123" s="227"/>
      <c r="K123" s="227"/>
    </row>
    <row r="124" spans="1:11" s="1" customFormat="1" ht="15" customHeight="1" x14ac:dyDescent="0.25">
      <c r="A124" s="63" t="s">
        <v>57</v>
      </c>
      <c r="B124" s="13">
        <v>6166</v>
      </c>
      <c r="C124" s="15" t="s">
        <v>59</v>
      </c>
      <c r="D124" s="232"/>
      <c r="E124" s="179"/>
      <c r="F124" s="179"/>
      <c r="G124" s="179"/>
      <c r="H124" s="179"/>
      <c r="I124" s="179"/>
      <c r="J124" s="227"/>
      <c r="K124" s="227"/>
    </row>
    <row r="125" spans="1:11" s="1" customFormat="1" ht="15" customHeight="1" x14ac:dyDescent="0.25">
      <c r="A125" s="63" t="s">
        <v>60</v>
      </c>
      <c r="B125" s="13">
        <v>981</v>
      </c>
      <c r="C125" s="13">
        <v>3</v>
      </c>
      <c r="D125" s="232">
        <v>0</v>
      </c>
      <c r="E125" s="232"/>
      <c r="F125" s="179"/>
      <c r="G125" s="179"/>
      <c r="H125" s="179"/>
      <c r="I125" s="179"/>
      <c r="J125" s="227"/>
      <c r="K125" s="227"/>
    </row>
    <row r="126" spans="1:11" s="1" customFormat="1" ht="15" customHeight="1" x14ac:dyDescent="0.25">
      <c r="A126" s="63" t="s">
        <v>60</v>
      </c>
      <c r="B126" s="13">
        <v>981</v>
      </c>
      <c r="C126" s="13">
        <v>4</v>
      </c>
      <c r="D126" s="232">
        <v>0</v>
      </c>
      <c r="E126" s="232"/>
      <c r="F126" s="179"/>
      <c r="G126" s="179"/>
      <c r="H126" s="179"/>
      <c r="I126" s="179"/>
      <c r="J126" s="227"/>
      <c r="K126" s="227"/>
    </row>
    <row r="127" spans="1:11" s="1" customFormat="1" ht="15" customHeight="1" x14ac:dyDescent="0.25">
      <c r="A127" s="63" t="s">
        <v>61</v>
      </c>
      <c r="B127" s="13">
        <v>55364</v>
      </c>
      <c r="C127" s="15" t="s">
        <v>62</v>
      </c>
      <c r="D127" s="232"/>
      <c r="E127" s="179"/>
      <c r="F127" s="179"/>
      <c r="G127" s="179"/>
      <c r="H127" s="179"/>
      <c r="I127" s="179"/>
      <c r="J127" s="227"/>
      <c r="K127" s="227"/>
    </row>
    <row r="128" spans="1:11" s="1" customFormat="1" ht="15" customHeight="1" x14ac:dyDescent="0.25">
      <c r="A128" s="63" t="s">
        <v>61</v>
      </c>
      <c r="B128" s="13">
        <v>55364</v>
      </c>
      <c r="C128" s="15" t="s">
        <v>63</v>
      </c>
      <c r="D128" s="232"/>
      <c r="E128" s="179"/>
      <c r="F128" s="179"/>
      <c r="G128" s="179"/>
      <c r="H128" s="179"/>
      <c r="I128" s="179"/>
      <c r="J128" s="227"/>
      <c r="K128" s="227"/>
    </row>
    <row r="129" spans="1:11" s="1" customFormat="1" ht="15" customHeight="1" x14ac:dyDescent="0.25">
      <c r="A129" s="63" t="s">
        <v>64</v>
      </c>
      <c r="B129" s="13">
        <v>988</v>
      </c>
      <c r="C129" s="15" t="s">
        <v>65</v>
      </c>
      <c r="D129" s="232">
        <v>0</v>
      </c>
      <c r="E129" s="179"/>
      <c r="F129" s="179"/>
      <c r="G129" s="179"/>
      <c r="H129" s="179"/>
      <c r="I129" s="179"/>
      <c r="J129" s="227"/>
      <c r="K129" s="227"/>
    </row>
    <row r="130" spans="1:11" s="1" customFormat="1" ht="15" customHeight="1" x14ac:dyDescent="0.25">
      <c r="A130" s="63" t="s">
        <v>64</v>
      </c>
      <c r="B130" s="13">
        <v>988</v>
      </c>
      <c r="C130" s="15" t="s">
        <v>66</v>
      </c>
      <c r="D130" s="232">
        <v>0</v>
      </c>
      <c r="E130" s="179"/>
      <c r="F130" s="179"/>
      <c r="G130" s="179"/>
      <c r="H130" s="179"/>
      <c r="I130" s="179"/>
      <c r="J130" s="227"/>
      <c r="K130" s="227"/>
    </row>
    <row r="131" spans="1:11" s="1" customFormat="1" ht="15" customHeight="1" x14ac:dyDescent="0.25">
      <c r="A131" s="63" t="s">
        <v>64</v>
      </c>
      <c r="B131" s="13">
        <v>988</v>
      </c>
      <c r="C131" s="15" t="s">
        <v>67</v>
      </c>
      <c r="D131" s="232">
        <v>0</v>
      </c>
      <c r="E131" s="179"/>
      <c r="F131" s="179"/>
      <c r="G131" s="179"/>
      <c r="H131" s="179"/>
      <c r="I131" s="179"/>
      <c r="J131" s="227"/>
      <c r="K131" s="227"/>
    </row>
    <row r="132" spans="1:11" s="1" customFormat="1" ht="15" customHeight="1" x14ac:dyDescent="0.25">
      <c r="A132" s="63" t="s">
        <v>64</v>
      </c>
      <c r="B132" s="13">
        <v>988</v>
      </c>
      <c r="C132" s="15" t="s">
        <v>68</v>
      </c>
      <c r="D132" s="232">
        <v>0</v>
      </c>
      <c r="E132" s="179"/>
      <c r="F132" s="179"/>
      <c r="G132" s="179"/>
      <c r="H132" s="179"/>
      <c r="I132" s="179"/>
      <c r="J132" s="227"/>
      <c r="K132" s="227"/>
    </row>
    <row r="133" spans="1:11" s="1" customFormat="1" ht="15" customHeight="1" x14ac:dyDescent="0.25">
      <c r="A133" s="63" t="s">
        <v>69</v>
      </c>
      <c r="B133" s="13">
        <v>1010</v>
      </c>
      <c r="C133" s="13">
        <v>1</v>
      </c>
      <c r="D133" s="232"/>
      <c r="E133" s="179"/>
      <c r="F133" s="179"/>
      <c r="G133" s="179"/>
      <c r="H133" s="179"/>
      <c r="I133" s="179"/>
      <c r="J133" s="227"/>
      <c r="K133" s="227"/>
    </row>
    <row r="134" spans="1:11" s="1" customFormat="1" ht="15" customHeight="1" x14ac:dyDescent="0.25">
      <c r="A134" s="63" t="s">
        <v>69</v>
      </c>
      <c r="B134" s="13">
        <v>1010</v>
      </c>
      <c r="C134" s="13">
        <v>2</v>
      </c>
      <c r="D134" s="232">
        <v>0</v>
      </c>
      <c r="E134" s="179"/>
      <c r="F134" s="179"/>
      <c r="G134" s="179"/>
      <c r="H134" s="179"/>
      <c r="I134" s="179"/>
      <c r="J134" s="227"/>
      <c r="K134" s="227"/>
    </row>
    <row r="135" spans="1:11" s="1" customFormat="1" ht="15" customHeight="1" x14ac:dyDescent="0.25">
      <c r="A135" s="63" t="s">
        <v>69</v>
      </c>
      <c r="B135" s="13">
        <v>1010</v>
      </c>
      <c r="C135" s="13">
        <v>3</v>
      </c>
      <c r="D135" s="232">
        <v>0</v>
      </c>
      <c r="E135" s="179"/>
      <c r="F135" s="179"/>
      <c r="G135" s="179"/>
      <c r="H135" s="179"/>
      <c r="I135" s="179"/>
      <c r="J135" s="227"/>
      <c r="K135" s="227"/>
    </row>
    <row r="136" spans="1:11" s="1" customFormat="1" ht="15" customHeight="1" x14ac:dyDescent="0.25">
      <c r="A136" s="63" t="s">
        <v>69</v>
      </c>
      <c r="B136" s="13">
        <v>1010</v>
      </c>
      <c r="C136" s="13">
        <v>4</v>
      </c>
      <c r="D136" s="232">
        <v>0</v>
      </c>
      <c r="E136" s="179"/>
      <c r="F136" s="179"/>
      <c r="G136" s="179"/>
      <c r="H136" s="179"/>
      <c r="I136" s="179"/>
      <c r="J136" s="227"/>
      <c r="K136" s="227"/>
    </row>
    <row r="137" spans="1:11" s="1" customFormat="1" ht="15" customHeight="1" x14ac:dyDescent="0.25">
      <c r="A137" s="63" t="s">
        <v>69</v>
      </c>
      <c r="B137" s="13">
        <v>1010</v>
      </c>
      <c r="C137" s="13">
        <v>5</v>
      </c>
      <c r="D137" s="232">
        <v>0</v>
      </c>
      <c r="E137" s="179"/>
      <c r="F137" s="179"/>
      <c r="G137" s="179"/>
      <c r="H137" s="179"/>
      <c r="I137" s="179"/>
      <c r="J137" s="227"/>
      <c r="K137" s="227"/>
    </row>
    <row r="138" spans="1:11" s="1" customFormat="1" ht="15" customHeight="1" x14ac:dyDescent="0.25">
      <c r="A138" s="63" t="s">
        <v>69</v>
      </c>
      <c r="B138" s="13">
        <v>1010</v>
      </c>
      <c r="C138" s="13">
        <v>6</v>
      </c>
      <c r="D138" s="232"/>
      <c r="E138" s="179" t="s">
        <v>174</v>
      </c>
      <c r="F138" s="179"/>
      <c r="G138" s="179"/>
      <c r="H138" s="179"/>
      <c r="I138" s="179"/>
      <c r="J138" s="227"/>
      <c r="K138" s="227"/>
    </row>
    <row r="139" spans="1:11" s="1" customFormat="1" ht="15" customHeight="1" x14ac:dyDescent="0.25">
      <c r="A139" s="63" t="s">
        <v>70</v>
      </c>
      <c r="B139" s="13">
        <v>55224</v>
      </c>
      <c r="C139" s="15" t="s">
        <v>71</v>
      </c>
      <c r="D139" s="232"/>
      <c r="E139" s="179"/>
      <c r="F139" s="179"/>
      <c r="G139" s="179"/>
      <c r="H139" s="179"/>
      <c r="I139" s="179"/>
      <c r="J139" s="227"/>
      <c r="K139" s="227"/>
    </row>
    <row r="140" spans="1:11" s="1" customFormat="1" ht="15" customHeight="1" x14ac:dyDescent="0.25">
      <c r="A140" s="63" t="s">
        <v>70</v>
      </c>
      <c r="B140" s="13">
        <v>55224</v>
      </c>
      <c r="C140" s="15" t="s">
        <v>72</v>
      </c>
      <c r="D140" s="232"/>
      <c r="E140" s="179"/>
      <c r="F140" s="179"/>
      <c r="G140" s="179"/>
      <c r="H140" s="179"/>
      <c r="I140" s="179"/>
      <c r="J140" s="227"/>
      <c r="K140" s="227"/>
    </row>
    <row r="141" spans="1:11" s="1" customFormat="1" ht="15" customHeight="1" x14ac:dyDescent="0.25">
      <c r="A141" s="63" t="s">
        <v>70</v>
      </c>
      <c r="B141" s="13">
        <v>55224</v>
      </c>
      <c r="C141" s="15" t="s">
        <v>73</v>
      </c>
      <c r="D141" s="232"/>
      <c r="E141" s="179"/>
      <c r="F141" s="179"/>
      <c r="G141" s="179"/>
      <c r="H141" s="179"/>
      <c r="I141" s="179"/>
      <c r="J141" s="227"/>
      <c r="K141" s="227"/>
    </row>
    <row r="142" spans="1:11" s="1" customFormat="1" ht="15" customHeight="1" x14ac:dyDescent="0.25">
      <c r="A142" s="63" t="s">
        <v>70</v>
      </c>
      <c r="B142" s="13">
        <v>55224</v>
      </c>
      <c r="C142" s="15" t="s">
        <v>74</v>
      </c>
      <c r="D142" s="232"/>
      <c r="E142" s="179"/>
      <c r="F142" s="179"/>
      <c r="G142" s="179"/>
      <c r="H142" s="179"/>
      <c r="I142" s="179"/>
      <c r="J142" s="227"/>
      <c r="K142" s="227"/>
    </row>
    <row r="143" spans="1:11" s="1" customFormat="1" ht="15" customHeight="1" x14ac:dyDescent="0.25">
      <c r="A143" s="63" t="s">
        <v>75</v>
      </c>
      <c r="B143" s="13">
        <v>1040</v>
      </c>
      <c r="C143" s="13">
        <v>1</v>
      </c>
      <c r="D143" s="232"/>
      <c r="E143" s="179"/>
      <c r="F143" s="179"/>
      <c r="G143" s="179"/>
      <c r="H143" s="179"/>
      <c r="I143" s="179"/>
      <c r="J143" s="225"/>
      <c r="K143" s="225"/>
    </row>
    <row r="144" spans="1:11" s="1" customFormat="1" ht="15" customHeight="1" x14ac:dyDescent="0.25">
      <c r="A144" s="63" t="s">
        <v>75</v>
      </c>
      <c r="B144" s="13">
        <v>1040</v>
      </c>
      <c r="C144" s="13">
        <v>2</v>
      </c>
      <c r="D144" s="232"/>
      <c r="E144" s="179"/>
      <c r="F144" s="179"/>
      <c r="G144" s="179"/>
      <c r="H144" s="179"/>
      <c r="I144" s="179"/>
      <c r="J144" s="225"/>
      <c r="K144" s="225"/>
    </row>
    <row r="145" spans="1:11" s="1" customFormat="1" ht="15" customHeight="1" x14ac:dyDescent="0.25">
      <c r="A145" s="106" t="s">
        <v>80</v>
      </c>
      <c r="B145" s="134">
        <v>55259</v>
      </c>
      <c r="C145" s="135" t="s">
        <v>81</v>
      </c>
      <c r="D145" s="247"/>
      <c r="E145" s="228"/>
      <c r="F145" s="228"/>
      <c r="G145" s="228"/>
      <c r="H145" s="228"/>
      <c r="I145" s="228"/>
      <c r="J145" s="229"/>
      <c r="K145" s="229"/>
    </row>
    <row r="146" spans="1:11" s="1" customFormat="1" ht="15" customHeight="1" x14ac:dyDescent="0.25">
      <c r="A146" s="106" t="s">
        <v>80</v>
      </c>
      <c r="B146" s="134">
        <v>55259</v>
      </c>
      <c r="C146" s="135" t="s">
        <v>82</v>
      </c>
      <c r="D146" s="247"/>
      <c r="E146" s="228"/>
      <c r="F146" s="228"/>
      <c r="G146" s="228"/>
      <c r="H146" s="228"/>
      <c r="I146" s="228"/>
      <c r="J146" s="218"/>
      <c r="K146" s="218"/>
    </row>
    <row r="147" spans="1:11" s="1" customFormat="1" ht="15" customHeight="1" x14ac:dyDescent="0.25">
      <c r="A147" s="27" t="s">
        <v>76</v>
      </c>
      <c r="B147" s="14">
        <v>55148</v>
      </c>
      <c r="C147" s="14">
        <v>1</v>
      </c>
      <c r="D147" s="249"/>
      <c r="E147" s="230"/>
      <c r="F147" s="230"/>
      <c r="G147" s="230"/>
      <c r="H147" s="230"/>
      <c r="I147" s="230"/>
      <c r="J147" s="218"/>
      <c r="K147" s="218"/>
    </row>
    <row r="148" spans="1:11" s="1" customFormat="1" ht="15" customHeight="1" x14ac:dyDescent="0.25">
      <c r="A148" s="63" t="s">
        <v>76</v>
      </c>
      <c r="B148" s="14">
        <v>55148</v>
      </c>
      <c r="C148" s="14">
        <v>2</v>
      </c>
      <c r="D148" s="249"/>
      <c r="E148" s="230"/>
      <c r="F148" s="230"/>
      <c r="G148" s="230"/>
      <c r="H148" s="230"/>
      <c r="I148" s="230"/>
      <c r="J148" s="218"/>
      <c r="K148" s="218"/>
    </row>
    <row r="149" spans="1:11" ht="15" customHeight="1" x14ac:dyDescent="0.25">
      <c r="A149" s="63" t="s">
        <v>76</v>
      </c>
      <c r="B149" s="14">
        <v>55148</v>
      </c>
      <c r="C149" s="14">
        <v>3</v>
      </c>
      <c r="D149" s="246"/>
      <c r="E149" s="230"/>
      <c r="F149" s="230"/>
      <c r="G149" s="230"/>
      <c r="H149" s="230"/>
      <c r="I149" s="230"/>
      <c r="J149" s="231"/>
      <c r="K149" s="231"/>
    </row>
    <row r="150" spans="1:11" ht="15" customHeight="1" x14ac:dyDescent="0.25">
      <c r="A150" s="63" t="s">
        <v>76</v>
      </c>
      <c r="B150" s="14">
        <v>55148</v>
      </c>
      <c r="C150" s="14">
        <v>4</v>
      </c>
      <c r="D150" s="246"/>
      <c r="E150" s="230"/>
      <c r="F150" s="230"/>
      <c r="G150" s="230"/>
      <c r="H150" s="230"/>
      <c r="I150" s="230"/>
      <c r="J150" s="231"/>
      <c r="K150" s="231"/>
    </row>
    <row r="151" spans="1:11" ht="11.25" customHeight="1" x14ac:dyDescent="0.25">
      <c r="A151" s="214" t="s">
        <v>181</v>
      </c>
      <c r="B151" s="215"/>
      <c r="C151" s="215"/>
      <c r="D151" s="216"/>
      <c r="E151" s="216"/>
      <c r="F151" s="216"/>
      <c r="J151" s="9"/>
      <c r="K151" s="9"/>
    </row>
    <row r="152" spans="1:11" ht="11.25" customHeight="1" x14ac:dyDescent="0.25">
      <c r="A152" s="262" t="s">
        <v>192</v>
      </c>
      <c r="B152" s="262"/>
      <c r="C152" s="262"/>
      <c r="D152" s="262"/>
      <c r="E152" s="262"/>
      <c r="F152" s="262"/>
    </row>
    <row r="153" spans="1:11" x14ac:dyDescent="0.25">
      <c r="A153" s="217" t="s">
        <v>190</v>
      </c>
      <c r="B153" s="215"/>
      <c r="C153" s="215"/>
      <c r="D153" s="216"/>
      <c r="E153" s="216"/>
      <c r="F153" s="216"/>
    </row>
    <row r="154" spans="1:1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10"/>
      <c r="K154" s="10"/>
    </row>
    <row r="155" spans="1:11" x14ac:dyDescent="0.25">
      <c r="A155" s="50"/>
      <c r="B155" s="34"/>
      <c r="C155" s="34"/>
      <c r="D155" s="34"/>
      <c r="E155" s="34"/>
      <c r="F155" s="34"/>
      <c r="G155" s="34"/>
      <c r="H155" s="34"/>
      <c r="I155" s="34"/>
    </row>
    <row r="156" spans="1:11" x14ac:dyDescent="0.25">
      <c r="A156" s="50"/>
      <c r="B156" s="34"/>
      <c r="C156" s="34"/>
      <c r="D156" s="34"/>
      <c r="E156" s="34"/>
      <c r="F156" s="34"/>
      <c r="G156" s="34"/>
      <c r="H156" s="34"/>
      <c r="I156" s="34"/>
    </row>
    <row r="157" spans="1:11" x14ac:dyDescent="0.25">
      <c r="A157" s="48"/>
      <c r="B157" s="34"/>
      <c r="C157" s="34"/>
      <c r="D157" s="34"/>
      <c r="E157" s="34"/>
      <c r="F157" s="34"/>
      <c r="G157" s="34"/>
      <c r="H157" s="34"/>
      <c r="I157" s="34"/>
    </row>
    <row r="158" spans="1:11" x14ac:dyDescent="0.25">
      <c r="A158" s="35"/>
      <c r="B158" s="34"/>
      <c r="C158" s="34"/>
      <c r="D158" s="34"/>
      <c r="E158" s="34"/>
      <c r="F158" s="34"/>
      <c r="G158" s="34"/>
      <c r="H158" s="34"/>
      <c r="I158" s="34"/>
    </row>
    <row r="159" spans="1:11" x14ac:dyDescent="0.25">
      <c r="B159" s="34"/>
      <c r="C159" s="34"/>
      <c r="D159" s="34"/>
      <c r="E159" s="34"/>
      <c r="F159" s="34"/>
      <c r="G159" s="34"/>
      <c r="H159" s="34"/>
      <c r="I159" s="34"/>
    </row>
  </sheetData>
  <mergeCells count="1">
    <mergeCell ref="A152:F152"/>
  </mergeCells>
  <pageMargins left="0.7" right="0.7" top="0.75" bottom="0.75" header="0.3" footer="0.3"/>
  <pageSetup scale="78" orientation="landscape" r:id="rId1"/>
  <headerFooter alignWithMargins="0"/>
  <rowBreaks count="2" manualBreakCount="2">
    <brk id="39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4"/>
  <sheetViews>
    <sheetView zoomScaleNormal="100" workbookViewId="0"/>
  </sheetViews>
  <sheetFormatPr defaultRowHeight="15" x14ac:dyDescent="0.25"/>
  <cols>
    <col min="1" max="1" width="33.7109375" style="18" customWidth="1"/>
    <col min="2" max="2" width="9.42578125" style="18" customWidth="1"/>
    <col min="3" max="3" width="7.140625" style="18" customWidth="1"/>
    <col min="4" max="4" width="14" style="42" customWidth="1"/>
    <col min="5" max="5" width="14.7109375" style="42" customWidth="1"/>
    <col min="6" max="6" width="14.140625" style="18" customWidth="1"/>
    <col min="7" max="7" width="14.7109375" style="58" customWidth="1"/>
    <col min="8" max="8" width="12.28515625" style="53" customWidth="1"/>
    <col min="9" max="9" width="18.28515625" style="53" customWidth="1"/>
    <col min="10" max="10" width="12.42578125" style="53" customWidth="1"/>
    <col min="11" max="11" width="16.5703125" style="53" customWidth="1"/>
    <col min="12" max="12" width="16.42578125" style="53" customWidth="1"/>
    <col min="13" max="14" width="16.5703125" style="53" customWidth="1"/>
    <col min="15" max="15" width="16.5703125" style="59" customWidth="1"/>
    <col min="16" max="16" width="16.7109375" style="18" customWidth="1"/>
    <col min="17" max="17" width="16.42578125" style="53" customWidth="1"/>
    <col min="18" max="18" width="16.42578125" style="18" customWidth="1"/>
    <col min="19" max="19" width="16.5703125" style="18" customWidth="1"/>
    <col min="20" max="20" width="16.42578125" style="18" customWidth="1"/>
    <col min="21" max="21" width="16.7109375" style="18" customWidth="1"/>
    <col min="22" max="22" width="16.42578125" style="104" customWidth="1"/>
    <col min="23" max="23" width="16.5703125" style="104" customWidth="1"/>
    <col min="24" max="24" width="16.42578125" style="18" customWidth="1"/>
    <col min="25" max="25" width="16.7109375" style="18" customWidth="1"/>
    <col min="26" max="28" width="16.42578125" style="104" customWidth="1"/>
    <col min="29" max="29" width="16.7109375" style="104" customWidth="1"/>
    <col min="30" max="32" width="16.42578125" style="104" customWidth="1"/>
    <col min="33" max="33" width="16.85546875" style="104" customWidth="1"/>
    <col min="34" max="34" width="16.28515625" style="18" customWidth="1"/>
    <col min="35" max="35" width="16.5703125" style="18" customWidth="1"/>
    <col min="36" max="36" width="16" style="18" customWidth="1"/>
    <col min="37" max="37" width="16.42578125" style="18" customWidth="1"/>
    <col min="38" max="38" width="16" style="131" customWidth="1"/>
    <col min="39" max="39" width="16.42578125" style="131" customWidth="1"/>
    <col min="40" max="40" width="16" style="131" customWidth="1"/>
    <col min="41" max="41" width="16.42578125" style="131" customWidth="1"/>
    <col min="42" max="42" width="16" style="131" customWidth="1"/>
    <col min="43" max="43" width="16.42578125" style="131" customWidth="1"/>
    <col min="44" max="44" width="16" style="131" customWidth="1"/>
    <col min="45" max="45" width="16.42578125" style="131" customWidth="1"/>
    <col min="46" max="16384" width="9.140625" style="18"/>
  </cols>
  <sheetData>
    <row r="1" spans="1:45" ht="106.5" customHeight="1" x14ac:dyDescent="0.25">
      <c r="A1" s="60" t="s">
        <v>0</v>
      </c>
      <c r="B1" s="60" t="s">
        <v>1</v>
      </c>
      <c r="C1" s="60" t="s">
        <v>2</v>
      </c>
      <c r="D1" s="67" t="s">
        <v>182</v>
      </c>
      <c r="E1" s="67" t="s">
        <v>115</v>
      </c>
      <c r="F1" s="60" t="s">
        <v>114</v>
      </c>
      <c r="G1" s="65" t="s">
        <v>169</v>
      </c>
      <c r="H1" s="65" t="s">
        <v>170</v>
      </c>
      <c r="I1" s="65" t="s">
        <v>153</v>
      </c>
      <c r="J1" s="110" t="s">
        <v>101</v>
      </c>
      <c r="K1" s="111" t="s">
        <v>102</v>
      </c>
      <c r="L1" s="110" t="s">
        <v>103</v>
      </c>
      <c r="M1" s="111" t="s">
        <v>104</v>
      </c>
      <c r="N1" s="110" t="s">
        <v>105</v>
      </c>
      <c r="O1" s="111" t="s">
        <v>106</v>
      </c>
      <c r="P1" s="110" t="s">
        <v>107</v>
      </c>
      <c r="Q1" s="111" t="s">
        <v>108</v>
      </c>
      <c r="R1" s="110" t="s">
        <v>109</v>
      </c>
      <c r="S1" s="111" t="s">
        <v>110</v>
      </c>
      <c r="T1" s="110" t="s">
        <v>111</v>
      </c>
      <c r="U1" s="111" t="s">
        <v>112</v>
      </c>
      <c r="V1" s="110" t="s">
        <v>113</v>
      </c>
      <c r="W1" s="111" t="s">
        <v>117</v>
      </c>
      <c r="X1" s="110" t="s">
        <v>116</v>
      </c>
      <c r="Y1" s="111" t="s">
        <v>118</v>
      </c>
      <c r="Z1" s="110" t="s">
        <v>119</v>
      </c>
      <c r="AA1" s="111" t="s">
        <v>120</v>
      </c>
      <c r="AB1" s="110" t="s">
        <v>121</v>
      </c>
      <c r="AC1" s="111" t="s">
        <v>131</v>
      </c>
      <c r="AD1" s="110" t="s">
        <v>132</v>
      </c>
      <c r="AE1" s="111" t="s">
        <v>143</v>
      </c>
      <c r="AF1" s="110" t="s">
        <v>144</v>
      </c>
      <c r="AG1" s="111" t="s">
        <v>145</v>
      </c>
      <c r="AH1" s="110" t="s">
        <v>146</v>
      </c>
      <c r="AI1" s="111" t="s">
        <v>148</v>
      </c>
      <c r="AJ1" s="110" t="s">
        <v>149</v>
      </c>
      <c r="AK1" s="111" t="s">
        <v>186</v>
      </c>
      <c r="AL1" s="110" t="s">
        <v>185</v>
      </c>
      <c r="AM1" s="111" t="s">
        <v>201</v>
      </c>
      <c r="AN1" s="110" t="s">
        <v>202</v>
      </c>
      <c r="AO1" s="111" t="s">
        <v>204</v>
      </c>
      <c r="AP1" s="110" t="s">
        <v>203</v>
      </c>
      <c r="AQ1" s="111" t="s">
        <v>205</v>
      </c>
      <c r="AR1" s="110" t="s">
        <v>206</v>
      </c>
      <c r="AS1" s="84" t="s">
        <v>168</v>
      </c>
    </row>
    <row r="2" spans="1:45" ht="15" customHeight="1" x14ac:dyDescent="0.25">
      <c r="A2" s="63" t="s">
        <v>3</v>
      </c>
      <c r="B2" s="13">
        <v>6137</v>
      </c>
      <c r="C2" s="13">
        <v>1</v>
      </c>
      <c r="D2" s="107">
        <f>(LARGE('Annual Heat Inputs'!D2:K2,1)+LARGE('Annual Heat Inputs'!D2:K2,2)+LARGE('Annual Heat Inputs'!D2:K2,3))/3</f>
        <v>16655418.840000002</v>
      </c>
      <c r="E2" s="108">
        <v>1344079813</v>
      </c>
      <c r="F2" s="137">
        <f t="shared" ref="F2:F45" si="0">D2/E2</f>
        <v>1.2391688855756961E-2</v>
      </c>
      <c r="G2" s="159">
        <v>161456</v>
      </c>
      <c r="H2" s="165">
        <f t="shared" ref="H2:H27" si="1">PRODUCT(F2,G2)</f>
        <v>2000.712515895096</v>
      </c>
      <c r="I2" s="165">
        <f>MIN(H2,'SO2 Annual Emissions'!N2,' Retirement Adjustments'!D2)</f>
        <v>2000.712515895096</v>
      </c>
      <c r="J2" s="165">
        <v>38807.2333</v>
      </c>
      <c r="K2" s="165">
        <f>PRODUCT(F2,J2)+H2</f>
        <v>2481.5996763014664</v>
      </c>
      <c r="L2" s="165">
        <v>13891.458699999999</v>
      </c>
      <c r="M2" s="165">
        <f>PRODUCT(F2,L2)+K2</f>
        <v>2653.7383102644644</v>
      </c>
      <c r="N2" s="165">
        <v>5263.9876999999997</v>
      </c>
      <c r="O2" s="165">
        <f>PRODUCT(F2,N2)+M2</f>
        <v>2718.9680079833961</v>
      </c>
      <c r="P2" s="165">
        <v>1994.7197000000001</v>
      </c>
      <c r="Q2" s="165">
        <f>PRODUCT(F2,P2)+O2</f>
        <v>2743.6859538602448</v>
      </c>
      <c r="R2" s="165">
        <v>755.87310000000002</v>
      </c>
      <c r="S2" s="165">
        <f>PRODUCT(F2,R2)+Q2</f>
        <v>2753.0524981298813</v>
      </c>
      <c r="T2" s="165">
        <v>286.42829999999998</v>
      </c>
      <c r="U2" s="165">
        <f>PRODUCT(F2,T2)+S2</f>
        <v>2756.6018285029645</v>
      </c>
      <c r="V2" s="165">
        <v>108.53830000000001</v>
      </c>
      <c r="W2" s="165">
        <f>PRODUCT(F2,V2)+U2</f>
        <v>2757.9468013454975</v>
      </c>
      <c r="X2" s="165">
        <v>41.129199999999997</v>
      </c>
      <c r="Y2" s="165">
        <f>PRODUCT(F2,X2)+W2</f>
        <v>2758.4564615947838</v>
      </c>
      <c r="Z2" s="165">
        <v>15.5854</v>
      </c>
      <c r="AA2" s="165">
        <f>PRODUCT(F2,Z2)+Y2</f>
        <v>2758.6495910222761</v>
      </c>
      <c r="AB2" s="165">
        <v>5.9058000000000002</v>
      </c>
      <c r="AC2" s="165">
        <f>PRODUCT(F2,AB2)+AA2</f>
        <v>2758.7227738583206</v>
      </c>
      <c r="AD2" s="165">
        <v>2.238</v>
      </c>
      <c r="AE2" s="165">
        <f>PRODUCT(F2,AD2)+AC2</f>
        <v>2758.7505064579796</v>
      </c>
      <c r="AF2" s="165">
        <v>0.84799999999999998</v>
      </c>
      <c r="AG2" s="165">
        <f>PRODUCT(F2,AF2)+AE2</f>
        <v>2758.7610146101292</v>
      </c>
      <c r="AH2" s="165">
        <v>0.32140000000000002</v>
      </c>
      <c r="AI2" s="165">
        <f>PRODUCT(F2,AH2)+AG2</f>
        <v>2758.7649972989275</v>
      </c>
      <c r="AJ2" s="165">
        <v>0.12180000000000001</v>
      </c>
      <c r="AK2" s="165">
        <f>PRODUCT(F2,AJ2)+AI2</f>
        <v>2758.7665066066302</v>
      </c>
      <c r="AL2" s="165">
        <v>4.6100000000000002E-2</v>
      </c>
      <c r="AM2" s="165">
        <f>PRODUCT(F2,AL2)+AK2</f>
        <v>2758.7670778634865</v>
      </c>
      <c r="AN2" s="165">
        <v>1.7500000000000002E-2</v>
      </c>
      <c r="AO2" s="165">
        <f>PRODUCT(F2,AN2)+AM2</f>
        <v>2758.7672947180413</v>
      </c>
      <c r="AP2" s="165">
        <v>6.6E-3</v>
      </c>
      <c r="AQ2" s="165">
        <f>PRODUCT(F2,AP2)+AO2</f>
        <v>2758.7673765031877</v>
      </c>
      <c r="AR2" s="165">
        <v>2.5000000000000001E-3</v>
      </c>
      <c r="AS2" s="165">
        <f>PRODUCT(F2,AR2)+AQ2</f>
        <v>2758.7674074824099</v>
      </c>
    </row>
    <row r="3" spans="1:45" ht="15" customHeight="1" x14ac:dyDescent="0.25">
      <c r="A3" s="63" t="s">
        <v>3</v>
      </c>
      <c r="B3" s="13">
        <v>6137</v>
      </c>
      <c r="C3" s="13">
        <v>2</v>
      </c>
      <c r="D3" s="107">
        <f>(LARGE('Annual Heat Inputs'!D3:K3,1)+LARGE('Annual Heat Inputs'!D3:K3,2)+LARGE('Annual Heat Inputs'!D3:K3,3))/3</f>
        <v>16068542.706666665</v>
      </c>
      <c r="E3" s="108">
        <v>1344079813</v>
      </c>
      <c r="F3" s="137">
        <f t="shared" si="0"/>
        <v>1.1955050995670794E-2</v>
      </c>
      <c r="G3" s="159">
        <v>161456</v>
      </c>
      <c r="H3" s="165">
        <f t="shared" si="1"/>
        <v>1930.2147135570237</v>
      </c>
      <c r="I3" s="165">
        <f>MIN(H3,'SO2 Annual Emissions'!N3,' Retirement Adjustments'!D3)</f>
        <v>1930.2147135570237</v>
      </c>
      <c r="J3" s="165">
        <v>38807.2333</v>
      </c>
      <c r="K3" s="165">
        <f>PRODUCT(F3,J3)+H3</f>
        <v>2394.1571666594177</v>
      </c>
      <c r="L3" s="165">
        <v>13891.458699999999</v>
      </c>
      <c r="M3" s="165">
        <f>PRODUCT(F3,L3)+K3</f>
        <v>2560.2302638221722</v>
      </c>
      <c r="N3" s="165">
        <v>5263.9876999999997</v>
      </c>
      <c r="O3" s="165">
        <f>PRODUCT(F3,N3)+M3</f>
        <v>2623.161505216256</v>
      </c>
      <c r="P3" s="165">
        <v>1994.7197000000001</v>
      </c>
      <c r="Q3" s="165">
        <f>PRODUCT(F3,P3)+O3</f>
        <v>2647.0084809518253</v>
      </c>
      <c r="R3" s="165">
        <v>755.87310000000002</v>
      </c>
      <c r="S3" s="165">
        <f>PRODUCT(F3,R3)+Q3</f>
        <v>2656.0449824085808</v>
      </c>
      <c r="T3" s="165">
        <v>286.42829999999998</v>
      </c>
      <c r="U3" s="165">
        <f>PRODUCT(F3,T3)+S3</f>
        <v>2659.469247341684</v>
      </c>
      <c r="V3" s="165">
        <v>108.53830000000001</v>
      </c>
      <c r="W3" s="165">
        <f>PRODUCT(F3,V3)+U3</f>
        <v>2660.7668282531672</v>
      </c>
      <c r="X3" s="165">
        <v>41.129199999999997</v>
      </c>
      <c r="Y3" s="165">
        <f>PRODUCT(F3,X3)+W3</f>
        <v>2661.2585299365783</v>
      </c>
      <c r="Z3" s="165">
        <v>15.5854</v>
      </c>
      <c r="AA3" s="165">
        <f>PRODUCT(F3,Z3)+Y3</f>
        <v>2661.4448541883662</v>
      </c>
      <c r="AB3" s="165">
        <v>5.9058000000000002</v>
      </c>
      <c r="AC3" s="165">
        <f>PRODUCT(F3,AB3)+AA3</f>
        <v>2661.5154583285366</v>
      </c>
      <c r="AD3" s="165">
        <v>2.238</v>
      </c>
      <c r="AE3" s="165">
        <f>PRODUCT(F3,AD3)+AC3</f>
        <v>2661.542213732665</v>
      </c>
      <c r="AF3" s="165">
        <v>0.84799999999999998</v>
      </c>
      <c r="AG3" s="165">
        <f>PRODUCT(F3,AF3)+AE3</f>
        <v>2661.5523516159092</v>
      </c>
      <c r="AH3" s="165">
        <v>0.32140000000000002</v>
      </c>
      <c r="AI3" s="165">
        <f>PRODUCT(F3,AH3)+AG3</f>
        <v>2661.5561939692993</v>
      </c>
      <c r="AJ3" s="165">
        <v>0.12180000000000001</v>
      </c>
      <c r="AK3" s="165">
        <f>PRODUCT(F3,AJ3)+AI3</f>
        <v>2661.5576500945108</v>
      </c>
      <c r="AL3" s="165">
        <v>4.6100000000000002E-2</v>
      </c>
      <c r="AM3" s="165">
        <f>PRODUCT(F3,AL3)+AK3</f>
        <v>2661.5582012223617</v>
      </c>
      <c r="AN3" s="165">
        <v>1.7500000000000002E-2</v>
      </c>
      <c r="AO3" s="165">
        <f>PRODUCT(F3,AN3)+AM3</f>
        <v>2661.558410435754</v>
      </c>
      <c r="AP3" s="165">
        <v>6.6E-3</v>
      </c>
      <c r="AQ3" s="165">
        <f>PRODUCT(F3,AP3)+AO3</f>
        <v>2661.5584893390906</v>
      </c>
      <c r="AR3" s="165">
        <v>2.5000000000000001E-3</v>
      </c>
      <c r="AS3" s="165">
        <f>PRODUCT(F3,AR3)+AQ3</f>
        <v>2661.5585192267181</v>
      </c>
    </row>
    <row r="4" spans="1:45" ht="15" customHeight="1" x14ac:dyDescent="0.25">
      <c r="A4" s="63" t="s">
        <v>3</v>
      </c>
      <c r="B4" s="13">
        <v>6137</v>
      </c>
      <c r="C4" s="13">
        <v>3</v>
      </c>
      <c r="D4" s="107">
        <f>(LARGE('Annual Heat Inputs'!D4:K4,1)+LARGE('Annual Heat Inputs'!D4:K4,2)+LARGE('Annual Heat Inputs'!D4:K4,3))/3</f>
        <v>233812.91266666667</v>
      </c>
      <c r="E4" s="108">
        <v>1344079813</v>
      </c>
      <c r="F4" s="137">
        <f t="shared" si="0"/>
        <v>1.7395761055646975E-4</v>
      </c>
      <c r="G4" s="159">
        <v>161456</v>
      </c>
      <c r="H4" s="165">
        <f t="shared" si="1"/>
        <v>28.086499970005381</v>
      </c>
      <c r="I4" s="165">
        <f>MIN(H4,'SO2 Annual Emissions'!N4,' Retirement Adjustments'!D4)</f>
        <v>0.59599999999999997</v>
      </c>
      <c r="J4" s="165">
        <v>38807.2333</v>
      </c>
      <c r="K4" s="165">
        <f>I4</f>
        <v>0.59599999999999997</v>
      </c>
      <c r="L4" s="165">
        <v>13891.458699999999</v>
      </c>
      <c r="M4" s="165">
        <f>K4</f>
        <v>0.59599999999999997</v>
      </c>
      <c r="N4" s="165">
        <v>5263.9876999999997</v>
      </c>
      <c r="O4" s="165">
        <f>M4</f>
        <v>0.59599999999999997</v>
      </c>
      <c r="P4" s="165">
        <v>1994.7197000000001</v>
      </c>
      <c r="Q4" s="165">
        <f>O4</f>
        <v>0.59599999999999997</v>
      </c>
      <c r="R4" s="165">
        <v>755.87310000000002</v>
      </c>
      <c r="S4" s="165">
        <f>Q4</f>
        <v>0.59599999999999997</v>
      </c>
      <c r="T4" s="165">
        <v>286.42829999999998</v>
      </c>
      <c r="U4" s="165">
        <f>S4</f>
        <v>0.59599999999999997</v>
      </c>
      <c r="V4" s="165">
        <v>108.53830000000001</v>
      </c>
      <c r="W4" s="165">
        <f>U4</f>
        <v>0.59599999999999997</v>
      </c>
      <c r="X4" s="165">
        <v>41.129199999999997</v>
      </c>
      <c r="Y4" s="165">
        <f>W4</f>
        <v>0.59599999999999997</v>
      </c>
      <c r="Z4" s="165">
        <v>15.5854</v>
      </c>
      <c r="AA4" s="165">
        <f>Y4</f>
        <v>0.59599999999999997</v>
      </c>
      <c r="AB4" s="165">
        <v>5.9058000000000002</v>
      </c>
      <c r="AC4" s="165">
        <f>AA4</f>
        <v>0.59599999999999997</v>
      </c>
      <c r="AD4" s="165">
        <v>2.238</v>
      </c>
      <c r="AE4" s="165">
        <f>AC4</f>
        <v>0.59599999999999997</v>
      </c>
      <c r="AF4" s="165">
        <v>0.84799999999999998</v>
      </c>
      <c r="AG4" s="165">
        <f>AE4</f>
        <v>0.59599999999999997</v>
      </c>
      <c r="AH4" s="165">
        <v>0.32140000000000002</v>
      </c>
      <c r="AI4" s="165">
        <f>AG4</f>
        <v>0.59599999999999997</v>
      </c>
      <c r="AJ4" s="165">
        <v>0.12180000000000001</v>
      </c>
      <c r="AK4" s="165">
        <f>AI4</f>
        <v>0.59599999999999997</v>
      </c>
      <c r="AL4" s="165">
        <v>4.6100000000000002E-2</v>
      </c>
      <c r="AM4" s="165">
        <f>AK4</f>
        <v>0.59599999999999997</v>
      </c>
      <c r="AN4" s="165">
        <v>1.7500000000000002E-2</v>
      </c>
      <c r="AO4" s="165">
        <f>AM4</f>
        <v>0.59599999999999997</v>
      </c>
      <c r="AP4" s="165">
        <v>6.6E-3</v>
      </c>
      <c r="AQ4" s="165">
        <f>AO4</f>
        <v>0.59599999999999997</v>
      </c>
      <c r="AR4" s="165">
        <v>2.5000000000000001E-3</v>
      </c>
      <c r="AS4" s="165">
        <f>AQ4</f>
        <v>0.59599999999999997</v>
      </c>
    </row>
    <row r="5" spans="1:45" ht="15" customHeight="1" x14ac:dyDescent="0.25">
      <c r="A5" s="63" t="s">
        <v>3</v>
      </c>
      <c r="B5" s="13">
        <v>6137</v>
      </c>
      <c r="C5" s="13">
        <v>4</v>
      </c>
      <c r="D5" s="107">
        <f>(LARGE('Annual Heat Inputs'!D5:K5,1)+LARGE('Annual Heat Inputs'!D5:K5,2)+LARGE('Annual Heat Inputs'!D5:K5,3))/3</f>
        <v>276690.69399999996</v>
      </c>
      <c r="E5" s="108">
        <v>1344079813</v>
      </c>
      <c r="F5" s="137">
        <f t="shared" si="0"/>
        <v>2.0585882722427284E-4</v>
      </c>
      <c r="G5" s="159">
        <v>161456</v>
      </c>
      <c r="H5" s="165">
        <f t="shared" si="1"/>
        <v>33.237142808322197</v>
      </c>
      <c r="I5" s="165">
        <f>MIN(H5,'SO2 Annual Emissions'!N5,' Retirement Adjustments'!D5)</f>
        <v>9.5000000000000001E-2</v>
      </c>
      <c r="J5" s="165">
        <v>38807.2333</v>
      </c>
      <c r="K5" s="165">
        <f>I5</f>
        <v>9.5000000000000001E-2</v>
      </c>
      <c r="L5" s="165">
        <v>13891.458699999999</v>
      </c>
      <c r="M5" s="165">
        <f>K5</f>
        <v>9.5000000000000001E-2</v>
      </c>
      <c r="N5" s="165">
        <v>5263.9876999999997</v>
      </c>
      <c r="O5" s="165">
        <f>M5</f>
        <v>9.5000000000000001E-2</v>
      </c>
      <c r="P5" s="165">
        <v>1994.7197000000001</v>
      </c>
      <c r="Q5" s="165">
        <f>O5</f>
        <v>9.5000000000000001E-2</v>
      </c>
      <c r="R5" s="165">
        <v>755.87310000000002</v>
      </c>
      <c r="S5" s="165">
        <f>Q5</f>
        <v>9.5000000000000001E-2</v>
      </c>
      <c r="T5" s="165">
        <v>286.42829999999998</v>
      </c>
      <c r="U5" s="165">
        <f>S5</f>
        <v>9.5000000000000001E-2</v>
      </c>
      <c r="V5" s="165">
        <v>108.53830000000001</v>
      </c>
      <c r="W5" s="165">
        <f>U5</f>
        <v>9.5000000000000001E-2</v>
      </c>
      <c r="X5" s="165">
        <v>41.129199999999997</v>
      </c>
      <c r="Y5" s="165">
        <f>W5</f>
        <v>9.5000000000000001E-2</v>
      </c>
      <c r="Z5" s="165">
        <v>15.5854</v>
      </c>
      <c r="AA5" s="165">
        <f>Y5</f>
        <v>9.5000000000000001E-2</v>
      </c>
      <c r="AB5" s="165">
        <v>5.9058000000000002</v>
      </c>
      <c r="AC5" s="165">
        <f>AA5</f>
        <v>9.5000000000000001E-2</v>
      </c>
      <c r="AD5" s="165">
        <v>2.238</v>
      </c>
      <c r="AE5" s="165">
        <f>AC5</f>
        <v>9.5000000000000001E-2</v>
      </c>
      <c r="AF5" s="165">
        <v>0.84799999999999998</v>
      </c>
      <c r="AG5" s="165">
        <f>AE5</f>
        <v>9.5000000000000001E-2</v>
      </c>
      <c r="AH5" s="165">
        <v>0.32140000000000002</v>
      </c>
      <c r="AI5" s="165">
        <f>AG5</f>
        <v>9.5000000000000001E-2</v>
      </c>
      <c r="AJ5" s="165">
        <v>0.12180000000000001</v>
      </c>
      <c r="AK5" s="165">
        <f>AI5</f>
        <v>9.5000000000000001E-2</v>
      </c>
      <c r="AL5" s="165">
        <v>4.6100000000000002E-2</v>
      </c>
      <c r="AM5" s="165">
        <f>AK5</f>
        <v>9.5000000000000001E-2</v>
      </c>
      <c r="AN5" s="165">
        <v>1.7500000000000002E-2</v>
      </c>
      <c r="AO5" s="165">
        <f>AM5</f>
        <v>9.5000000000000001E-2</v>
      </c>
      <c r="AP5" s="165">
        <v>6.6E-3</v>
      </c>
      <c r="AQ5" s="165">
        <f>AO5</f>
        <v>9.5000000000000001E-2</v>
      </c>
      <c r="AR5" s="165">
        <v>2.5000000000000001E-3</v>
      </c>
      <c r="AS5" s="165">
        <f>AQ5</f>
        <v>9.5000000000000001E-2</v>
      </c>
    </row>
    <row r="6" spans="1:45" ht="15" customHeight="1" x14ac:dyDescent="0.25">
      <c r="A6" s="136" t="s">
        <v>4</v>
      </c>
      <c r="B6" s="133">
        <v>6705</v>
      </c>
      <c r="C6" s="133">
        <v>4</v>
      </c>
      <c r="D6" s="107">
        <f>(LARGE('Annual Heat Inputs'!D6:K6,1)+LARGE('Annual Heat Inputs'!D6:K6,2)+LARGE('Annual Heat Inputs'!D6:K6,3))/3</f>
        <v>24119303.735333335</v>
      </c>
      <c r="E6" s="108">
        <v>1344079813</v>
      </c>
      <c r="F6" s="137">
        <f t="shared" si="0"/>
        <v>1.794484486862339E-2</v>
      </c>
      <c r="G6" s="159">
        <v>161456</v>
      </c>
      <c r="H6" s="165">
        <f t="shared" si="1"/>
        <v>2897.3028731084582</v>
      </c>
      <c r="I6" s="165">
        <f>MIN(H6,'SO2 Annual Emissions'!N6,' Retirement Adjustments'!D6)</f>
        <v>2897.3028731084582</v>
      </c>
      <c r="J6" s="165">
        <v>38807.2333</v>
      </c>
      <c r="K6" s="165">
        <f>PRODUCT(F6,J6)+H6</f>
        <v>3593.6926544574339</v>
      </c>
      <c r="L6" s="165">
        <v>13891.458699999999</v>
      </c>
      <c r="M6" s="165">
        <f>PRODUCT(F6,L6)+K6</f>
        <v>3842.9727258278226</v>
      </c>
      <c r="N6" s="165">
        <v>5263.9876999999997</v>
      </c>
      <c r="O6" s="165">
        <f>PRODUCT(F6,N6)+M6</f>
        <v>3937.4341684946644</v>
      </c>
      <c r="P6" s="165">
        <v>1994.7197000000001</v>
      </c>
      <c r="Q6" s="165">
        <f>PRODUCT(F6,P6)+O6</f>
        <v>3973.2291040675514</v>
      </c>
      <c r="R6" s="165">
        <v>755.87310000000002</v>
      </c>
      <c r="S6" s="165">
        <f>PRODUCT(F6,R6)+Q6</f>
        <v>3986.7931295874168</v>
      </c>
      <c r="T6" s="165">
        <v>286.42829999999998</v>
      </c>
      <c r="U6" s="165">
        <f>PRODUCT(F6,T6)+S6</f>
        <v>3991.9330409969002</v>
      </c>
      <c r="V6" s="165">
        <v>108.53830000000001</v>
      </c>
      <c r="W6" s="165">
        <f>PRODUCT(F6,V6)+U6</f>
        <v>3993.8807439527045</v>
      </c>
      <c r="X6" s="165">
        <v>41.129199999999997</v>
      </c>
      <c r="Y6" s="165">
        <f>PRODUCT(F6,X6)+W6</f>
        <v>3994.618801066275</v>
      </c>
      <c r="Z6" s="165">
        <v>15.5854</v>
      </c>
      <c r="AA6" s="165">
        <f>PRODUCT(F6,Z6)+Y6</f>
        <v>3994.8984786514902</v>
      </c>
      <c r="AB6" s="165">
        <v>5.9058000000000002</v>
      </c>
      <c r="AC6" s="165">
        <f>PRODUCT(F6,AB6)+AA6</f>
        <v>3995.0044573163154</v>
      </c>
      <c r="AD6" s="165">
        <v>2.238</v>
      </c>
      <c r="AE6" s="165">
        <f>PRODUCT(F6,AD6)+AC6</f>
        <v>3995.0446178791312</v>
      </c>
      <c r="AF6" s="165">
        <v>0.84799999999999998</v>
      </c>
      <c r="AG6" s="165">
        <f>PRODUCT(F6,AF6)+AE6</f>
        <v>3995.0598351075801</v>
      </c>
      <c r="AH6" s="165">
        <v>0.32140000000000002</v>
      </c>
      <c r="AI6" s="165">
        <f>PRODUCT(F6,AH6)+AG6</f>
        <v>3995.0656025807207</v>
      </c>
      <c r="AJ6" s="165">
        <v>0.12180000000000001</v>
      </c>
      <c r="AK6" s="165">
        <f>PRODUCT(F6,AJ6)+AI6</f>
        <v>3995.0677882628256</v>
      </c>
      <c r="AL6" s="165">
        <v>4.6100000000000002E-2</v>
      </c>
      <c r="AM6" s="165">
        <f>PRODUCT(F6,AL6)+AK6</f>
        <v>3995.0686155201743</v>
      </c>
      <c r="AN6" s="165">
        <v>1.7500000000000002E-2</v>
      </c>
      <c r="AO6" s="165">
        <f>PRODUCT(F6,AN6)+AM6</f>
        <v>3995.0689295549596</v>
      </c>
      <c r="AP6" s="165">
        <v>6.6E-3</v>
      </c>
      <c r="AQ6" s="165">
        <f>PRODUCT(F6,AP6)+AO6</f>
        <v>3995.0690479909358</v>
      </c>
      <c r="AR6" s="165">
        <v>2.5000000000000001E-3</v>
      </c>
      <c r="AS6" s="165">
        <f>PRODUCT(F6,AR6)+AQ6</f>
        <v>3995.069092853048</v>
      </c>
    </row>
    <row r="7" spans="1:45" ht="15" customHeight="1" x14ac:dyDescent="0.25">
      <c r="A7" s="63" t="s">
        <v>5</v>
      </c>
      <c r="B7" s="13">
        <v>7336</v>
      </c>
      <c r="C7" s="15" t="s">
        <v>6</v>
      </c>
      <c r="D7" s="107">
        <f>(LARGE('Annual Heat Inputs'!D7:K7,1)+LARGE('Annual Heat Inputs'!D7:K7,2)+LARGE('Annual Heat Inputs'!D7:K7,3))/3</f>
        <v>39683.966666666667</v>
      </c>
      <c r="E7" s="108">
        <v>1344079813</v>
      </c>
      <c r="F7" s="137">
        <f t="shared" si="0"/>
        <v>2.9525007579789213E-5</v>
      </c>
      <c r="G7" s="159">
        <v>161456</v>
      </c>
      <c r="H7" s="165">
        <f t="shared" si="1"/>
        <v>4.7669896238024467</v>
      </c>
      <c r="I7" s="165">
        <f>MIN(H7,'SO2 Annual Emissions'!N7,' Retirement Adjustments'!D7)</f>
        <v>0.13800000000000001</v>
      </c>
      <c r="J7" s="165">
        <v>38807.2333</v>
      </c>
      <c r="K7" s="165">
        <f>I7</f>
        <v>0.13800000000000001</v>
      </c>
      <c r="L7" s="165">
        <v>13891.458699999999</v>
      </c>
      <c r="M7" s="165">
        <f>K7</f>
        <v>0.13800000000000001</v>
      </c>
      <c r="N7" s="165">
        <v>5263.9876999999997</v>
      </c>
      <c r="O7" s="165">
        <f>M7</f>
        <v>0.13800000000000001</v>
      </c>
      <c r="P7" s="165">
        <v>1994.7197000000001</v>
      </c>
      <c r="Q7" s="165">
        <f>O7</f>
        <v>0.13800000000000001</v>
      </c>
      <c r="R7" s="165">
        <v>755.87310000000002</v>
      </c>
      <c r="S7" s="165">
        <f>Q7</f>
        <v>0.13800000000000001</v>
      </c>
      <c r="T7" s="165">
        <v>286.42829999999998</v>
      </c>
      <c r="U7" s="165">
        <f>S7</f>
        <v>0.13800000000000001</v>
      </c>
      <c r="V7" s="165">
        <v>108.53830000000001</v>
      </c>
      <c r="W7" s="165">
        <f>U7</f>
        <v>0.13800000000000001</v>
      </c>
      <c r="X7" s="165">
        <v>41.129199999999997</v>
      </c>
      <c r="Y7" s="165">
        <f>W7</f>
        <v>0.13800000000000001</v>
      </c>
      <c r="Z7" s="165">
        <v>15.5854</v>
      </c>
      <c r="AA7" s="165">
        <f>Y7</f>
        <v>0.13800000000000001</v>
      </c>
      <c r="AB7" s="165">
        <v>5.9058000000000002</v>
      </c>
      <c r="AC7" s="165">
        <f>AA7</f>
        <v>0.13800000000000001</v>
      </c>
      <c r="AD7" s="165">
        <v>2.238</v>
      </c>
      <c r="AE7" s="165">
        <f>AC7</f>
        <v>0.13800000000000001</v>
      </c>
      <c r="AF7" s="165">
        <v>0.84799999999999998</v>
      </c>
      <c r="AG7" s="165">
        <f>AE7</f>
        <v>0.13800000000000001</v>
      </c>
      <c r="AH7" s="165">
        <v>0.32140000000000002</v>
      </c>
      <c r="AI7" s="165">
        <f>AG7</f>
        <v>0.13800000000000001</v>
      </c>
      <c r="AJ7" s="165">
        <v>0.12180000000000001</v>
      </c>
      <c r="AK7" s="165">
        <f>AI7</f>
        <v>0.13800000000000001</v>
      </c>
      <c r="AL7" s="165">
        <v>4.6100000000000002E-2</v>
      </c>
      <c r="AM7" s="165">
        <f>AK7</f>
        <v>0.13800000000000001</v>
      </c>
      <c r="AN7" s="165">
        <v>1.7500000000000002E-2</v>
      </c>
      <c r="AO7" s="165">
        <f>AM7</f>
        <v>0.13800000000000001</v>
      </c>
      <c r="AP7" s="165">
        <v>6.6E-3</v>
      </c>
      <c r="AQ7" s="165">
        <f>AO7</f>
        <v>0.13800000000000001</v>
      </c>
      <c r="AR7" s="165">
        <v>2.5000000000000001E-3</v>
      </c>
      <c r="AS7" s="165">
        <f>AQ7</f>
        <v>0.13800000000000001</v>
      </c>
    </row>
    <row r="8" spans="1:45" ht="15" customHeight="1" x14ac:dyDescent="0.25">
      <c r="A8" s="63" t="s">
        <v>5</v>
      </c>
      <c r="B8" s="13">
        <v>7336</v>
      </c>
      <c r="C8" s="15" t="s">
        <v>7</v>
      </c>
      <c r="D8" s="107">
        <f>(LARGE('Annual Heat Inputs'!D8:K8,1)+LARGE('Annual Heat Inputs'!D8:K8,2)+LARGE('Annual Heat Inputs'!D8:K8,3))/3</f>
        <v>44690.958333333336</v>
      </c>
      <c r="E8" s="108">
        <v>1344079813</v>
      </c>
      <c r="F8" s="137">
        <f t="shared" si="0"/>
        <v>3.3250226587052637E-5</v>
      </c>
      <c r="G8" s="159">
        <v>161456</v>
      </c>
      <c r="H8" s="165">
        <f t="shared" si="1"/>
        <v>5.3684485838391707</v>
      </c>
      <c r="I8" s="165">
        <f>MIN(H8,'SO2 Annual Emissions'!N8,' Retirement Adjustments'!D8)</f>
        <v>0.155</v>
      </c>
      <c r="J8" s="165">
        <v>38807.2333</v>
      </c>
      <c r="K8" s="165">
        <f>I8</f>
        <v>0.155</v>
      </c>
      <c r="L8" s="165">
        <v>13891.458699999999</v>
      </c>
      <c r="M8" s="165">
        <f>K8</f>
        <v>0.155</v>
      </c>
      <c r="N8" s="165">
        <v>5263.9876999999997</v>
      </c>
      <c r="O8" s="165">
        <f>M8</f>
        <v>0.155</v>
      </c>
      <c r="P8" s="165">
        <v>1994.7197000000001</v>
      </c>
      <c r="Q8" s="165">
        <f>O8</f>
        <v>0.155</v>
      </c>
      <c r="R8" s="165">
        <v>755.87310000000002</v>
      </c>
      <c r="S8" s="165">
        <f>Q8</f>
        <v>0.155</v>
      </c>
      <c r="T8" s="165">
        <v>286.42829999999998</v>
      </c>
      <c r="U8" s="165">
        <f>S8</f>
        <v>0.155</v>
      </c>
      <c r="V8" s="165">
        <v>108.53830000000001</v>
      </c>
      <c r="W8" s="165">
        <f>U8</f>
        <v>0.155</v>
      </c>
      <c r="X8" s="165">
        <v>41.129199999999997</v>
      </c>
      <c r="Y8" s="165">
        <f>W8</f>
        <v>0.155</v>
      </c>
      <c r="Z8" s="165">
        <v>15.5854</v>
      </c>
      <c r="AA8" s="165">
        <f>Y8</f>
        <v>0.155</v>
      </c>
      <c r="AB8" s="165">
        <v>5.9058000000000002</v>
      </c>
      <c r="AC8" s="165">
        <f>AA8</f>
        <v>0.155</v>
      </c>
      <c r="AD8" s="165">
        <v>2.238</v>
      </c>
      <c r="AE8" s="165">
        <f>AC8</f>
        <v>0.155</v>
      </c>
      <c r="AF8" s="165">
        <v>0.84799999999999998</v>
      </c>
      <c r="AG8" s="165">
        <f>AE8</f>
        <v>0.155</v>
      </c>
      <c r="AH8" s="165">
        <v>0.32140000000000002</v>
      </c>
      <c r="AI8" s="165">
        <f>AG8</f>
        <v>0.155</v>
      </c>
      <c r="AJ8" s="165">
        <v>0.12180000000000001</v>
      </c>
      <c r="AK8" s="165">
        <f>AI8</f>
        <v>0.155</v>
      </c>
      <c r="AL8" s="165">
        <v>4.6100000000000002E-2</v>
      </c>
      <c r="AM8" s="165">
        <f>AK8</f>
        <v>0.155</v>
      </c>
      <c r="AN8" s="165">
        <v>1.7500000000000002E-2</v>
      </c>
      <c r="AO8" s="165">
        <f>AM8</f>
        <v>0.155</v>
      </c>
      <c r="AP8" s="165">
        <v>6.6E-3</v>
      </c>
      <c r="AQ8" s="165">
        <f>AO8</f>
        <v>0.155</v>
      </c>
      <c r="AR8" s="165">
        <v>2.5000000000000001E-3</v>
      </c>
      <c r="AS8" s="165">
        <f>AQ8</f>
        <v>0.155</v>
      </c>
    </row>
    <row r="9" spans="1:45" ht="15" customHeight="1" x14ac:dyDescent="0.25">
      <c r="A9" s="63" t="s">
        <v>5</v>
      </c>
      <c r="B9" s="13">
        <v>7336</v>
      </c>
      <c r="C9" s="15" t="s">
        <v>8</v>
      </c>
      <c r="D9" s="107">
        <f>(LARGE('Annual Heat Inputs'!D9:K9,1)+LARGE('Annual Heat Inputs'!D9:K9,2)+LARGE('Annual Heat Inputs'!D9:K9,3))/3</f>
        <v>103036.45833333333</v>
      </c>
      <c r="E9" s="108">
        <v>1344079813</v>
      </c>
      <c r="F9" s="137">
        <f t="shared" si="0"/>
        <v>7.6659479099946374E-5</v>
      </c>
      <c r="G9" s="159">
        <v>161456</v>
      </c>
      <c r="H9" s="165">
        <f t="shared" si="1"/>
        <v>12.377132857560941</v>
      </c>
      <c r="I9" s="165">
        <f>MIN(H9,'SO2 Annual Emissions'!N9,' Retirement Adjustments'!D9)</f>
        <v>0.316</v>
      </c>
      <c r="J9" s="165">
        <v>38807.2333</v>
      </c>
      <c r="K9" s="165">
        <f>I9</f>
        <v>0.316</v>
      </c>
      <c r="L9" s="165">
        <v>13891.458699999999</v>
      </c>
      <c r="M9" s="165">
        <f>K9</f>
        <v>0.316</v>
      </c>
      <c r="N9" s="165">
        <v>5263.9876999999997</v>
      </c>
      <c r="O9" s="165">
        <f>M9</f>
        <v>0.316</v>
      </c>
      <c r="P9" s="165">
        <v>1994.7197000000001</v>
      </c>
      <c r="Q9" s="165">
        <f>O9</f>
        <v>0.316</v>
      </c>
      <c r="R9" s="165">
        <v>755.87310000000002</v>
      </c>
      <c r="S9" s="165">
        <f>Q9</f>
        <v>0.316</v>
      </c>
      <c r="T9" s="165">
        <v>286.42829999999998</v>
      </c>
      <c r="U9" s="165">
        <f>S9</f>
        <v>0.316</v>
      </c>
      <c r="V9" s="165">
        <v>108.53830000000001</v>
      </c>
      <c r="W9" s="165">
        <f>U9</f>
        <v>0.316</v>
      </c>
      <c r="X9" s="165">
        <v>41.129199999999997</v>
      </c>
      <c r="Y9" s="165">
        <f>W9</f>
        <v>0.316</v>
      </c>
      <c r="Z9" s="165">
        <v>15.5854</v>
      </c>
      <c r="AA9" s="165">
        <f>Y9</f>
        <v>0.316</v>
      </c>
      <c r="AB9" s="165">
        <v>5.9058000000000002</v>
      </c>
      <c r="AC9" s="165">
        <f>AA9</f>
        <v>0.316</v>
      </c>
      <c r="AD9" s="165">
        <v>2.238</v>
      </c>
      <c r="AE9" s="165">
        <f>AC9</f>
        <v>0.316</v>
      </c>
      <c r="AF9" s="165">
        <v>0.84799999999999998</v>
      </c>
      <c r="AG9" s="165">
        <f>AE9</f>
        <v>0.316</v>
      </c>
      <c r="AH9" s="165">
        <v>0.32140000000000002</v>
      </c>
      <c r="AI9" s="165">
        <f>AG9</f>
        <v>0.316</v>
      </c>
      <c r="AJ9" s="165">
        <v>0.12180000000000001</v>
      </c>
      <c r="AK9" s="165">
        <f>AI9</f>
        <v>0.316</v>
      </c>
      <c r="AL9" s="165">
        <v>4.6100000000000002E-2</v>
      </c>
      <c r="AM9" s="165">
        <f>AK9</f>
        <v>0.316</v>
      </c>
      <c r="AN9" s="165">
        <v>1.7500000000000002E-2</v>
      </c>
      <c r="AO9" s="165">
        <f>AM9</f>
        <v>0.316</v>
      </c>
      <c r="AP9" s="165">
        <v>6.6E-3</v>
      </c>
      <c r="AQ9" s="165">
        <f>AO9</f>
        <v>0.316</v>
      </c>
      <c r="AR9" s="165">
        <v>2.5000000000000001E-3</v>
      </c>
      <c r="AS9" s="165">
        <f>AQ9</f>
        <v>0.316</v>
      </c>
    </row>
    <row r="10" spans="1:45" ht="15" customHeight="1" x14ac:dyDescent="0.25">
      <c r="A10" s="63" t="s">
        <v>9</v>
      </c>
      <c r="B10" s="13">
        <v>995</v>
      </c>
      <c r="C10" s="13">
        <v>10</v>
      </c>
      <c r="D10" s="107">
        <f>(LARGE('Annual Heat Inputs'!D10:K10,1)+LARGE('Annual Heat Inputs'!D10:K10,2)+LARGE('Annual Heat Inputs'!D10:K10,3))/3</f>
        <v>35034.228000000003</v>
      </c>
      <c r="E10" s="108">
        <v>1344079813</v>
      </c>
      <c r="F10" s="137">
        <f t="shared" si="0"/>
        <v>2.6065586032278279E-5</v>
      </c>
      <c r="G10" s="159">
        <v>161456</v>
      </c>
      <c r="H10" s="165">
        <f t="shared" si="1"/>
        <v>4.2084452584275223</v>
      </c>
      <c r="I10" s="165">
        <f>MIN(H10,'SO2 Annual Emissions'!N10,' Retirement Adjustments'!D10)</f>
        <v>1.7000000000000001E-2</v>
      </c>
      <c r="J10" s="165">
        <v>38807.2333</v>
      </c>
      <c r="K10" s="165">
        <f>I10</f>
        <v>1.7000000000000001E-2</v>
      </c>
      <c r="L10" s="165">
        <v>13891.458699999999</v>
      </c>
      <c r="M10" s="165">
        <f>K10</f>
        <v>1.7000000000000001E-2</v>
      </c>
      <c r="N10" s="165">
        <v>5263.9876999999997</v>
      </c>
      <c r="O10" s="165">
        <f>M10</f>
        <v>1.7000000000000001E-2</v>
      </c>
      <c r="P10" s="165">
        <v>1994.7197000000001</v>
      </c>
      <c r="Q10" s="165">
        <f>O10</f>
        <v>1.7000000000000001E-2</v>
      </c>
      <c r="R10" s="165">
        <v>755.87310000000002</v>
      </c>
      <c r="S10" s="165">
        <f>Q10</f>
        <v>1.7000000000000001E-2</v>
      </c>
      <c r="T10" s="165">
        <v>286.42829999999998</v>
      </c>
      <c r="U10" s="165">
        <f>S10</f>
        <v>1.7000000000000001E-2</v>
      </c>
      <c r="V10" s="165">
        <v>108.53830000000001</v>
      </c>
      <c r="W10" s="165">
        <f>U10</f>
        <v>1.7000000000000001E-2</v>
      </c>
      <c r="X10" s="165">
        <v>41.129199999999997</v>
      </c>
      <c r="Y10" s="165">
        <f>W10</f>
        <v>1.7000000000000001E-2</v>
      </c>
      <c r="Z10" s="165">
        <v>15.5854</v>
      </c>
      <c r="AA10" s="165">
        <f>Y10</f>
        <v>1.7000000000000001E-2</v>
      </c>
      <c r="AB10" s="165">
        <v>5.9058000000000002</v>
      </c>
      <c r="AC10" s="165">
        <f>AA10</f>
        <v>1.7000000000000001E-2</v>
      </c>
      <c r="AD10" s="165">
        <v>2.238</v>
      </c>
      <c r="AE10" s="165">
        <f>AC10</f>
        <v>1.7000000000000001E-2</v>
      </c>
      <c r="AF10" s="165">
        <v>0.84799999999999998</v>
      </c>
      <c r="AG10" s="165">
        <f>AE10</f>
        <v>1.7000000000000001E-2</v>
      </c>
      <c r="AH10" s="165">
        <v>0.32140000000000002</v>
      </c>
      <c r="AI10" s="165">
        <f>AG10</f>
        <v>1.7000000000000001E-2</v>
      </c>
      <c r="AJ10" s="165">
        <v>0.12180000000000001</v>
      </c>
      <c r="AK10" s="165">
        <f>AI10</f>
        <v>1.7000000000000001E-2</v>
      </c>
      <c r="AL10" s="165">
        <v>4.6100000000000002E-2</v>
      </c>
      <c r="AM10" s="165">
        <f>AK10</f>
        <v>1.7000000000000001E-2</v>
      </c>
      <c r="AN10" s="165">
        <v>1.7500000000000002E-2</v>
      </c>
      <c r="AO10" s="165">
        <f>AM10</f>
        <v>1.7000000000000001E-2</v>
      </c>
      <c r="AP10" s="165">
        <v>6.6E-3</v>
      </c>
      <c r="AQ10" s="165">
        <f>AO10</f>
        <v>1.7000000000000001E-2</v>
      </c>
      <c r="AR10" s="165">
        <v>2.5000000000000001E-3</v>
      </c>
      <c r="AS10" s="165">
        <f>AQ10</f>
        <v>1.7000000000000001E-2</v>
      </c>
    </row>
    <row r="11" spans="1:45" ht="15" customHeight="1" x14ac:dyDescent="0.25">
      <c r="A11" s="63" t="s">
        <v>9</v>
      </c>
      <c r="B11" s="13">
        <v>995</v>
      </c>
      <c r="C11" s="13">
        <v>7</v>
      </c>
      <c r="D11" s="107">
        <f>(LARGE('Annual Heat Inputs'!D11:K11,1)+LARGE('Annual Heat Inputs'!D11:K11,2)+LARGE('Annual Heat Inputs'!D11:K11,3))/3</f>
        <v>11732774.190333335</v>
      </c>
      <c r="E11" s="108">
        <v>1344079813</v>
      </c>
      <c r="F11" s="137">
        <f t="shared" si="0"/>
        <v>8.7292243190124717E-3</v>
      </c>
      <c r="G11" s="159">
        <v>161456</v>
      </c>
      <c r="H11" s="165">
        <f t="shared" si="1"/>
        <v>1409.3856416504777</v>
      </c>
      <c r="I11" s="165">
        <f>MIN(H11,'SO2 Annual Emissions'!N11,' Retirement Adjustments'!D11)</f>
        <v>1409.3856416504777</v>
      </c>
      <c r="J11" s="165">
        <v>38807.2333</v>
      </c>
      <c r="K11" s="165">
        <f>PRODUCT(F11,J11)+H11</f>
        <v>1748.1426863264282</v>
      </c>
      <c r="L11" s="165">
        <v>13891.458699999999</v>
      </c>
      <c r="M11" s="165">
        <f>PRODUCT(F11,L11)+K11</f>
        <v>1869.4043454370255</v>
      </c>
      <c r="N11" s="165">
        <v>5263.9876999999997</v>
      </c>
      <c r="O11" s="165">
        <f>PRODUCT(F11,N11)+M11</f>
        <v>1915.354874882848</v>
      </c>
      <c r="P11" s="165">
        <v>1994.7197000000001</v>
      </c>
      <c r="Q11" s="165">
        <f>PRODUCT(F11,P11)+O11</f>
        <v>1932.7672305977012</v>
      </c>
      <c r="R11" s="165">
        <v>755.87310000000002</v>
      </c>
      <c r="S11" s="165">
        <f>PRODUCT(F11,R11)+Q11</f>
        <v>1939.3654164443085</v>
      </c>
      <c r="T11" s="165">
        <v>286.42829999999998</v>
      </c>
      <c r="U11" s="165">
        <f>PRODUCT(F11,T11)+S11</f>
        <v>1941.8657133263218</v>
      </c>
      <c r="V11" s="165">
        <v>108.53830000000001</v>
      </c>
      <c r="W11" s="165">
        <f>PRODUCT(F11,V11)+U11</f>
        <v>1942.8131684942261</v>
      </c>
      <c r="X11" s="165">
        <v>41.129199999999997</v>
      </c>
      <c r="Y11" s="165">
        <f>PRODUCT(F11,X11)+W11</f>
        <v>1943.1721945070876</v>
      </c>
      <c r="Z11" s="165">
        <v>15.5854</v>
      </c>
      <c r="AA11" s="165">
        <f>PRODUCT(F11,Z11)+Y11</f>
        <v>1943.3082429597891</v>
      </c>
      <c r="AB11" s="165">
        <v>5.9058000000000002</v>
      </c>
      <c r="AC11" s="165">
        <f>PRODUCT(F11,AB11)+AA11</f>
        <v>1943.3597960127724</v>
      </c>
      <c r="AD11" s="165">
        <v>2.238</v>
      </c>
      <c r="AE11" s="165">
        <f>PRODUCT(F11,AD11)+AC11</f>
        <v>1943.3793320167983</v>
      </c>
      <c r="AF11" s="165">
        <v>0.84799999999999998</v>
      </c>
      <c r="AG11" s="165">
        <f>PRODUCT(F11,AF11)+AE11</f>
        <v>1943.386734399021</v>
      </c>
      <c r="AH11" s="165">
        <v>0.32140000000000002</v>
      </c>
      <c r="AI11" s="165">
        <f>PRODUCT(F11,AH11)+AG11</f>
        <v>1943.3895399717171</v>
      </c>
      <c r="AJ11" s="165">
        <v>0.12180000000000001</v>
      </c>
      <c r="AK11" s="165">
        <f>PRODUCT(F11,AJ11)+AI11</f>
        <v>1943.3906031912393</v>
      </c>
      <c r="AL11" s="165">
        <v>4.6100000000000002E-2</v>
      </c>
      <c r="AM11" s="165">
        <f>PRODUCT(F11,AL11)+AK11</f>
        <v>1943.3910056084803</v>
      </c>
      <c r="AN11" s="165">
        <v>1.7500000000000002E-2</v>
      </c>
      <c r="AO11" s="165">
        <f>PRODUCT(F11,AN11)+AM11</f>
        <v>1943.391158369906</v>
      </c>
      <c r="AP11" s="165">
        <v>6.6E-3</v>
      </c>
      <c r="AQ11" s="165">
        <f>PRODUCT(F11,AP11)+AO11</f>
        <v>1943.3912159827864</v>
      </c>
      <c r="AR11" s="165">
        <v>2.5000000000000001E-3</v>
      </c>
      <c r="AS11" s="165">
        <f>PRODUCT(F11,AR11)+AQ11</f>
        <v>1943.3912378058471</v>
      </c>
    </row>
    <row r="12" spans="1:45" ht="15" customHeight="1" x14ac:dyDescent="0.25">
      <c r="A12" s="63" t="s">
        <v>9</v>
      </c>
      <c r="B12" s="13">
        <v>995</v>
      </c>
      <c r="C12" s="13">
        <v>8</v>
      </c>
      <c r="D12" s="107">
        <f>(LARGE('Annual Heat Inputs'!D12:K12,1)+LARGE('Annual Heat Inputs'!D12:K12,2)+LARGE('Annual Heat Inputs'!D12:K12,3))/3</f>
        <v>20029148.813999999</v>
      </c>
      <c r="E12" s="108">
        <v>1344079813</v>
      </c>
      <c r="F12" s="137">
        <f t="shared" si="0"/>
        <v>1.4901755550732313E-2</v>
      </c>
      <c r="G12" s="159">
        <v>161456</v>
      </c>
      <c r="H12" s="165">
        <f t="shared" si="1"/>
        <v>2405.9778441990366</v>
      </c>
      <c r="I12" s="165">
        <f>MIN(H12,'SO2 Annual Emissions'!N12,' Retirement Adjustments'!D12)</f>
        <v>2405.9778441990366</v>
      </c>
      <c r="J12" s="165">
        <v>38807.2333</v>
      </c>
      <c r="K12" s="165">
        <f>PRODUCT(F12,J12)+H12</f>
        <v>2984.2737484358754</v>
      </c>
      <c r="L12" s="165">
        <v>13891.458699999999</v>
      </c>
      <c r="M12" s="165">
        <f>PRODUCT(F12,L12)+K12</f>
        <v>3191.2808702263692</v>
      </c>
      <c r="N12" s="165">
        <v>5263.9876999999997</v>
      </c>
      <c r="O12" s="165">
        <f>PRODUCT(F12,N12)+M12</f>
        <v>3269.723528153831</v>
      </c>
      <c r="P12" s="165">
        <v>1994.7197000000001</v>
      </c>
      <c r="Q12" s="165">
        <f>PRODUCT(F12,P12)+O12</f>
        <v>3299.4483535154609</v>
      </c>
      <c r="R12" s="165">
        <v>755.87310000000002</v>
      </c>
      <c r="S12" s="165">
        <f>PRODUCT(F12,R12)+Q12</f>
        <v>3310.712189679035</v>
      </c>
      <c r="T12" s="165">
        <v>286.42829999999998</v>
      </c>
      <c r="U12" s="165">
        <f>PRODUCT(F12,T12)+S12</f>
        <v>3314.9804741884468</v>
      </c>
      <c r="V12" s="165">
        <v>108.53830000000001</v>
      </c>
      <c r="W12" s="165">
        <f>PRODUCT(F12,V12)+U12</f>
        <v>3316.597885402939</v>
      </c>
      <c r="X12" s="165">
        <v>41.129199999999997</v>
      </c>
      <c r="Y12" s="165">
        <f>PRODUCT(F12,X12)+W12</f>
        <v>3317.2107826873362</v>
      </c>
      <c r="Z12" s="165">
        <v>15.5854</v>
      </c>
      <c r="AA12" s="165">
        <f>PRODUCT(F12,Z12)+Y12</f>
        <v>3317.4430325082967</v>
      </c>
      <c r="AB12" s="165">
        <v>5.9058000000000002</v>
      </c>
      <c r="AC12" s="165">
        <f>PRODUCT(F12,AB12)+AA12</f>
        <v>3317.5310392962283</v>
      </c>
      <c r="AD12" s="165">
        <v>2.238</v>
      </c>
      <c r="AE12" s="165">
        <f>PRODUCT(F12,AD12)+AC12</f>
        <v>3317.5643894251507</v>
      </c>
      <c r="AF12" s="165">
        <v>0.84799999999999998</v>
      </c>
      <c r="AG12" s="165">
        <f>PRODUCT(F12,AF12)+AE12</f>
        <v>3317.5770261138578</v>
      </c>
      <c r="AH12" s="165">
        <v>0.32140000000000002</v>
      </c>
      <c r="AI12" s="165">
        <f>PRODUCT(F12,AH12)+AG12</f>
        <v>3317.5818155380916</v>
      </c>
      <c r="AJ12" s="165">
        <v>0.12180000000000001</v>
      </c>
      <c r="AK12" s="165">
        <f>PRODUCT(F12,AJ12)+AI12</f>
        <v>3317.5836305719176</v>
      </c>
      <c r="AL12" s="165">
        <v>4.6100000000000002E-2</v>
      </c>
      <c r="AM12" s="165">
        <f>PRODUCT(F12,AL12)+AK12</f>
        <v>3317.5843175428486</v>
      </c>
      <c r="AN12" s="165">
        <v>1.7500000000000002E-2</v>
      </c>
      <c r="AO12" s="165">
        <f>PRODUCT(F12,AN12)+AM12</f>
        <v>3317.5845783235709</v>
      </c>
      <c r="AP12" s="165">
        <v>6.6E-3</v>
      </c>
      <c r="AQ12" s="165">
        <f>PRODUCT(F12,AP12)+AO12</f>
        <v>3317.5846766751574</v>
      </c>
      <c r="AR12" s="165">
        <v>2.5000000000000001E-3</v>
      </c>
      <c r="AS12" s="165">
        <f>PRODUCT(F12,AR12)+AQ12</f>
        <v>3317.5847139295465</v>
      </c>
    </row>
    <row r="13" spans="1:45" ht="15" customHeight="1" x14ac:dyDescent="0.25">
      <c r="A13" s="63" t="s">
        <v>10</v>
      </c>
      <c r="B13" s="13">
        <v>1011</v>
      </c>
      <c r="C13" s="13">
        <v>1</v>
      </c>
      <c r="D13" s="107">
        <f>(LARGE('Annual Heat Inputs'!D13:K13,1)+LARGE('Annual Heat Inputs'!D13:K13,2)+LARGE('Annual Heat Inputs'!D13:K13,3))/3</f>
        <v>49374.668999999994</v>
      </c>
      <c r="E13" s="108">
        <v>1344079813</v>
      </c>
      <c r="F13" s="137">
        <f t="shared" si="0"/>
        <v>3.6734923419313343E-5</v>
      </c>
      <c r="G13" s="159">
        <v>161456</v>
      </c>
      <c r="H13" s="165">
        <f t="shared" si="1"/>
        <v>5.931073795588655</v>
      </c>
      <c r="I13" s="165">
        <f>MIN(H13,'SO2 Annual Emissions'!N13,' Retirement Adjustments'!D13)</f>
        <v>0</v>
      </c>
      <c r="J13" s="165">
        <v>38807.2333</v>
      </c>
      <c r="K13" s="165">
        <f>I13</f>
        <v>0</v>
      </c>
      <c r="L13" s="165">
        <v>13891.458699999999</v>
      </c>
      <c r="M13" s="165">
        <f>K13</f>
        <v>0</v>
      </c>
      <c r="N13" s="165">
        <v>5263.9876999999997</v>
      </c>
      <c r="O13" s="165">
        <f>M13</f>
        <v>0</v>
      </c>
      <c r="P13" s="165">
        <v>1994.7197000000001</v>
      </c>
      <c r="Q13" s="165">
        <f>O13</f>
        <v>0</v>
      </c>
      <c r="R13" s="165">
        <v>755.87310000000002</v>
      </c>
      <c r="S13" s="165">
        <f>Q13</f>
        <v>0</v>
      </c>
      <c r="T13" s="165">
        <v>286.42829999999998</v>
      </c>
      <c r="U13" s="165">
        <f>S13</f>
        <v>0</v>
      </c>
      <c r="V13" s="165">
        <v>108.53830000000001</v>
      </c>
      <c r="W13" s="165">
        <f>U13</f>
        <v>0</v>
      </c>
      <c r="X13" s="165">
        <v>41.129199999999997</v>
      </c>
      <c r="Y13" s="165">
        <f>W13</f>
        <v>0</v>
      </c>
      <c r="Z13" s="165">
        <v>15.5854</v>
      </c>
      <c r="AA13" s="165">
        <f>Y13</f>
        <v>0</v>
      </c>
      <c r="AB13" s="165">
        <v>5.9058000000000002</v>
      </c>
      <c r="AC13" s="165">
        <f>AA13</f>
        <v>0</v>
      </c>
      <c r="AD13" s="165">
        <v>2.238</v>
      </c>
      <c r="AE13" s="165">
        <f>AC13</f>
        <v>0</v>
      </c>
      <c r="AF13" s="165">
        <v>0.84799999999999998</v>
      </c>
      <c r="AG13" s="165">
        <f>AE13</f>
        <v>0</v>
      </c>
      <c r="AH13" s="165">
        <v>0.32140000000000002</v>
      </c>
      <c r="AI13" s="165">
        <f>AG13</f>
        <v>0</v>
      </c>
      <c r="AJ13" s="165">
        <v>0.12180000000000001</v>
      </c>
      <c r="AK13" s="165">
        <f>AI13</f>
        <v>0</v>
      </c>
      <c r="AL13" s="165">
        <v>4.6100000000000002E-2</v>
      </c>
      <c r="AM13" s="165">
        <f>AK13</f>
        <v>0</v>
      </c>
      <c r="AN13" s="165">
        <v>1.7500000000000002E-2</v>
      </c>
      <c r="AO13" s="165">
        <f>AM13</f>
        <v>0</v>
      </c>
      <c r="AP13" s="165">
        <v>6.6E-3</v>
      </c>
      <c r="AQ13" s="165">
        <f>AO13</f>
        <v>0</v>
      </c>
      <c r="AR13" s="165">
        <v>2.5000000000000001E-3</v>
      </c>
      <c r="AS13" s="165">
        <f>AQ13</f>
        <v>0</v>
      </c>
    </row>
    <row r="14" spans="1:45" ht="15" customHeight="1" x14ac:dyDescent="0.25">
      <c r="A14" s="63" t="s">
        <v>10</v>
      </c>
      <c r="B14" s="13">
        <v>1011</v>
      </c>
      <c r="C14" s="13">
        <v>2</v>
      </c>
      <c r="D14" s="107">
        <f>(LARGE('Annual Heat Inputs'!D14:K14,1)+LARGE('Annual Heat Inputs'!D14:K14,2)+LARGE('Annual Heat Inputs'!D14:K14,3))/3</f>
        <v>243968.34566666666</v>
      </c>
      <c r="E14" s="108">
        <v>1344079813</v>
      </c>
      <c r="F14" s="137">
        <f t="shared" si="0"/>
        <v>1.8151328760910917E-4</v>
      </c>
      <c r="G14" s="159">
        <v>161456</v>
      </c>
      <c r="H14" s="165">
        <f t="shared" si="1"/>
        <v>29.306409364216332</v>
      </c>
      <c r="I14" s="165">
        <f>MIN(H14,'SO2 Annual Emissions'!N14,' Retirement Adjustments'!D14)</f>
        <v>4.8000000000000001E-2</v>
      </c>
      <c r="J14" s="165">
        <v>38807.2333</v>
      </c>
      <c r="K14" s="165">
        <f>I14</f>
        <v>4.8000000000000001E-2</v>
      </c>
      <c r="L14" s="165">
        <v>13891.458699999999</v>
      </c>
      <c r="M14" s="165">
        <f>K14</f>
        <v>4.8000000000000001E-2</v>
      </c>
      <c r="N14" s="165">
        <v>5263.9876999999997</v>
      </c>
      <c r="O14" s="165">
        <f>M14</f>
        <v>4.8000000000000001E-2</v>
      </c>
      <c r="P14" s="165">
        <v>1994.7197000000001</v>
      </c>
      <c r="Q14" s="165">
        <f>O14</f>
        <v>4.8000000000000001E-2</v>
      </c>
      <c r="R14" s="165">
        <v>755.87310000000002</v>
      </c>
      <c r="S14" s="165">
        <f>Q14</f>
        <v>4.8000000000000001E-2</v>
      </c>
      <c r="T14" s="165">
        <v>286.42829999999998</v>
      </c>
      <c r="U14" s="165">
        <f>S14</f>
        <v>4.8000000000000001E-2</v>
      </c>
      <c r="V14" s="165">
        <v>108.53830000000001</v>
      </c>
      <c r="W14" s="165">
        <f>U14</f>
        <v>4.8000000000000001E-2</v>
      </c>
      <c r="X14" s="165">
        <v>41.129199999999997</v>
      </c>
      <c r="Y14" s="165">
        <f>W14</f>
        <v>4.8000000000000001E-2</v>
      </c>
      <c r="Z14" s="165">
        <v>15.5854</v>
      </c>
      <c r="AA14" s="165">
        <f>Y14</f>
        <v>4.8000000000000001E-2</v>
      </c>
      <c r="AB14" s="165">
        <v>5.9058000000000002</v>
      </c>
      <c r="AC14" s="165">
        <f>AA14</f>
        <v>4.8000000000000001E-2</v>
      </c>
      <c r="AD14" s="165">
        <v>2.238</v>
      </c>
      <c r="AE14" s="165">
        <f>AC14</f>
        <v>4.8000000000000001E-2</v>
      </c>
      <c r="AF14" s="165">
        <v>0.84799999999999998</v>
      </c>
      <c r="AG14" s="165">
        <f>AE14</f>
        <v>4.8000000000000001E-2</v>
      </c>
      <c r="AH14" s="165">
        <v>0.32140000000000002</v>
      </c>
      <c r="AI14" s="165">
        <f>AG14</f>
        <v>4.8000000000000001E-2</v>
      </c>
      <c r="AJ14" s="165">
        <v>0.12180000000000001</v>
      </c>
      <c r="AK14" s="165">
        <f>AI14</f>
        <v>4.8000000000000001E-2</v>
      </c>
      <c r="AL14" s="165">
        <v>4.6100000000000002E-2</v>
      </c>
      <c r="AM14" s="165">
        <f>AK14</f>
        <v>4.8000000000000001E-2</v>
      </c>
      <c r="AN14" s="165">
        <v>1.7500000000000002E-2</v>
      </c>
      <c r="AO14" s="165">
        <f>AM14</f>
        <v>4.8000000000000001E-2</v>
      </c>
      <c r="AP14" s="165">
        <v>6.6E-3</v>
      </c>
      <c r="AQ14" s="165">
        <f>AO14</f>
        <v>4.8000000000000001E-2</v>
      </c>
      <c r="AR14" s="165">
        <v>2.5000000000000001E-3</v>
      </c>
      <c r="AS14" s="165">
        <f>AQ14</f>
        <v>4.8000000000000001E-2</v>
      </c>
    </row>
    <row r="15" spans="1:45" ht="15" customHeight="1" x14ac:dyDescent="0.25">
      <c r="A15" s="63" t="s">
        <v>11</v>
      </c>
      <c r="B15" s="13">
        <v>1001</v>
      </c>
      <c r="C15" s="13">
        <v>1</v>
      </c>
      <c r="D15" s="107">
        <f>(LARGE('Annual Heat Inputs'!D15:K15,1)+LARGE('Annual Heat Inputs'!D15:K15,2)+LARGE('Annual Heat Inputs'!D15:K15,3))/3</f>
        <v>31836024.922999997</v>
      </c>
      <c r="E15" s="108">
        <v>1344079813</v>
      </c>
      <c r="F15" s="137">
        <f t="shared" si="0"/>
        <v>2.3686111951894927E-2</v>
      </c>
      <c r="G15" s="159">
        <v>161456</v>
      </c>
      <c r="H15" s="165">
        <f t="shared" si="1"/>
        <v>3824.2648913051471</v>
      </c>
      <c r="I15" s="165">
        <f>MIN(H15,'SO2 Annual Emissions'!N15,' Retirement Adjustments'!D15)</f>
        <v>3824.2648913051471</v>
      </c>
      <c r="J15" s="165">
        <v>38807.2333</v>
      </c>
      <c r="K15" s="165">
        <f>PRODUCT(F15,J15)+H15</f>
        <v>4743.4573637922522</v>
      </c>
      <c r="L15" s="165">
        <v>13891.458699999999</v>
      </c>
      <c r="M15" s="165">
        <f>PRODUCT(F15,L15)+K15</f>
        <v>5072.4920097355771</v>
      </c>
      <c r="N15" s="165">
        <v>5263.9876999999997</v>
      </c>
      <c r="O15" s="165">
        <f>PRODUCT(F15,N15)+M15</f>
        <v>5197.175411711175</v>
      </c>
      <c r="P15" s="165">
        <v>1994.7197000000001</v>
      </c>
      <c r="Q15" s="165">
        <f>PRODUCT(F15,P15)+O15</f>
        <v>5244.4225658380255</v>
      </c>
      <c r="R15" s="165">
        <v>755.87310000000002</v>
      </c>
      <c r="S15" s="165">
        <f>PRODUCT(F15,R15)+Q15</f>
        <v>5262.3262607060515</v>
      </c>
      <c r="T15" s="165">
        <v>286.42829999999998</v>
      </c>
      <c r="U15" s="165">
        <f t="shared" ref="U15:U26" si="2">PRODUCT(F15,T15)+S15</f>
        <v>5269.1106334860424</v>
      </c>
      <c r="V15" s="165">
        <v>108.53830000000001</v>
      </c>
      <c r="W15" s="165">
        <f>PRODUCT(F15,V15)+U15</f>
        <v>5271.6814838109103</v>
      </c>
      <c r="X15" s="165">
        <v>41.129199999999997</v>
      </c>
      <c r="Y15" s="165">
        <f>PRODUCT(F15,X15)+W15</f>
        <v>5272.6556746466022</v>
      </c>
      <c r="Z15" s="165">
        <v>15.5854</v>
      </c>
      <c r="AA15" s="165">
        <f>PRODUCT(F15,Z15)+Y15</f>
        <v>5273.0248321758172</v>
      </c>
      <c r="AB15" s="165">
        <v>5.9058000000000002</v>
      </c>
      <c r="AC15" s="165">
        <f>PRODUCT(F15,AB15)+AA15</f>
        <v>5273.164717615783</v>
      </c>
      <c r="AD15" s="165">
        <v>2.238</v>
      </c>
      <c r="AE15" s="165">
        <f>PRODUCT(F15,AD15)+AC15</f>
        <v>5273.2177271343317</v>
      </c>
      <c r="AF15" s="165">
        <v>0.84799999999999998</v>
      </c>
      <c r="AG15" s="165">
        <f>PRODUCT(F15,AF15)+AE15</f>
        <v>5273.2378129572671</v>
      </c>
      <c r="AH15" s="165">
        <v>0.32140000000000002</v>
      </c>
      <c r="AI15" s="165">
        <f>PRODUCT(F15,AH15)+AG15</f>
        <v>5273.2454256736482</v>
      </c>
      <c r="AJ15" s="165">
        <v>0.12180000000000001</v>
      </c>
      <c r="AK15" s="165">
        <f>PRODUCT(F15,AJ15)+AI15</f>
        <v>5273.2483106420841</v>
      </c>
      <c r="AL15" s="165">
        <v>4.6100000000000002E-2</v>
      </c>
      <c r="AM15" s="165">
        <f>PRODUCT(F15,AL15)+AK15</f>
        <v>5273.2494025718452</v>
      </c>
      <c r="AN15" s="165">
        <v>1.7500000000000002E-2</v>
      </c>
      <c r="AO15" s="165">
        <f>PRODUCT(F15,AN15)+AM15</f>
        <v>5273.249817078804</v>
      </c>
      <c r="AP15" s="165">
        <v>6.6E-3</v>
      </c>
      <c r="AQ15" s="165">
        <f>PRODUCT(F15,AP15)+AO15</f>
        <v>5273.2499734071425</v>
      </c>
      <c r="AR15" s="165">
        <v>2.5000000000000001E-3</v>
      </c>
      <c r="AS15" s="165">
        <f>PRODUCT(F15,AR15)+AQ15</f>
        <v>5273.2500326224226</v>
      </c>
    </row>
    <row r="16" spans="1:45" ht="15" customHeight="1" x14ac:dyDescent="0.25">
      <c r="A16" s="63" t="s">
        <v>11</v>
      </c>
      <c r="B16" s="13">
        <v>1001</v>
      </c>
      <c r="C16" s="13">
        <v>2</v>
      </c>
      <c r="D16" s="107">
        <f>(LARGE('Annual Heat Inputs'!D16:K16,1)+LARGE('Annual Heat Inputs'!D16:K16,2)+LARGE('Annual Heat Inputs'!D16:K16,3))/3</f>
        <v>31101220.705333333</v>
      </c>
      <c r="E16" s="108">
        <v>1344079813</v>
      </c>
      <c r="F16" s="137">
        <f t="shared" si="0"/>
        <v>2.313941508868814E-2</v>
      </c>
      <c r="G16" s="159">
        <v>161456</v>
      </c>
      <c r="H16" s="165">
        <f t="shared" si="1"/>
        <v>3735.9974025592323</v>
      </c>
      <c r="I16" s="165">
        <f>MIN(H16,'SO2 Annual Emissions'!N16,' Retirement Adjustments'!D16)</f>
        <v>3735.9974025592323</v>
      </c>
      <c r="J16" s="165">
        <v>38807.2333</v>
      </c>
      <c r="K16" s="165">
        <f>PRODUCT(F16,J16)+H16</f>
        <v>4633.9740823314933</v>
      </c>
      <c r="L16" s="165">
        <v>13891.458699999999</v>
      </c>
      <c r="M16" s="165">
        <f>PRODUCT(F16,L16)+K16</f>
        <v>4955.4143113781611</v>
      </c>
      <c r="N16" s="165">
        <v>5263.9876999999997</v>
      </c>
      <c r="O16" s="165">
        <f>PRODUCT(F16,N16)+M16</f>
        <v>5077.2199077902096</v>
      </c>
      <c r="P16" s="165">
        <v>1994.7197000000001</v>
      </c>
      <c r="Q16" s="165">
        <f>PRODUCT(F16,P16)+O16</f>
        <v>5123.3765549140935</v>
      </c>
      <c r="R16" s="165">
        <v>755.87310000000002</v>
      </c>
      <c r="S16" s="165">
        <f>PRODUCT(F16,R16)+Q16</f>
        <v>5140.8670163293673</v>
      </c>
      <c r="T16" s="165">
        <v>286.42829999999998</v>
      </c>
      <c r="U16" s="165">
        <f t="shared" si="2"/>
        <v>5147.4947996562141</v>
      </c>
      <c r="V16" s="165">
        <v>108.53830000000001</v>
      </c>
      <c r="W16" s="165">
        <f>PRODUCT(F16,V16)+U16</f>
        <v>5150.0063124329345</v>
      </c>
      <c r="X16" s="165">
        <v>41.129199999999997</v>
      </c>
      <c r="Y16" s="165">
        <f>PRODUCT(F16,X16)+W16</f>
        <v>5150.9580180640005</v>
      </c>
      <c r="Z16" s="165">
        <v>15.5854</v>
      </c>
      <c r="AA16" s="165">
        <f>PRODUCT(F16,Z16)+Y16</f>
        <v>5151.3186551039234</v>
      </c>
      <c r="AB16" s="165">
        <v>5.9058000000000002</v>
      </c>
      <c r="AC16" s="165">
        <f>PRODUCT(F16,AB16)+AA16</f>
        <v>5151.455311861554</v>
      </c>
      <c r="AD16" s="165">
        <v>2.238</v>
      </c>
      <c r="AE16" s="165">
        <f>PRODUCT(F16,AD16)+AC16</f>
        <v>5151.5070978725225</v>
      </c>
      <c r="AF16" s="165">
        <v>0.84799999999999998</v>
      </c>
      <c r="AG16" s="165">
        <f>PRODUCT(F16,AF16)+AE16</f>
        <v>5151.5267200965181</v>
      </c>
      <c r="AH16" s="165">
        <v>0.32140000000000002</v>
      </c>
      <c r="AI16" s="165">
        <f>PRODUCT(F16,AH16)+AG16</f>
        <v>5151.5341571045274</v>
      </c>
      <c r="AJ16" s="165">
        <v>0.12180000000000001</v>
      </c>
      <c r="AK16" s="165">
        <f>PRODUCT(F16,AJ16)+AI16</f>
        <v>5151.5369754852854</v>
      </c>
      <c r="AL16" s="165">
        <v>4.6100000000000002E-2</v>
      </c>
      <c r="AM16" s="165">
        <f>PRODUCT(F16,AL16)+AK16</f>
        <v>5151.5380422123208</v>
      </c>
      <c r="AN16" s="165">
        <v>1.7500000000000002E-2</v>
      </c>
      <c r="AO16" s="165">
        <f>PRODUCT(F16,AN16)+AM16</f>
        <v>5151.5384471520847</v>
      </c>
      <c r="AP16" s="165">
        <v>6.6E-3</v>
      </c>
      <c r="AQ16" s="165">
        <f>PRODUCT(F16,AP16)+AO16</f>
        <v>5151.538599872224</v>
      </c>
      <c r="AR16" s="165">
        <v>2.5000000000000001E-3</v>
      </c>
      <c r="AS16" s="165">
        <f>PRODUCT(F16,AR16)+AQ16</f>
        <v>5151.5386577207619</v>
      </c>
    </row>
    <row r="17" spans="1:45" ht="15" customHeight="1" x14ac:dyDescent="0.25">
      <c r="A17" s="63" t="s">
        <v>11</v>
      </c>
      <c r="B17" s="13">
        <v>1001</v>
      </c>
      <c r="C17" s="13">
        <v>4</v>
      </c>
      <c r="D17" s="107">
        <f>(LARGE('Annual Heat Inputs'!D17:K17,1)+LARGE('Annual Heat Inputs'!D17:K17,2)+LARGE('Annual Heat Inputs'!D17:K17,3))/3</f>
        <v>316036.86433333339</v>
      </c>
      <c r="E17" s="108">
        <v>1344079813</v>
      </c>
      <c r="F17" s="137">
        <f t="shared" si="0"/>
        <v>2.3513251317117535E-4</v>
      </c>
      <c r="G17" s="159">
        <v>161456</v>
      </c>
      <c r="H17" s="165">
        <f t="shared" si="1"/>
        <v>37.96355504656529</v>
      </c>
      <c r="I17" s="165">
        <f>MIN(H17,'SO2 Annual Emissions'!N17,' Retirement Adjustments'!D17)</f>
        <v>0.749</v>
      </c>
      <c r="J17" s="165">
        <v>38807.2333</v>
      </c>
      <c r="K17" s="165">
        <f>I17</f>
        <v>0.749</v>
      </c>
      <c r="L17" s="165">
        <v>13891.458699999999</v>
      </c>
      <c r="M17" s="165">
        <f>K17</f>
        <v>0.749</v>
      </c>
      <c r="N17" s="165">
        <v>5263.9876999999997</v>
      </c>
      <c r="O17" s="165">
        <f>M17</f>
        <v>0.749</v>
      </c>
      <c r="P17" s="165">
        <v>1994.7197000000001</v>
      </c>
      <c r="Q17" s="165">
        <f>O17</f>
        <v>0.749</v>
      </c>
      <c r="R17" s="165">
        <v>755.87310000000002</v>
      </c>
      <c r="S17" s="165">
        <f>Q17</f>
        <v>0.749</v>
      </c>
      <c r="T17" s="165">
        <v>286.42829999999998</v>
      </c>
      <c r="U17" s="165">
        <f>S17</f>
        <v>0.749</v>
      </c>
      <c r="V17" s="165">
        <v>108.53830000000001</v>
      </c>
      <c r="W17" s="165">
        <f>U17</f>
        <v>0.749</v>
      </c>
      <c r="X17" s="165">
        <v>41.129199999999997</v>
      </c>
      <c r="Y17" s="165">
        <f>W17</f>
        <v>0.749</v>
      </c>
      <c r="Z17" s="165">
        <v>15.5854</v>
      </c>
      <c r="AA17" s="165">
        <f>Y17</f>
        <v>0.749</v>
      </c>
      <c r="AB17" s="165">
        <v>5.9058000000000002</v>
      </c>
      <c r="AC17" s="165">
        <f>AA17</f>
        <v>0.749</v>
      </c>
      <c r="AD17" s="165">
        <v>2.238</v>
      </c>
      <c r="AE17" s="165">
        <f>AC17</f>
        <v>0.749</v>
      </c>
      <c r="AF17" s="165">
        <v>0.84799999999999998</v>
      </c>
      <c r="AG17" s="165">
        <f>AE17</f>
        <v>0.749</v>
      </c>
      <c r="AH17" s="165">
        <v>0.32140000000000002</v>
      </c>
      <c r="AI17" s="165">
        <f>AG17</f>
        <v>0.749</v>
      </c>
      <c r="AJ17" s="165">
        <v>0.12180000000000001</v>
      </c>
      <c r="AK17" s="165">
        <f>AI17</f>
        <v>0.749</v>
      </c>
      <c r="AL17" s="165">
        <v>4.6100000000000002E-2</v>
      </c>
      <c r="AM17" s="165">
        <f>AK17</f>
        <v>0.749</v>
      </c>
      <c r="AN17" s="165">
        <v>1.7500000000000002E-2</v>
      </c>
      <c r="AO17" s="165">
        <f>AM17</f>
        <v>0.749</v>
      </c>
      <c r="AP17" s="165">
        <v>6.6E-3</v>
      </c>
      <c r="AQ17" s="165">
        <f>AO17</f>
        <v>0.749</v>
      </c>
      <c r="AR17" s="165">
        <v>2.5000000000000001E-3</v>
      </c>
      <c r="AS17" s="165">
        <f>AQ17</f>
        <v>0.749</v>
      </c>
    </row>
    <row r="18" spans="1:45" ht="15" customHeight="1" x14ac:dyDescent="0.25">
      <c r="A18" s="63" t="s">
        <v>12</v>
      </c>
      <c r="B18" s="13">
        <v>983</v>
      </c>
      <c r="C18" s="13">
        <v>1</v>
      </c>
      <c r="D18" s="107">
        <f>(LARGE('Annual Heat Inputs'!D18:K18,1)+LARGE('Annual Heat Inputs'!D18:K18,2)+LARGE('Annual Heat Inputs'!D18:K18,3))/3</f>
        <v>13480904.741666667</v>
      </c>
      <c r="E18" s="108">
        <v>1344079813</v>
      </c>
      <c r="F18" s="137">
        <f t="shared" si="0"/>
        <v>1.0029839456912271E-2</v>
      </c>
      <c r="G18" s="159">
        <v>161456</v>
      </c>
      <c r="H18" s="165">
        <f t="shared" si="1"/>
        <v>1619.3777593552277</v>
      </c>
      <c r="I18" s="165">
        <f>MIN(H18,'SO2 Annual Emissions'!N18,' Retirement Adjustments'!D18)</f>
        <v>1619.3777593552277</v>
      </c>
      <c r="J18" s="165">
        <v>38807.2333</v>
      </c>
      <c r="K18" s="165">
        <f t="shared" ref="K18:K27" si="3">PRODUCT(F18,J18)+H18</f>
        <v>2008.6080791211675</v>
      </c>
      <c r="L18" s="165">
        <v>13891.458699999999</v>
      </c>
      <c r="M18" s="165">
        <f t="shared" ref="M18:M27" si="4">PRODUCT(F18,L18)+K18</f>
        <v>2147.9371797044946</v>
      </c>
      <c r="N18" s="165">
        <v>5263.9876999999997</v>
      </c>
      <c r="O18" s="165">
        <f t="shared" ref="O18:O26" si="5">PRODUCT(F18,N18)+M18</f>
        <v>2200.7341312386557</v>
      </c>
      <c r="P18" s="165">
        <v>1994.7197000000001</v>
      </c>
      <c r="Q18" s="165">
        <f t="shared" ref="Q18:Q26" si="6">PRODUCT(F18,P18)+O18</f>
        <v>2220.7408495911959</v>
      </c>
      <c r="R18" s="165">
        <v>755.87310000000002</v>
      </c>
      <c r="S18" s="165">
        <f t="shared" ref="S18:S26" si="7">PRODUCT(F18,R18)+Q18</f>
        <v>2228.3221354339944</v>
      </c>
      <c r="T18" s="165">
        <v>286.42829999999998</v>
      </c>
      <c r="U18" s="165">
        <f t="shared" si="2"/>
        <v>2231.1949652989106</v>
      </c>
      <c r="V18" s="165">
        <v>108.53830000000001</v>
      </c>
      <c r="W18" s="165">
        <f t="shared" ref="W18:W26" si="8">PRODUCT(F18,V18)+U18</f>
        <v>2232.2835870228369</v>
      </c>
      <c r="X18" s="165">
        <v>41.129199999999997</v>
      </c>
      <c r="Y18" s="165">
        <f t="shared" ref="Y18:Y26" si="9">PRODUCT(F18,X18)+W18</f>
        <v>2232.696106295828</v>
      </c>
      <c r="Z18" s="165">
        <v>15.5854</v>
      </c>
      <c r="AA18" s="165">
        <f t="shared" ref="AA18:AA27" si="10">PRODUCT(F18,Z18)+Y18</f>
        <v>2232.8524253556998</v>
      </c>
      <c r="AB18" s="165">
        <v>5.9058000000000002</v>
      </c>
      <c r="AC18" s="165">
        <f t="shared" ref="AC18:AC27" si="11">PRODUCT(F18,AB18)+AA18</f>
        <v>2232.9116595815644</v>
      </c>
      <c r="AD18" s="165">
        <v>2.238</v>
      </c>
      <c r="AE18" s="165">
        <f t="shared" ref="AE18:AE27" si="12">PRODUCT(F18,AD18)+AC18</f>
        <v>2232.9341063622692</v>
      </c>
      <c r="AF18" s="165">
        <v>0.84799999999999998</v>
      </c>
      <c r="AG18" s="165">
        <f t="shared" ref="AG18:AG27" si="13">PRODUCT(F18,AF18)+AE18</f>
        <v>2232.9426116661284</v>
      </c>
      <c r="AH18" s="165">
        <v>0.32140000000000002</v>
      </c>
      <c r="AI18" s="165">
        <f t="shared" ref="AI18:AI27" si="14">PRODUCT(F18,AH18)+AG18</f>
        <v>2232.9458352565298</v>
      </c>
      <c r="AJ18" s="165">
        <v>0.12180000000000001</v>
      </c>
      <c r="AK18" s="165">
        <f t="shared" ref="AK18:AK27" si="15">PRODUCT(F18,AJ18)+AI18</f>
        <v>2232.9470568909755</v>
      </c>
      <c r="AL18" s="165">
        <v>4.6100000000000002E-2</v>
      </c>
      <c r="AM18" s="165">
        <f t="shared" ref="AM18:AM27" si="16">PRODUCT(F18,AL18)+AK18</f>
        <v>2232.9475192665745</v>
      </c>
      <c r="AN18" s="165">
        <v>1.7500000000000002E-2</v>
      </c>
      <c r="AO18" s="165">
        <f t="shared" ref="AO18:AO27" si="17">PRODUCT(F18,AN18)+AM18</f>
        <v>2232.9476947887651</v>
      </c>
      <c r="AP18" s="165">
        <v>6.6E-3</v>
      </c>
      <c r="AQ18" s="165">
        <f t="shared" ref="AQ18:AQ27" si="18">PRODUCT(F18,AP18)+AO18</f>
        <v>2232.9477609857054</v>
      </c>
      <c r="AR18" s="165">
        <v>2.5000000000000001E-3</v>
      </c>
      <c r="AS18" s="165">
        <f t="shared" ref="AS18:AS27" si="19">PRODUCT(F18,AR18)+AQ18</f>
        <v>2232.9477860603042</v>
      </c>
    </row>
    <row r="19" spans="1:45" ht="15" customHeight="1" x14ac:dyDescent="0.25">
      <c r="A19" s="63" t="s">
        <v>12</v>
      </c>
      <c r="B19" s="13">
        <v>983</v>
      </c>
      <c r="C19" s="13">
        <v>2</v>
      </c>
      <c r="D19" s="107">
        <f>(LARGE('Annual Heat Inputs'!D19:K19,1)+LARGE('Annual Heat Inputs'!D19:K19,2)+LARGE('Annual Heat Inputs'!D19:K19,3))/3</f>
        <v>13537952.271</v>
      </c>
      <c r="E19" s="108">
        <v>1344079813</v>
      </c>
      <c r="F19" s="137">
        <f t="shared" si="0"/>
        <v>1.0072283014788498E-2</v>
      </c>
      <c r="G19" s="159">
        <v>161456</v>
      </c>
      <c r="H19" s="165">
        <f t="shared" si="1"/>
        <v>1626.2305264356917</v>
      </c>
      <c r="I19" s="165">
        <f>MIN(H19,'SO2 Annual Emissions'!N19,' Retirement Adjustments'!D19)</f>
        <v>1626.2305264356917</v>
      </c>
      <c r="J19" s="165">
        <v>38807.2333</v>
      </c>
      <c r="K19" s="165">
        <f t="shared" si="3"/>
        <v>2017.1079632542162</v>
      </c>
      <c r="L19" s="165">
        <v>13891.458699999999</v>
      </c>
      <c r="M19" s="165">
        <f t="shared" si="4"/>
        <v>2157.026666768862</v>
      </c>
      <c r="N19" s="165">
        <v>5263.9876999999997</v>
      </c>
      <c r="O19" s="165">
        <f t="shared" si="5"/>
        <v>2210.0470406696277</v>
      </c>
      <c r="P19" s="165">
        <v>1994.7197000000001</v>
      </c>
      <c r="Q19" s="165">
        <f t="shared" si="6"/>
        <v>2230.1384220232017</v>
      </c>
      <c r="R19" s="165">
        <v>755.87310000000002</v>
      </c>
      <c r="S19" s="165">
        <f t="shared" si="7"/>
        <v>2237.7517898096671</v>
      </c>
      <c r="T19" s="165">
        <v>286.42829999999998</v>
      </c>
      <c r="U19" s="165">
        <f t="shared" si="2"/>
        <v>2240.6367767107117</v>
      </c>
      <c r="V19" s="165">
        <v>108.53830000000001</v>
      </c>
      <c r="W19" s="165">
        <f t="shared" si="8"/>
        <v>2241.7300051862558</v>
      </c>
      <c r="X19" s="165">
        <v>41.129199999999997</v>
      </c>
      <c r="Y19" s="165">
        <f t="shared" si="9"/>
        <v>2242.1442701288274</v>
      </c>
      <c r="Z19" s="165">
        <v>15.5854</v>
      </c>
      <c r="AA19" s="165">
        <f t="shared" si="10"/>
        <v>2242.3012506885261</v>
      </c>
      <c r="AB19" s="165">
        <v>5.9058000000000002</v>
      </c>
      <c r="AC19" s="165">
        <f t="shared" si="11"/>
        <v>2242.3607355775548</v>
      </c>
      <c r="AD19" s="165">
        <v>2.238</v>
      </c>
      <c r="AE19" s="165">
        <f t="shared" si="12"/>
        <v>2242.3832773469421</v>
      </c>
      <c r="AF19" s="165">
        <v>0.84799999999999998</v>
      </c>
      <c r="AG19" s="165">
        <f t="shared" si="13"/>
        <v>2242.3918186429387</v>
      </c>
      <c r="AH19" s="165">
        <v>0.32140000000000002</v>
      </c>
      <c r="AI19" s="165">
        <f t="shared" si="14"/>
        <v>2242.3950558746997</v>
      </c>
      <c r="AJ19" s="165">
        <v>0.12180000000000001</v>
      </c>
      <c r="AK19" s="165">
        <f t="shared" si="15"/>
        <v>2242.3962826787711</v>
      </c>
      <c r="AL19" s="165">
        <v>4.6100000000000002E-2</v>
      </c>
      <c r="AM19" s="165">
        <f t="shared" si="16"/>
        <v>2242.3967470110179</v>
      </c>
      <c r="AN19" s="165">
        <v>1.7500000000000002E-2</v>
      </c>
      <c r="AO19" s="165">
        <f t="shared" si="17"/>
        <v>2242.3969232759705</v>
      </c>
      <c r="AP19" s="165">
        <v>6.6E-3</v>
      </c>
      <c r="AQ19" s="165">
        <f t="shared" si="18"/>
        <v>2242.3969897530383</v>
      </c>
      <c r="AR19" s="165">
        <v>2.5000000000000001E-3</v>
      </c>
      <c r="AS19" s="165">
        <f t="shared" si="19"/>
        <v>2242.3970149337456</v>
      </c>
    </row>
    <row r="20" spans="1:45" ht="15" customHeight="1" x14ac:dyDescent="0.25">
      <c r="A20" s="63" t="s">
        <v>12</v>
      </c>
      <c r="B20" s="13">
        <v>983</v>
      </c>
      <c r="C20" s="13">
        <v>3</v>
      </c>
      <c r="D20" s="107">
        <f>(LARGE('Annual Heat Inputs'!D20:K20,1)+LARGE('Annual Heat Inputs'!D20:K20,2)+LARGE('Annual Heat Inputs'!D20:K20,3))/3</f>
        <v>12939083.442333333</v>
      </c>
      <c r="E20" s="108">
        <v>1344079813</v>
      </c>
      <c r="F20" s="137">
        <f t="shared" si="0"/>
        <v>9.6267225481596712E-3</v>
      </c>
      <c r="G20" s="159">
        <v>161456</v>
      </c>
      <c r="H20" s="165">
        <f t="shared" si="1"/>
        <v>1554.2921157356679</v>
      </c>
      <c r="I20" s="165">
        <f>MIN(H20,'SO2 Annual Emissions'!N20,' Retirement Adjustments'!D20)</f>
        <v>1554.2921157356679</v>
      </c>
      <c r="J20" s="165">
        <v>38807.2333</v>
      </c>
      <c r="K20" s="165">
        <f t="shared" si="3"/>
        <v>1927.8785835764709</v>
      </c>
      <c r="L20" s="165">
        <v>13891.458699999999</v>
      </c>
      <c r="M20" s="165">
        <f t="shared" si="4"/>
        <v>2061.6078022705897</v>
      </c>
      <c r="N20" s="165">
        <v>5263.9876999999997</v>
      </c>
      <c r="O20" s="165">
        <f t="shared" si="5"/>
        <v>2112.2827513554148</v>
      </c>
      <c r="P20" s="165">
        <v>1994.7197000000001</v>
      </c>
      <c r="Q20" s="165">
        <f t="shared" si="6"/>
        <v>2131.4853644686632</v>
      </c>
      <c r="R20" s="165">
        <v>755.87310000000002</v>
      </c>
      <c r="S20" s="165">
        <f t="shared" si="7"/>
        <v>2138.7619450839807</v>
      </c>
      <c r="T20" s="165">
        <v>286.42829999999998</v>
      </c>
      <c r="U20" s="165">
        <f t="shared" si="2"/>
        <v>2141.5193108580215</v>
      </c>
      <c r="V20" s="165">
        <v>108.53830000000001</v>
      </c>
      <c r="W20" s="165">
        <f t="shared" si="8"/>
        <v>2142.5641789579704</v>
      </c>
      <c r="X20" s="165">
        <v>41.129199999999997</v>
      </c>
      <c r="Y20" s="165">
        <f t="shared" si="9"/>
        <v>2142.960118354998</v>
      </c>
      <c r="Z20" s="165">
        <v>15.5854</v>
      </c>
      <c r="AA20" s="165">
        <f t="shared" si="10"/>
        <v>2143.1101546765999</v>
      </c>
      <c r="AB20" s="165">
        <v>5.9058000000000002</v>
      </c>
      <c r="AC20" s="165">
        <f t="shared" si="11"/>
        <v>2143.1670081746247</v>
      </c>
      <c r="AD20" s="165">
        <v>2.238</v>
      </c>
      <c r="AE20" s="165">
        <f t="shared" si="12"/>
        <v>2143.1885527796876</v>
      </c>
      <c r="AF20" s="165">
        <v>0.84799999999999998</v>
      </c>
      <c r="AG20" s="165">
        <f t="shared" si="13"/>
        <v>2143.1967162404085</v>
      </c>
      <c r="AH20" s="165">
        <v>0.32140000000000002</v>
      </c>
      <c r="AI20" s="165">
        <f t="shared" si="14"/>
        <v>2143.1998102690354</v>
      </c>
      <c r="AJ20" s="165">
        <v>0.12180000000000001</v>
      </c>
      <c r="AK20" s="165">
        <f t="shared" si="15"/>
        <v>2143.2009828038417</v>
      </c>
      <c r="AL20" s="165">
        <v>4.6100000000000002E-2</v>
      </c>
      <c r="AM20" s="165">
        <f t="shared" si="16"/>
        <v>2143.2014265957514</v>
      </c>
      <c r="AN20" s="165">
        <v>1.7500000000000002E-2</v>
      </c>
      <c r="AO20" s="165">
        <f t="shared" si="17"/>
        <v>2143.2015950633959</v>
      </c>
      <c r="AP20" s="165">
        <v>6.6E-3</v>
      </c>
      <c r="AQ20" s="165">
        <f t="shared" si="18"/>
        <v>2143.2016585997649</v>
      </c>
      <c r="AR20" s="165">
        <v>2.5000000000000001E-3</v>
      </c>
      <c r="AS20" s="165">
        <f t="shared" si="19"/>
        <v>2143.2016826665713</v>
      </c>
    </row>
    <row r="21" spans="1:45" ht="15" customHeight="1" x14ac:dyDescent="0.25">
      <c r="A21" s="63" t="s">
        <v>12</v>
      </c>
      <c r="B21" s="13">
        <v>983</v>
      </c>
      <c r="C21" s="13">
        <v>4</v>
      </c>
      <c r="D21" s="107">
        <f>(LARGE('Annual Heat Inputs'!D21:K21,1)+LARGE('Annual Heat Inputs'!D21:K21,2)+LARGE('Annual Heat Inputs'!D21:K21,3))/3</f>
        <v>13410479.074666666</v>
      </c>
      <c r="E21" s="108">
        <v>1344079813</v>
      </c>
      <c r="F21" s="137">
        <f t="shared" si="0"/>
        <v>9.9774425186361058E-3</v>
      </c>
      <c r="G21" s="159">
        <v>161456</v>
      </c>
      <c r="H21" s="165">
        <f t="shared" si="1"/>
        <v>1610.9179592889111</v>
      </c>
      <c r="I21" s="165">
        <f>MIN(H21,'SO2 Annual Emissions'!N21,' Retirement Adjustments'!D21)</f>
        <v>1610.9179592889111</v>
      </c>
      <c r="J21" s="165">
        <v>38807.2333</v>
      </c>
      <c r="K21" s="165">
        <f t="shared" si="3"/>
        <v>1998.114898846962</v>
      </c>
      <c r="L21" s="165">
        <v>13891.458699999999</v>
      </c>
      <c r="M21" s="165">
        <f t="shared" si="4"/>
        <v>2136.7161295262194</v>
      </c>
      <c r="N21" s="165">
        <v>5263.9876999999997</v>
      </c>
      <c r="O21" s="165">
        <f t="shared" si="5"/>
        <v>2189.237264221777</v>
      </c>
      <c r="P21" s="165">
        <v>1994.7197000000001</v>
      </c>
      <c r="Q21" s="165">
        <f t="shared" si="6"/>
        <v>2209.1394653693178</v>
      </c>
      <c r="R21" s="165">
        <v>755.87310000000002</v>
      </c>
      <c r="S21" s="165">
        <f t="shared" si="7"/>
        <v>2216.6811457759509</v>
      </c>
      <c r="T21" s="165">
        <v>286.42829999999998</v>
      </c>
      <c r="U21" s="165">
        <f t="shared" si="2"/>
        <v>2219.5389676749114</v>
      </c>
      <c r="V21" s="165">
        <v>108.53830000000001</v>
      </c>
      <c r="W21" s="165">
        <f t="shared" si="8"/>
        <v>2220.621902324232</v>
      </c>
      <c r="X21" s="165">
        <v>41.129199999999997</v>
      </c>
      <c r="Y21" s="165">
        <f t="shared" si="9"/>
        <v>2221.0322665530693</v>
      </c>
      <c r="Z21" s="165">
        <v>15.5854</v>
      </c>
      <c r="AA21" s="165">
        <f t="shared" si="10"/>
        <v>2221.1877689856992</v>
      </c>
      <c r="AB21" s="165">
        <v>5.9058000000000002</v>
      </c>
      <c r="AC21" s="165">
        <f t="shared" si="11"/>
        <v>2221.2466937657259</v>
      </c>
      <c r="AD21" s="165">
        <v>2.238</v>
      </c>
      <c r="AE21" s="165">
        <f t="shared" si="12"/>
        <v>2221.2690232820828</v>
      </c>
      <c r="AF21" s="165">
        <v>0.84799999999999998</v>
      </c>
      <c r="AG21" s="165">
        <f t="shared" si="13"/>
        <v>2221.2774841533387</v>
      </c>
      <c r="AH21" s="165">
        <v>0.32140000000000002</v>
      </c>
      <c r="AI21" s="165">
        <f t="shared" si="14"/>
        <v>2221.2806909033643</v>
      </c>
      <c r="AJ21" s="165">
        <v>0.12180000000000001</v>
      </c>
      <c r="AK21" s="165">
        <f t="shared" si="15"/>
        <v>2221.281906155863</v>
      </c>
      <c r="AL21" s="165">
        <v>4.6100000000000002E-2</v>
      </c>
      <c r="AM21" s="165">
        <f t="shared" si="16"/>
        <v>2221.2823661159632</v>
      </c>
      <c r="AN21" s="165">
        <v>1.7500000000000002E-2</v>
      </c>
      <c r="AO21" s="165">
        <f t="shared" si="17"/>
        <v>2221.2825407212072</v>
      </c>
      <c r="AP21" s="165">
        <v>6.6E-3</v>
      </c>
      <c r="AQ21" s="165">
        <f t="shared" si="18"/>
        <v>2221.2826065723279</v>
      </c>
      <c r="AR21" s="165">
        <v>2.5000000000000001E-3</v>
      </c>
      <c r="AS21" s="165">
        <f t="shared" si="19"/>
        <v>2221.2826315159341</v>
      </c>
    </row>
    <row r="22" spans="1:45" ht="15" customHeight="1" x14ac:dyDescent="0.25">
      <c r="A22" s="63" t="s">
        <v>12</v>
      </c>
      <c r="B22" s="13">
        <v>983</v>
      </c>
      <c r="C22" s="13">
        <v>5</v>
      </c>
      <c r="D22" s="107">
        <f>(LARGE('Annual Heat Inputs'!D22:K22,1)+LARGE('Annual Heat Inputs'!D22:K22,2)+LARGE('Annual Heat Inputs'!D22:K22,3))/3</f>
        <v>13398101.505333334</v>
      </c>
      <c r="E22" s="108">
        <v>1344079813</v>
      </c>
      <c r="F22" s="137">
        <f t="shared" si="0"/>
        <v>9.9682335645147682E-3</v>
      </c>
      <c r="G22" s="159">
        <v>161456</v>
      </c>
      <c r="H22" s="165">
        <f t="shared" si="1"/>
        <v>1609.4311183922964</v>
      </c>
      <c r="I22" s="165">
        <f>MIN(H22,'SO2 Annual Emissions'!N22,' Retirement Adjustments'!D22)</f>
        <v>1609.4311183922964</v>
      </c>
      <c r="J22" s="165">
        <v>38807.2333</v>
      </c>
      <c r="K22" s="165">
        <f t="shared" si="3"/>
        <v>1996.2706839193115</v>
      </c>
      <c r="L22" s="165">
        <v>13891.458699999999</v>
      </c>
      <c r="M22" s="165">
        <f t="shared" si="4"/>
        <v>2134.7439887927221</v>
      </c>
      <c r="N22" s="165">
        <v>5263.9876999999997</v>
      </c>
      <c r="O22" s="165">
        <f t="shared" si="5"/>
        <v>2187.216647667055</v>
      </c>
      <c r="P22" s="165">
        <v>1994.7197000000001</v>
      </c>
      <c r="Q22" s="165">
        <f t="shared" si="6"/>
        <v>2207.1004795323938</v>
      </c>
      <c r="R22" s="165">
        <v>755.87310000000002</v>
      </c>
      <c r="S22" s="165">
        <f t="shared" si="7"/>
        <v>2214.6351991383276</v>
      </c>
      <c r="T22" s="165">
        <v>286.42829999999998</v>
      </c>
      <c r="U22" s="165">
        <f t="shared" si="2"/>
        <v>2217.4903833322146</v>
      </c>
      <c r="V22" s="165">
        <v>108.53830000000001</v>
      </c>
      <c r="W22" s="165">
        <f t="shared" si="8"/>
        <v>2218.5723184573098</v>
      </c>
      <c r="X22" s="165">
        <v>41.129199999999997</v>
      </c>
      <c r="Y22" s="165">
        <f t="shared" si="9"/>
        <v>2218.9823039292314</v>
      </c>
      <c r="Z22" s="165">
        <v>15.5854</v>
      </c>
      <c r="AA22" s="165">
        <f t="shared" si="10"/>
        <v>2219.1376628366279</v>
      </c>
      <c r="AB22" s="165">
        <v>5.9058000000000002</v>
      </c>
      <c r="AC22" s="165">
        <f t="shared" si="11"/>
        <v>2219.196533230413</v>
      </c>
      <c r="AD22" s="165">
        <v>2.238</v>
      </c>
      <c r="AE22" s="165">
        <f t="shared" si="12"/>
        <v>2219.2188421371302</v>
      </c>
      <c r="AF22" s="165">
        <v>0.84799999999999998</v>
      </c>
      <c r="AG22" s="165">
        <f t="shared" si="13"/>
        <v>2219.2272951991931</v>
      </c>
      <c r="AH22" s="165">
        <v>0.32140000000000002</v>
      </c>
      <c r="AI22" s="165">
        <f t="shared" si="14"/>
        <v>2219.2304989894606</v>
      </c>
      <c r="AJ22" s="165">
        <v>0.12180000000000001</v>
      </c>
      <c r="AK22" s="165">
        <f t="shared" si="15"/>
        <v>2219.2317131203085</v>
      </c>
      <c r="AL22" s="165">
        <v>4.6100000000000002E-2</v>
      </c>
      <c r="AM22" s="165">
        <f t="shared" si="16"/>
        <v>2219.2321726558757</v>
      </c>
      <c r="AN22" s="165">
        <v>1.7500000000000002E-2</v>
      </c>
      <c r="AO22" s="165">
        <f t="shared" si="17"/>
        <v>2219.2323470999631</v>
      </c>
      <c r="AP22" s="165">
        <v>6.6E-3</v>
      </c>
      <c r="AQ22" s="165">
        <f t="shared" si="18"/>
        <v>2219.2324128903047</v>
      </c>
      <c r="AR22" s="165">
        <v>2.5000000000000001E-3</v>
      </c>
      <c r="AS22" s="165">
        <f t="shared" si="19"/>
        <v>2219.2324378108888</v>
      </c>
    </row>
    <row r="23" spans="1:45" ht="15" customHeight="1" x14ac:dyDescent="0.25">
      <c r="A23" s="63" t="s">
        <v>12</v>
      </c>
      <c r="B23" s="13">
        <v>983</v>
      </c>
      <c r="C23" s="13">
        <v>6</v>
      </c>
      <c r="D23" s="107">
        <f>(LARGE('Annual Heat Inputs'!D23:K23,1)+LARGE('Annual Heat Inputs'!D23:K23,2)+LARGE('Annual Heat Inputs'!D23:K23,3))/3</f>
        <v>12650111.568333333</v>
      </c>
      <c r="E23" s="108">
        <v>1344079813</v>
      </c>
      <c r="F23" s="137">
        <f t="shared" si="0"/>
        <v>9.4117264808093164E-3</v>
      </c>
      <c r="G23" s="159">
        <v>161456</v>
      </c>
      <c r="H23" s="165">
        <f t="shared" si="1"/>
        <v>1519.5797106855489</v>
      </c>
      <c r="I23" s="165">
        <f>MIN(H23,'SO2 Annual Emissions'!N23,' Retirement Adjustments'!D23)</f>
        <v>1519.5797106855489</v>
      </c>
      <c r="J23" s="165">
        <v>38807.2333</v>
      </c>
      <c r="K23" s="165">
        <f t="shared" si="3"/>
        <v>1884.8227759821041</v>
      </c>
      <c r="L23" s="165">
        <v>13891.458699999999</v>
      </c>
      <c r="M23" s="165">
        <f t="shared" si="4"/>
        <v>2015.5653856859631</v>
      </c>
      <c r="N23" s="165">
        <v>5263.9876999999997</v>
      </c>
      <c r="O23" s="165">
        <f t="shared" si="5"/>
        <v>2065.1085981167075</v>
      </c>
      <c r="P23" s="165">
        <v>1994.7197000000001</v>
      </c>
      <c r="Q23" s="165">
        <f t="shared" si="6"/>
        <v>2083.8823543389894</v>
      </c>
      <c r="R23" s="165">
        <v>755.87310000000002</v>
      </c>
      <c r="S23" s="165">
        <f t="shared" si="7"/>
        <v>2090.996425210391</v>
      </c>
      <c r="T23" s="165">
        <v>286.42829999999998</v>
      </c>
      <c r="U23" s="165">
        <f t="shared" si="2"/>
        <v>2093.6922100263541</v>
      </c>
      <c r="V23" s="165">
        <v>108.53830000000001</v>
      </c>
      <c r="W23" s="165">
        <f t="shared" si="8"/>
        <v>2094.7137428186461</v>
      </c>
      <c r="X23" s="165">
        <v>41.129199999999997</v>
      </c>
      <c r="Y23" s="165">
        <f t="shared" si="9"/>
        <v>2095.1008395994204</v>
      </c>
      <c r="Z23" s="165">
        <v>15.5854</v>
      </c>
      <c r="AA23" s="165">
        <f t="shared" si="10"/>
        <v>2095.2475251213145</v>
      </c>
      <c r="AB23" s="165">
        <v>5.9058000000000002</v>
      </c>
      <c r="AC23" s="165">
        <f t="shared" si="11"/>
        <v>2095.3031088955649</v>
      </c>
      <c r="AD23" s="165">
        <v>2.238</v>
      </c>
      <c r="AE23" s="165">
        <f t="shared" si="12"/>
        <v>2095.324172339429</v>
      </c>
      <c r="AF23" s="165">
        <v>0.84799999999999998</v>
      </c>
      <c r="AG23" s="165">
        <f t="shared" si="13"/>
        <v>2095.3321534834845</v>
      </c>
      <c r="AH23" s="165">
        <v>0.32140000000000002</v>
      </c>
      <c r="AI23" s="165">
        <f t="shared" si="14"/>
        <v>2095.3351784123756</v>
      </c>
      <c r="AJ23" s="165">
        <v>0.12180000000000001</v>
      </c>
      <c r="AK23" s="165">
        <f t="shared" si="15"/>
        <v>2095.3363247606608</v>
      </c>
      <c r="AL23" s="165">
        <v>4.6100000000000002E-2</v>
      </c>
      <c r="AM23" s="165">
        <f t="shared" si="16"/>
        <v>2095.3367586412514</v>
      </c>
      <c r="AN23" s="165">
        <v>1.7500000000000002E-2</v>
      </c>
      <c r="AO23" s="165">
        <f t="shared" si="17"/>
        <v>2095.336923346465</v>
      </c>
      <c r="AP23" s="165">
        <v>6.6E-3</v>
      </c>
      <c r="AQ23" s="165">
        <f t="shared" si="18"/>
        <v>2095.3369854638599</v>
      </c>
      <c r="AR23" s="165">
        <v>2.5000000000000001E-3</v>
      </c>
      <c r="AS23" s="165">
        <f t="shared" si="19"/>
        <v>2095.3370089931764</v>
      </c>
    </row>
    <row r="24" spans="1:45" ht="15" customHeight="1" x14ac:dyDescent="0.25">
      <c r="A24" s="63" t="s">
        <v>13</v>
      </c>
      <c r="B24" s="13">
        <v>1002</v>
      </c>
      <c r="C24" s="15" t="s">
        <v>14</v>
      </c>
      <c r="D24" s="107">
        <f>(LARGE('Annual Heat Inputs'!D24:K24,1)+LARGE('Annual Heat Inputs'!D24:K24,2)+LARGE('Annual Heat Inputs'!D24:K24,3))/3</f>
        <v>1512.5333333333335</v>
      </c>
      <c r="E24" s="108">
        <v>1344079813</v>
      </c>
      <c r="F24" s="137">
        <f t="shared" si="0"/>
        <v>1.1253299980433033E-6</v>
      </c>
      <c r="G24" s="159">
        <v>161456</v>
      </c>
      <c r="H24" s="165">
        <f t="shared" si="1"/>
        <v>0.18169128016407957</v>
      </c>
      <c r="I24" s="165">
        <f>MIN(H24,'SO2 Annual Emissions'!N24,' Retirement Adjustments'!D24)</f>
        <v>0.18169128016407957</v>
      </c>
      <c r="J24" s="165">
        <v>38807.2333</v>
      </c>
      <c r="K24" s="165">
        <f t="shared" si="3"/>
        <v>0.22536222393763458</v>
      </c>
      <c r="L24" s="165">
        <v>13891.458699999999</v>
      </c>
      <c r="M24" s="165">
        <f t="shared" si="4"/>
        <v>0.2409946991293242</v>
      </c>
      <c r="N24" s="165">
        <v>5263.9876999999997</v>
      </c>
      <c r="O24" s="165">
        <f t="shared" si="5"/>
        <v>0.24691842239746517</v>
      </c>
      <c r="P24" s="165">
        <v>1994.7197000000001</v>
      </c>
      <c r="Q24" s="165">
        <f t="shared" si="6"/>
        <v>0.2491631403135631</v>
      </c>
      <c r="R24" s="165">
        <v>755.87310000000002</v>
      </c>
      <c r="S24" s="165">
        <f t="shared" si="7"/>
        <v>0.25001374698770706</v>
      </c>
      <c r="T24" s="165">
        <v>286.42829999999998</v>
      </c>
      <c r="U24" s="165">
        <f t="shared" si="2"/>
        <v>0.25033607334598562</v>
      </c>
      <c r="V24" s="165">
        <v>108.53830000000001</v>
      </c>
      <c r="W24" s="165">
        <f t="shared" si="8"/>
        <v>0.25045821475091223</v>
      </c>
      <c r="X24" s="165">
        <v>41.129199999999997</v>
      </c>
      <c r="Y24" s="165">
        <f t="shared" si="9"/>
        <v>0.25050449867346775</v>
      </c>
      <c r="Z24" s="165">
        <v>15.5854</v>
      </c>
      <c r="AA24" s="165">
        <f t="shared" si="10"/>
        <v>0.25052203739161927</v>
      </c>
      <c r="AB24" s="165">
        <v>5.9058000000000002</v>
      </c>
      <c r="AC24" s="165">
        <f t="shared" si="11"/>
        <v>0.2505286833655217</v>
      </c>
      <c r="AD24" s="165">
        <v>2.238</v>
      </c>
      <c r="AE24" s="165">
        <f t="shared" si="12"/>
        <v>0.25053120185405731</v>
      </c>
      <c r="AF24" s="165">
        <v>0.84799999999999998</v>
      </c>
      <c r="AG24" s="165">
        <f t="shared" si="13"/>
        <v>0.25053215613389562</v>
      </c>
      <c r="AH24" s="165">
        <v>0.32140000000000002</v>
      </c>
      <c r="AI24" s="165">
        <f t="shared" si="14"/>
        <v>0.250532517814957</v>
      </c>
      <c r="AJ24" s="165">
        <v>0.12180000000000001</v>
      </c>
      <c r="AK24" s="165">
        <f t="shared" si="15"/>
        <v>0.25053265488015075</v>
      </c>
      <c r="AL24" s="165">
        <v>4.6100000000000002E-2</v>
      </c>
      <c r="AM24" s="165">
        <f t="shared" si="16"/>
        <v>0.25053270675786365</v>
      </c>
      <c r="AN24" s="165">
        <v>1.7500000000000002E-2</v>
      </c>
      <c r="AO24" s="165">
        <f t="shared" si="17"/>
        <v>0.25053272645113861</v>
      </c>
      <c r="AP24" s="165">
        <v>6.6E-3</v>
      </c>
      <c r="AQ24" s="165">
        <f t="shared" si="18"/>
        <v>0.25053273387831659</v>
      </c>
      <c r="AR24" s="165">
        <v>2.5000000000000001E-3</v>
      </c>
      <c r="AS24" s="165">
        <f t="shared" si="19"/>
        <v>0.25053273669164161</v>
      </c>
    </row>
    <row r="25" spans="1:45" ht="15" customHeight="1" x14ac:dyDescent="0.25">
      <c r="A25" s="63" t="s">
        <v>13</v>
      </c>
      <c r="B25" s="13">
        <v>1002</v>
      </c>
      <c r="C25" s="15" t="s">
        <v>15</v>
      </c>
      <c r="D25" s="107">
        <f>(LARGE('Annual Heat Inputs'!D25:K25,1)+LARGE('Annual Heat Inputs'!D25:K25,2)+LARGE('Annual Heat Inputs'!D25:K25,3))/3</f>
        <v>1483.7666666666664</v>
      </c>
      <c r="E25" s="108">
        <v>1344079813</v>
      </c>
      <c r="F25" s="137">
        <f t="shared" si="0"/>
        <v>1.1039274991824213E-6</v>
      </c>
      <c r="G25" s="159">
        <v>161456</v>
      </c>
      <c r="H25" s="165">
        <f t="shared" si="1"/>
        <v>0.178235718307997</v>
      </c>
      <c r="I25" s="165">
        <f>MIN(H25,'SO2 Annual Emissions'!N25,' Retirement Adjustments'!D25)</f>
        <v>0.178235718307997</v>
      </c>
      <c r="J25" s="165">
        <v>38807.2333</v>
      </c>
      <c r="K25" s="165">
        <f t="shared" si="3"/>
        <v>0.22107609031505479</v>
      </c>
      <c r="L25" s="165">
        <v>13891.458699999999</v>
      </c>
      <c r="M25" s="165">
        <f t="shared" si="4"/>
        <v>0.23641125357774168</v>
      </c>
      <c r="N25" s="165">
        <v>5263.9876999999997</v>
      </c>
      <c r="O25" s="165">
        <f t="shared" si="5"/>
        <v>0.2422223143551297</v>
      </c>
      <c r="P25" s="165">
        <v>1994.7197000000001</v>
      </c>
      <c r="Q25" s="165">
        <f t="shared" si="6"/>
        <v>0.24442434028512061</v>
      </c>
      <c r="R25" s="165">
        <v>755.87310000000002</v>
      </c>
      <c r="S25" s="165">
        <f t="shared" si="7"/>
        <v>0.24525876938610289</v>
      </c>
      <c r="T25" s="165">
        <v>286.42829999999998</v>
      </c>
      <c r="U25" s="165">
        <f t="shared" si="2"/>
        <v>0.24557496546301696</v>
      </c>
      <c r="V25" s="165">
        <v>108.53830000000001</v>
      </c>
      <c r="W25" s="165">
        <f t="shared" si="8"/>
        <v>0.24569478387710147</v>
      </c>
      <c r="X25" s="165">
        <v>41.129199999999997</v>
      </c>
      <c r="Y25" s="165">
        <f t="shared" si="9"/>
        <v>0.24574018753200086</v>
      </c>
      <c r="Z25" s="165">
        <v>15.5854</v>
      </c>
      <c r="AA25" s="165">
        <f t="shared" si="10"/>
        <v>0.2457573926836466</v>
      </c>
      <c r="AB25" s="165">
        <v>5.9058000000000002</v>
      </c>
      <c r="AC25" s="165">
        <f t="shared" si="11"/>
        <v>0.24576391225867128</v>
      </c>
      <c r="AD25" s="165">
        <v>2.238</v>
      </c>
      <c r="AE25" s="165">
        <f t="shared" si="12"/>
        <v>0.24576638284841446</v>
      </c>
      <c r="AF25" s="165">
        <v>0.84799999999999998</v>
      </c>
      <c r="AG25" s="165">
        <f t="shared" si="13"/>
        <v>0.24576731897893375</v>
      </c>
      <c r="AH25" s="165">
        <v>0.32140000000000002</v>
      </c>
      <c r="AI25" s="165">
        <f t="shared" si="14"/>
        <v>0.24576767378123199</v>
      </c>
      <c r="AJ25" s="165">
        <v>0.12180000000000001</v>
      </c>
      <c r="AK25" s="165">
        <f t="shared" si="15"/>
        <v>0.2457678082396014</v>
      </c>
      <c r="AL25" s="165">
        <v>4.6100000000000002E-2</v>
      </c>
      <c r="AM25" s="165">
        <f t="shared" si="16"/>
        <v>0.2457678591306591</v>
      </c>
      <c r="AN25" s="165">
        <v>1.7500000000000002E-2</v>
      </c>
      <c r="AO25" s="165">
        <f t="shared" si="17"/>
        <v>0.24576787844939033</v>
      </c>
      <c r="AP25" s="165">
        <v>6.6E-3</v>
      </c>
      <c r="AQ25" s="165">
        <f t="shared" si="18"/>
        <v>0.24576788573531183</v>
      </c>
      <c r="AR25" s="165">
        <v>2.5000000000000001E-3</v>
      </c>
      <c r="AS25" s="165">
        <f t="shared" si="19"/>
        <v>0.24576788849513057</v>
      </c>
    </row>
    <row r="26" spans="1:45" ht="15" customHeight="1" x14ac:dyDescent="0.25">
      <c r="A26" s="63" t="s">
        <v>13</v>
      </c>
      <c r="B26" s="13">
        <v>1002</v>
      </c>
      <c r="C26" s="15" t="s">
        <v>16</v>
      </c>
      <c r="D26" s="107">
        <f>(LARGE('Annual Heat Inputs'!D26:K26,1)+LARGE('Annual Heat Inputs'!D26:K26,2)+LARGE('Annual Heat Inputs'!D26:K26,3))/3</f>
        <v>1712.2986666666666</v>
      </c>
      <c r="E26" s="108">
        <v>1344079813</v>
      </c>
      <c r="F26" s="137">
        <f t="shared" si="0"/>
        <v>1.2739560925662578E-6</v>
      </c>
      <c r="G26" s="159">
        <v>161456</v>
      </c>
      <c r="H26" s="165">
        <f t="shared" si="1"/>
        <v>0.20568785488137772</v>
      </c>
      <c r="I26" s="165">
        <f>MIN(H26,'SO2 Annual Emissions'!N26,' Retirement Adjustments'!D26)</f>
        <v>0.20568785488137772</v>
      </c>
      <c r="J26" s="165">
        <v>38807.2333</v>
      </c>
      <c r="K26" s="165">
        <f t="shared" si="3"/>
        <v>0.25512656617955287</v>
      </c>
      <c r="L26" s="165">
        <v>13891.458699999999</v>
      </c>
      <c r="M26" s="165">
        <f t="shared" si="4"/>
        <v>0.27282367462505042</v>
      </c>
      <c r="N26" s="165">
        <v>5263.9876999999997</v>
      </c>
      <c r="O26" s="165">
        <f t="shared" si="5"/>
        <v>0.27952976382665928</v>
      </c>
      <c r="P26" s="165">
        <v>1994.7197000000001</v>
      </c>
      <c r="Q26" s="165">
        <f t="shared" si="6"/>
        <v>0.28207094914143621</v>
      </c>
      <c r="R26" s="165">
        <v>755.87310000000002</v>
      </c>
      <c r="S26" s="165">
        <f t="shared" si="7"/>
        <v>0.28303389828238817</v>
      </c>
      <c r="T26" s="165">
        <v>286.42829999999998</v>
      </c>
      <c r="U26" s="165">
        <f t="shared" si="2"/>
        <v>0.28339879536025658</v>
      </c>
      <c r="V26" s="165">
        <v>108.53830000000001</v>
      </c>
      <c r="W26" s="165">
        <f t="shared" si="8"/>
        <v>0.28353706838881837</v>
      </c>
      <c r="X26" s="165">
        <v>41.129199999999997</v>
      </c>
      <c r="Y26" s="165">
        <f t="shared" si="9"/>
        <v>0.28358946518374073</v>
      </c>
      <c r="Z26" s="165">
        <v>15.5854</v>
      </c>
      <c r="AA26" s="165">
        <f t="shared" si="10"/>
        <v>0.2836093202990258</v>
      </c>
      <c r="AB26" s="165">
        <v>5.9058000000000002</v>
      </c>
      <c r="AC26" s="165">
        <f t="shared" si="11"/>
        <v>0.28361684402891729</v>
      </c>
      <c r="AD26" s="165">
        <v>2.238</v>
      </c>
      <c r="AE26" s="165">
        <f t="shared" si="12"/>
        <v>0.28361969514265245</v>
      </c>
      <c r="AF26" s="165">
        <v>0.84799999999999998</v>
      </c>
      <c r="AG26" s="165">
        <f t="shared" si="13"/>
        <v>0.28362077545741893</v>
      </c>
      <c r="AH26" s="165">
        <v>0.32140000000000002</v>
      </c>
      <c r="AI26" s="165">
        <f t="shared" si="14"/>
        <v>0.28362118490690708</v>
      </c>
      <c r="AJ26" s="165">
        <v>0.12180000000000001</v>
      </c>
      <c r="AK26" s="165">
        <f t="shared" si="15"/>
        <v>0.28362134007475914</v>
      </c>
      <c r="AL26" s="165">
        <v>4.6100000000000002E-2</v>
      </c>
      <c r="AM26" s="165">
        <f t="shared" si="16"/>
        <v>0.28362139880413501</v>
      </c>
      <c r="AN26" s="165">
        <v>1.7500000000000002E-2</v>
      </c>
      <c r="AO26" s="165">
        <f t="shared" si="17"/>
        <v>0.28362142109836663</v>
      </c>
      <c r="AP26" s="165">
        <v>6.6E-3</v>
      </c>
      <c r="AQ26" s="165">
        <f t="shared" si="18"/>
        <v>0.28362142950647684</v>
      </c>
      <c r="AR26" s="165">
        <v>2.5000000000000001E-3</v>
      </c>
      <c r="AS26" s="165">
        <f t="shared" si="19"/>
        <v>0.28362143269136708</v>
      </c>
    </row>
    <row r="27" spans="1:45" ht="15" customHeight="1" x14ac:dyDescent="0.25">
      <c r="A27" s="63" t="s">
        <v>13</v>
      </c>
      <c r="B27" s="13">
        <v>1002</v>
      </c>
      <c r="C27" s="15" t="s">
        <v>17</v>
      </c>
      <c r="D27" s="107">
        <f>(LARGE('Annual Heat Inputs'!D27:K27,1)+LARGE('Annual Heat Inputs'!D27:K27,2)+LARGE('Annual Heat Inputs'!D27:K27,3))/3</f>
        <v>1719.3153333333332</v>
      </c>
      <c r="E27" s="108">
        <v>1344079813</v>
      </c>
      <c r="F27" s="137">
        <f t="shared" si="0"/>
        <v>1.2791765166800651E-6</v>
      </c>
      <c r="G27" s="159">
        <v>161456</v>
      </c>
      <c r="H27" s="165">
        <f t="shared" si="1"/>
        <v>0.2065307236770966</v>
      </c>
      <c r="I27" s="165">
        <f>MIN(H27,'SO2 Annual Emissions'!N27,' Retirement Adjustments'!D27)</f>
        <v>0.2065307236770966</v>
      </c>
      <c r="J27" s="165">
        <v>38807.2333</v>
      </c>
      <c r="K27" s="165">
        <f t="shared" si="3"/>
        <v>0.25617202519178123</v>
      </c>
      <c r="L27" s="165">
        <v>13891.458699999999</v>
      </c>
      <c r="M27" s="165">
        <f t="shared" si="4"/>
        <v>0.27394165294325223</v>
      </c>
      <c r="N27" s="165">
        <v>5263.9876999999997</v>
      </c>
      <c r="O27" s="165">
        <f>PRODUCT(F27,N27)+M27</f>
        <v>0.28067522239318493</v>
      </c>
      <c r="P27" s="165">
        <v>1994.7197000000001</v>
      </c>
      <c r="Q27" s="165">
        <f>PRODUCT(F27,P27)+O27</f>
        <v>0.28322682099078406</v>
      </c>
      <c r="R27" s="165">
        <v>755.87310000000002</v>
      </c>
      <c r="S27" s="165">
        <f>PRODUCT(F27,R27)+Q27</f>
        <v>0.28419371610989425</v>
      </c>
      <c r="T27" s="165">
        <v>286.42829999999998</v>
      </c>
      <c r="U27" s="165">
        <f>PRODUCT(F27,T27)+S27</f>
        <v>0.28456010846496682</v>
      </c>
      <c r="V27" s="165">
        <v>108.53830000000001</v>
      </c>
      <c r="W27" s="165">
        <f>PRODUCT(F27,V27)+U27</f>
        <v>0.2846989481094872</v>
      </c>
      <c r="X27" s="165">
        <v>41.129199999999997</v>
      </c>
      <c r="Y27" s="165">
        <f>PRODUCT(F27,X27)+W27</f>
        <v>0.28475155961627702</v>
      </c>
      <c r="Z27" s="165">
        <v>15.5854</v>
      </c>
      <c r="AA27" s="165">
        <f t="shared" si="10"/>
        <v>0.28477149609396007</v>
      </c>
      <c r="AB27" s="165">
        <v>5.9058000000000002</v>
      </c>
      <c r="AC27" s="165">
        <f t="shared" si="11"/>
        <v>0.28477905065463227</v>
      </c>
      <c r="AD27" s="165">
        <v>2.238</v>
      </c>
      <c r="AE27" s="165">
        <f t="shared" si="12"/>
        <v>0.28478191345167658</v>
      </c>
      <c r="AF27" s="165">
        <v>0.84799999999999998</v>
      </c>
      <c r="AG27" s="165">
        <f t="shared" si="13"/>
        <v>0.28478299819336272</v>
      </c>
      <c r="AH27" s="165">
        <v>0.32140000000000002</v>
      </c>
      <c r="AI27" s="165">
        <f t="shared" si="14"/>
        <v>0.28478340932069518</v>
      </c>
      <c r="AJ27" s="165">
        <v>0.12180000000000001</v>
      </c>
      <c r="AK27" s="165">
        <f t="shared" si="15"/>
        <v>0.2847835651243949</v>
      </c>
      <c r="AL27" s="165">
        <v>4.6100000000000002E-2</v>
      </c>
      <c r="AM27" s="165">
        <f t="shared" si="16"/>
        <v>0.28478362409443231</v>
      </c>
      <c r="AN27" s="165">
        <v>1.7500000000000002E-2</v>
      </c>
      <c r="AO27" s="165">
        <f t="shared" si="17"/>
        <v>0.28478364648002136</v>
      </c>
      <c r="AP27" s="165">
        <v>6.6E-3</v>
      </c>
      <c r="AQ27" s="165">
        <f t="shared" si="18"/>
        <v>0.28478365492258639</v>
      </c>
      <c r="AR27" s="165">
        <v>2.5000000000000001E-3</v>
      </c>
      <c r="AS27" s="165">
        <f t="shared" si="19"/>
        <v>0.28478365812052769</v>
      </c>
    </row>
    <row r="28" spans="1:45" ht="15" customHeight="1" x14ac:dyDescent="0.25">
      <c r="A28" s="136" t="s">
        <v>18</v>
      </c>
      <c r="B28" s="133">
        <v>996</v>
      </c>
      <c r="C28" s="133">
        <v>11</v>
      </c>
      <c r="D28" s="41"/>
      <c r="E28" s="108">
        <v>1344079813</v>
      </c>
      <c r="F28" s="137">
        <f t="shared" si="0"/>
        <v>0</v>
      </c>
      <c r="G28" s="159">
        <v>161456</v>
      </c>
      <c r="H28" s="130">
        <v>0</v>
      </c>
      <c r="I28" s="165">
        <f>MIN(H28,'SO2 Annual Emissions'!N28,' Retirement Adjustments'!D28)</f>
        <v>0</v>
      </c>
      <c r="J28" s="165">
        <v>38807.2333</v>
      </c>
      <c r="K28" s="165">
        <f t="shared" ref="K28:K46" si="20">I28</f>
        <v>0</v>
      </c>
      <c r="L28" s="165">
        <v>13891.458699999999</v>
      </c>
      <c r="M28" s="165">
        <f t="shared" ref="M28:M46" si="21">K28</f>
        <v>0</v>
      </c>
      <c r="N28" s="165">
        <v>5263.9876999999997</v>
      </c>
      <c r="O28" s="165">
        <f t="shared" ref="O28:O46" si="22">M28</f>
        <v>0</v>
      </c>
      <c r="P28" s="165">
        <v>1994.7197000000001</v>
      </c>
      <c r="Q28" s="165">
        <f t="shared" ref="Q28:Q46" si="23">O28</f>
        <v>0</v>
      </c>
      <c r="R28" s="165">
        <v>755.87310000000002</v>
      </c>
      <c r="S28" s="165">
        <f t="shared" ref="S28:S46" si="24">Q28</f>
        <v>0</v>
      </c>
      <c r="T28" s="165">
        <v>286.42829999999998</v>
      </c>
      <c r="U28" s="165">
        <f t="shared" ref="U28:U46" si="25">S28</f>
        <v>0</v>
      </c>
      <c r="V28" s="165">
        <v>108.53830000000001</v>
      </c>
      <c r="W28" s="165">
        <f t="shared" ref="W28:W46" si="26">U28</f>
        <v>0</v>
      </c>
      <c r="X28" s="165">
        <v>41.129199999999997</v>
      </c>
      <c r="Y28" s="165">
        <f t="shared" ref="Y28:Y46" si="27">W28</f>
        <v>0</v>
      </c>
      <c r="Z28" s="165">
        <v>15.5854</v>
      </c>
      <c r="AA28" s="165">
        <f t="shared" ref="AA28:AA46" si="28">Y28</f>
        <v>0</v>
      </c>
      <c r="AB28" s="165">
        <v>5.9058000000000002</v>
      </c>
      <c r="AC28" s="165">
        <f t="shared" ref="AC28:AC46" si="29">AA28</f>
        <v>0</v>
      </c>
      <c r="AD28" s="165">
        <v>2.238</v>
      </c>
      <c r="AE28" s="165">
        <f t="shared" ref="AE28:AE46" si="30">AC28</f>
        <v>0</v>
      </c>
      <c r="AF28" s="165">
        <v>0.84799999999999998</v>
      </c>
      <c r="AG28" s="165">
        <f t="shared" ref="AG28:AG46" si="31">AE28</f>
        <v>0</v>
      </c>
      <c r="AH28" s="165">
        <v>0.32140000000000002</v>
      </c>
      <c r="AI28" s="165">
        <f t="shared" ref="AI28:AI46" si="32">AG28</f>
        <v>0</v>
      </c>
      <c r="AJ28" s="165">
        <v>0.12180000000000001</v>
      </c>
      <c r="AK28" s="165">
        <f t="shared" ref="AK28:AK46" si="33">AI28</f>
        <v>0</v>
      </c>
      <c r="AL28" s="165">
        <v>4.6100000000000002E-2</v>
      </c>
      <c r="AM28" s="165">
        <f t="shared" ref="AM28:AM40" si="34">AK28</f>
        <v>0</v>
      </c>
      <c r="AN28" s="165">
        <v>1.7500000000000002E-2</v>
      </c>
      <c r="AO28" s="165">
        <f t="shared" ref="AO28:AO40" si="35">AM28</f>
        <v>0</v>
      </c>
      <c r="AP28" s="165">
        <v>6.6E-3</v>
      </c>
      <c r="AQ28" s="165">
        <f t="shared" ref="AQ28:AQ40" si="36">AO28</f>
        <v>0</v>
      </c>
      <c r="AR28" s="165">
        <v>2.5000000000000001E-3</v>
      </c>
      <c r="AS28" s="165">
        <f t="shared" ref="AS28:AS46" si="37">AQ28</f>
        <v>0</v>
      </c>
    </row>
    <row r="29" spans="1:45" ht="15" customHeight="1" x14ac:dyDescent="0.25">
      <c r="A29" s="136" t="s">
        <v>18</v>
      </c>
      <c r="B29" s="133">
        <v>996</v>
      </c>
      <c r="C29" s="133">
        <v>4</v>
      </c>
      <c r="D29" s="41"/>
      <c r="E29" s="108">
        <v>1344079813</v>
      </c>
      <c r="F29" s="137">
        <f t="shared" si="0"/>
        <v>0</v>
      </c>
      <c r="G29" s="159">
        <v>161456</v>
      </c>
      <c r="H29" s="130">
        <v>0</v>
      </c>
      <c r="I29" s="165">
        <f>MIN(H29,'SO2 Annual Emissions'!N29,' Retirement Adjustments'!D29)</f>
        <v>0</v>
      </c>
      <c r="J29" s="165">
        <v>38807.2333</v>
      </c>
      <c r="K29" s="165">
        <f t="shared" si="20"/>
        <v>0</v>
      </c>
      <c r="L29" s="165">
        <v>13891.458699999999</v>
      </c>
      <c r="M29" s="165">
        <f t="shared" si="21"/>
        <v>0</v>
      </c>
      <c r="N29" s="165">
        <v>5263.9876999999997</v>
      </c>
      <c r="O29" s="165">
        <f t="shared" si="22"/>
        <v>0</v>
      </c>
      <c r="P29" s="165">
        <v>1994.7197000000001</v>
      </c>
      <c r="Q29" s="165">
        <f t="shared" si="23"/>
        <v>0</v>
      </c>
      <c r="R29" s="165">
        <v>755.87310000000002</v>
      </c>
      <c r="S29" s="165">
        <f t="shared" si="24"/>
        <v>0</v>
      </c>
      <c r="T29" s="165">
        <v>286.42829999999998</v>
      </c>
      <c r="U29" s="165">
        <f t="shared" si="25"/>
        <v>0</v>
      </c>
      <c r="V29" s="165">
        <v>108.53830000000001</v>
      </c>
      <c r="W29" s="165">
        <f t="shared" si="26"/>
        <v>0</v>
      </c>
      <c r="X29" s="165">
        <v>41.129199999999997</v>
      </c>
      <c r="Y29" s="165">
        <f t="shared" si="27"/>
        <v>0</v>
      </c>
      <c r="Z29" s="165">
        <v>15.5854</v>
      </c>
      <c r="AA29" s="165">
        <f t="shared" si="28"/>
        <v>0</v>
      </c>
      <c r="AB29" s="165">
        <v>5.9058000000000002</v>
      </c>
      <c r="AC29" s="165">
        <f t="shared" si="29"/>
        <v>0</v>
      </c>
      <c r="AD29" s="165">
        <v>2.238</v>
      </c>
      <c r="AE29" s="165">
        <f t="shared" si="30"/>
        <v>0</v>
      </c>
      <c r="AF29" s="165">
        <v>0.84799999999999998</v>
      </c>
      <c r="AG29" s="165">
        <f t="shared" si="31"/>
        <v>0</v>
      </c>
      <c r="AH29" s="165">
        <v>0.32140000000000002</v>
      </c>
      <c r="AI29" s="165">
        <f t="shared" si="32"/>
        <v>0</v>
      </c>
      <c r="AJ29" s="165">
        <v>0.12180000000000001</v>
      </c>
      <c r="AK29" s="165">
        <f t="shared" si="33"/>
        <v>0</v>
      </c>
      <c r="AL29" s="165">
        <v>4.6100000000000002E-2</v>
      </c>
      <c r="AM29" s="165">
        <f t="shared" si="34"/>
        <v>0</v>
      </c>
      <c r="AN29" s="165">
        <v>1.7500000000000002E-2</v>
      </c>
      <c r="AO29" s="165">
        <f t="shared" si="35"/>
        <v>0</v>
      </c>
      <c r="AP29" s="165">
        <v>6.6E-3</v>
      </c>
      <c r="AQ29" s="165">
        <f t="shared" si="36"/>
        <v>0</v>
      </c>
      <c r="AR29" s="165">
        <v>2.5000000000000001E-3</v>
      </c>
      <c r="AS29" s="165">
        <f t="shared" si="37"/>
        <v>0</v>
      </c>
    </row>
    <row r="30" spans="1:45" ht="15" customHeight="1" x14ac:dyDescent="0.25">
      <c r="A30" s="136" t="s">
        <v>18</v>
      </c>
      <c r="B30" s="133">
        <v>996</v>
      </c>
      <c r="C30" s="133">
        <v>5</v>
      </c>
      <c r="D30" s="41"/>
      <c r="E30" s="108">
        <v>1344079813</v>
      </c>
      <c r="F30" s="137">
        <f t="shared" si="0"/>
        <v>0</v>
      </c>
      <c r="G30" s="159">
        <v>161456</v>
      </c>
      <c r="H30" s="130">
        <v>0</v>
      </c>
      <c r="I30" s="165">
        <f>MIN(H30,'SO2 Annual Emissions'!N30,' Retirement Adjustments'!D30)</f>
        <v>0</v>
      </c>
      <c r="J30" s="165">
        <v>38807.2333</v>
      </c>
      <c r="K30" s="165">
        <f t="shared" si="20"/>
        <v>0</v>
      </c>
      <c r="L30" s="165">
        <v>13891.458699999999</v>
      </c>
      <c r="M30" s="165">
        <f t="shared" si="21"/>
        <v>0</v>
      </c>
      <c r="N30" s="165">
        <v>5263.9876999999997</v>
      </c>
      <c r="O30" s="165">
        <f t="shared" si="22"/>
        <v>0</v>
      </c>
      <c r="P30" s="165">
        <v>1994.7197000000001</v>
      </c>
      <c r="Q30" s="165">
        <f t="shared" si="23"/>
        <v>0</v>
      </c>
      <c r="R30" s="165">
        <v>755.87310000000002</v>
      </c>
      <c r="S30" s="165">
        <f t="shared" si="24"/>
        <v>0</v>
      </c>
      <c r="T30" s="165">
        <v>286.42829999999998</v>
      </c>
      <c r="U30" s="165">
        <f t="shared" si="25"/>
        <v>0</v>
      </c>
      <c r="V30" s="165">
        <v>108.53830000000001</v>
      </c>
      <c r="W30" s="165">
        <f t="shared" si="26"/>
        <v>0</v>
      </c>
      <c r="X30" s="165">
        <v>41.129199999999997</v>
      </c>
      <c r="Y30" s="165">
        <f t="shared" si="27"/>
        <v>0</v>
      </c>
      <c r="Z30" s="165">
        <v>15.5854</v>
      </c>
      <c r="AA30" s="165">
        <f t="shared" si="28"/>
        <v>0</v>
      </c>
      <c r="AB30" s="165">
        <v>5.9058000000000002</v>
      </c>
      <c r="AC30" s="165">
        <f t="shared" si="29"/>
        <v>0</v>
      </c>
      <c r="AD30" s="165">
        <v>2.238</v>
      </c>
      <c r="AE30" s="165">
        <f t="shared" si="30"/>
        <v>0</v>
      </c>
      <c r="AF30" s="165">
        <v>0.84799999999999998</v>
      </c>
      <c r="AG30" s="165">
        <f t="shared" si="31"/>
        <v>0</v>
      </c>
      <c r="AH30" s="165">
        <v>0.32140000000000002</v>
      </c>
      <c r="AI30" s="165">
        <f t="shared" si="32"/>
        <v>0</v>
      </c>
      <c r="AJ30" s="165">
        <v>0.12180000000000001</v>
      </c>
      <c r="AK30" s="165">
        <f t="shared" si="33"/>
        <v>0</v>
      </c>
      <c r="AL30" s="165">
        <v>4.6100000000000002E-2</v>
      </c>
      <c r="AM30" s="165">
        <f t="shared" si="34"/>
        <v>0</v>
      </c>
      <c r="AN30" s="165">
        <v>1.7500000000000002E-2</v>
      </c>
      <c r="AO30" s="165">
        <f t="shared" si="35"/>
        <v>0</v>
      </c>
      <c r="AP30" s="165">
        <v>6.6E-3</v>
      </c>
      <c r="AQ30" s="165">
        <f t="shared" si="36"/>
        <v>0</v>
      </c>
      <c r="AR30" s="165">
        <v>2.5000000000000001E-3</v>
      </c>
      <c r="AS30" s="165">
        <f t="shared" si="37"/>
        <v>0</v>
      </c>
    </row>
    <row r="31" spans="1:45" ht="15" customHeight="1" x14ac:dyDescent="0.25">
      <c r="A31" s="136" t="s">
        <v>18</v>
      </c>
      <c r="B31" s="133">
        <v>996</v>
      </c>
      <c r="C31" s="133">
        <v>6</v>
      </c>
      <c r="D31" s="41"/>
      <c r="E31" s="108">
        <v>1344079813</v>
      </c>
      <c r="F31" s="137">
        <f t="shared" si="0"/>
        <v>0</v>
      </c>
      <c r="G31" s="159">
        <v>161456</v>
      </c>
      <c r="H31" s="130">
        <v>0</v>
      </c>
      <c r="I31" s="165">
        <f>MIN(H31,'SO2 Annual Emissions'!N31,' Retirement Adjustments'!D31)</f>
        <v>0</v>
      </c>
      <c r="J31" s="165">
        <v>38807.2333</v>
      </c>
      <c r="K31" s="165">
        <f t="shared" si="20"/>
        <v>0</v>
      </c>
      <c r="L31" s="165">
        <v>13891.458699999999</v>
      </c>
      <c r="M31" s="165">
        <f t="shared" si="21"/>
        <v>0</v>
      </c>
      <c r="N31" s="165">
        <v>5263.9876999999997</v>
      </c>
      <c r="O31" s="165">
        <f t="shared" si="22"/>
        <v>0</v>
      </c>
      <c r="P31" s="165">
        <v>1994.7197000000001</v>
      </c>
      <c r="Q31" s="165">
        <f t="shared" si="23"/>
        <v>0</v>
      </c>
      <c r="R31" s="165">
        <v>755.87310000000002</v>
      </c>
      <c r="S31" s="165">
        <f t="shared" si="24"/>
        <v>0</v>
      </c>
      <c r="T31" s="165">
        <v>286.42829999999998</v>
      </c>
      <c r="U31" s="165">
        <f t="shared" si="25"/>
        <v>0</v>
      </c>
      <c r="V31" s="165">
        <v>108.53830000000001</v>
      </c>
      <c r="W31" s="165">
        <f t="shared" si="26"/>
        <v>0</v>
      </c>
      <c r="X31" s="165">
        <v>41.129199999999997</v>
      </c>
      <c r="Y31" s="165">
        <f t="shared" si="27"/>
        <v>0</v>
      </c>
      <c r="Z31" s="165">
        <v>15.5854</v>
      </c>
      <c r="AA31" s="165">
        <f t="shared" si="28"/>
        <v>0</v>
      </c>
      <c r="AB31" s="165">
        <v>5.9058000000000002</v>
      </c>
      <c r="AC31" s="165">
        <f t="shared" si="29"/>
        <v>0</v>
      </c>
      <c r="AD31" s="165">
        <v>2.238</v>
      </c>
      <c r="AE31" s="165">
        <f t="shared" si="30"/>
        <v>0</v>
      </c>
      <c r="AF31" s="165">
        <v>0.84799999999999998</v>
      </c>
      <c r="AG31" s="165">
        <f t="shared" si="31"/>
        <v>0</v>
      </c>
      <c r="AH31" s="165">
        <v>0.32140000000000002</v>
      </c>
      <c r="AI31" s="165">
        <f t="shared" si="32"/>
        <v>0</v>
      </c>
      <c r="AJ31" s="165">
        <v>0.12180000000000001</v>
      </c>
      <c r="AK31" s="165">
        <f t="shared" si="33"/>
        <v>0</v>
      </c>
      <c r="AL31" s="165">
        <v>4.6100000000000002E-2</v>
      </c>
      <c r="AM31" s="165">
        <f t="shared" si="34"/>
        <v>0</v>
      </c>
      <c r="AN31" s="165">
        <v>1.7500000000000002E-2</v>
      </c>
      <c r="AO31" s="165">
        <f t="shared" si="35"/>
        <v>0</v>
      </c>
      <c r="AP31" s="165">
        <v>6.6E-3</v>
      </c>
      <c r="AQ31" s="165">
        <f t="shared" si="36"/>
        <v>0</v>
      </c>
      <c r="AR31" s="165">
        <v>2.5000000000000001E-3</v>
      </c>
      <c r="AS31" s="165">
        <f t="shared" si="37"/>
        <v>0</v>
      </c>
    </row>
    <row r="32" spans="1:45" ht="15" customHeight="1" x14ac:dyDescent="0.25">
      <c r="A32" s="63" t="s">
        <v>86</v>
      </c>
      <c r="B32" s="13">
        <v>55111</v>
      </c>
      <c r="C32" s="13">
        <v>1</v>
      </c>
      <c r="D32" s="107">
        <f>(LARGE('Annual Heat Inputs'!D32:K32,1)+LARGE('Annual Heat Inputs'!D32:K32,2)+LARGE('Annual Heat Inputs'!D32:K32,3))/3</f>
        <v>188929.50333333333</v>
      </c>
      <c r="E32" s="108">
        <v>1344079813</v>
      </c>
      <c r="F32" s="137">
        <f t="shared" si="0"/>
        <v>1.4056419976403092E-4</v>
      </c>
      <c r="G32" s="159">
        <v>161456</v>
      </c>
      <c r="H32" s="165">
        <f t="shared" ref="H32:H97" si="38">PRODUCT(F32,G32)</f>
        <v>22.694933437101376</v>
      </c>
      <c r="I32" s="165">
        <f>MIN(H32,'SO2 Annual Emissions'!N32,' Retirement Adjustments'!D32)</f>
        <v>6.2E-2</v>
      </c>
      <c r="J32" s="165">
        <v>38807.2333</v>
      </c>
      <c r="K32" s="165">
        <f t="shared" si="20"/>
        <v>6.2E-2</v>
      </c>
      <c r="L32" s="165">
        <v>13891.458699999999</v>
      </c>
      <c r="M32" s="165">
        <f t="shared" si="21"/>
        <v>6.2E-2</v>
      </c>
      <c r="N32" s="165">
        <v>5263.9876999999997</v>
      </c>
      <c r="O32" s="165">
        <f t="shared" si="22"/>
        <v>6.2E-2</v>
      </c>
      <c r="P32" s="165">
        <v>1994.7197000000001</v>
      </c>
      <c r="Q32" s="165">
        <f t="shared" si="23"/>
        <v>6.2E-2</v>
      </c>
      <c r="R32" s="165">
        <v>755.87310000000002</v>
      </c>
      <c r="S32" s="165">
        <f t="shared" si="24"/>
        <v>6.2E-2</v>
      </c>
      <c r="T32" s="165">
        <v>286.42829999999998</v>
      </c>
      <c r="U32" s="165">
        <f t="shared" si="25"/>
        <v>6.2E-2</v>
      </c>
      <c r="V32" s="165">
        <v>108.53830000000001</v>
      </c>
      <c r="W32" s="165">
        <f t="shared" si="26"/>
        <v>6.2E-2</v>
      </c>
      <c r="X32" s="165">
        <v>41.129199999999997</v>
      </c>
      <c r="Y32" s="165">
        <f t="shared" si="27"/>
        <v>6.2E-2</v>
      </c>
      <c r="Z32" s="165">
        <v>15.5854</v>
      </c>
      <c r="AA32" s="165">
        <f t="shared" si="28"/>
        <v>6.2E-2</v>
      </c>
      <c r="AB32" s="165">
        <v>5.9058000000000002</v>
      </c>
      <c r="AC32" s="165">
        <f t="shared" si="29"/>
        <v>6.2E-2</v>
      </c>
      <c r="AD32" s="165">
        <v>2.238</v>
      </c>
      <c r="AE32" s="165">
        <f t="shared" si="30"/>
        <v>6.2E-2</v>
      </c>
      <c r="AF32" s="165">
        <v>0.84799999999999998</v>
      </c>
      <c r="AG32" s="165">
        <f t="shared" si="31"/>
        <v>6.2E-2</v>
      </c>
      <c r="AH32" s="165">
        <v>0.32140000000000002</v>
      </c>
      <c r="AI32" s="165">
        <f t="shared" si="32"/>
        <v>6.2E-2</v>
      </c>
      <c r="AJ32" s="165">
        <v>0.12180000000000001</v>
      </c>
      <c r="AK32" s="165">
        <f t="shared" si="33"/>
        <v>6.2E-2</v>
      </c>
      <c r="AL32" s="165">
        <v>4.6100000000000002E-2</v>
      </c>
      <c r="AM32" s="165">
        <f t="shared" si="34"/>
        <v>6.2E-2</v>
      </c>
      <c r="AN32" s="165">
        <v>1.7500000000000002E-2</v>
      </c>
      <c r="AO32" s="165">
        <f t="shared" si="35"/>
        <v>6.2E-2</v>
      </c>
      <c r="AP32" s="165">
        <v>6.6E-3</v>
      </c>
      <c r="AQ32" s="165">
        <f t="shared" si="36"/>
        <v>6.2E-2</v>
      </c>
      <c r="AR32" s="165">
        <v>2.5000000000000001E-3</v>
      </c>
      <c r="AS32" s="165">
        <f t="shared" si="37"/>
        <v>6.2E-2</v>
      </c>
    </row>
    <row r="33" spans="1:45" ht="15" customHeight="1" x14ac:dyDescent="0.25">
      <c r="A33" s="63" t="s">
        <v>86</v>
      </c>
      <c r="B33" s="13">
        <v>55111</v>
      </c>
      <c r="C33" s="13">
        <v>2</v>
      </c>
      <c r="D33" s="107">
        <f>(LARGE('Annual Heat Inputs'!D33:K33,1)+LARGE('Annual Heat Inputs'!D33:K33,2)+LARGE('Annual Heat Inputs'!D33:K33,3))/3</f>
        <v>167427.74333333332</v>
      </c>
      <c r="E33" s="108">
        <v>1344079813</v>
      </c>
      <c r="F33" s="137">
        <f t="shared" si="0"/>
        <v>1.2456681643006963E-4</v>
      </c>
      <c r="G33" s="159">
        <v>161456</v>
      </c>
      <c r="H33" s="165">
        <f t="shared" si="38"/>
        <v>20.112059913533322</v>
      </c>
      <c r="I33" s="165">
        <f>MIN(H33,'SO2 Annual Emissions'!N33,' Retirement Adjustments'!D33)</f>
        <v>6.3E-2</v>
      </c>
      <c r="J33" s="165">
        <v>38807.2333</v>
      </c>
      <c r="K33" s="165">
        <f t="shared" si="20"/>
        <v>6.3E-2</v>
      </c>
      <c r="L33" s="165">
        <v>13891.458699999999</v>
      </c>
      <c r="M33" s="165">
        <f t="shared" si="21"/>
        <v>6.3E-2</v>
      </c>
      <c r="N33" s="165">
        <v>5263.9876999999997</v>
      </c>
      <c r="O33" s="165">
        <f t="shared" si="22"/>
        <v>6.3E-2</v>
      </c>
      <c r="P33" s="165">
        <v>1994.7197000000001</v>
      </c>
      <c r="Q33" s="165">
        <f t="shared" si="23"/>
        <v>6.3E-2</v>
      </c>
      <c r="R33" s="165">
        <v>755.87310000000002</v>
      </c>
      <c r="S33" s="165">
        <f t="shared" si="24"/>
        <v>6.3E-2</v>
      </c>
      <c r="T33" s="165">
        <v>286.42829999999998</v>
      </c>
      <c r="U33" s="165">
        <f t="shared" si="25"/>
        <v>6.3E-2</v>
      </c>
      <c r="V33" s="165">
        <v>108.53830000000001</v>
      </c>
      <c r="W33" s="165">
        <f t="shared" si="26"/>
        <v>6.3E-2</v>
      </c>
      <c r="X33" s="165">
        <v>41.129199999999997</v>
      </c>
      <c r="Y33" s="165">
        <f t="shared" si="27"/>
        <v>6.3E-2</v>
      </c>
      <c r="Z33" s="165">
        <v>15.5854</v>
      </c>
      <c r="AA33" s="165">
        <f t="shared" si="28"/>
        <v>6.3E-2</v>
      </c>
      <c r="AB33" s="165">
        <v>5.9058000000000002</v>
      </c>
      <c r="AC33" s="165">
        <f t="shared" si="29"/>
        <v>6.3E-2</v>
      </c>
      <c r="AD33" s="165">
        <v>2.238</v>
      </c>
      <c r="AE33" s="165">
        <f t="shared" si="30"/>
        <v>6.3E-2</v>
      </c>
      <c r="AF33" s="165">
        <v>0.84799999999999998</v>
      </c>
      <c r="AG33" s="165">
        <f t="shared" si="31"/>
        <v>6.3E-2</v>
      </c>
      <c r="AH33" s="165">
        <v>0.32140000000000002</v>
      </c>
      <c r="AI33" s="165">
        <f t="shared" si="32"/>
        <v>6.3E-2</v>
      </c>
      <c r="AJ33" s="165">
        <v>0.12180000000000001</v>
      </c>
      <c r="AK33" s="165">
        <f t="shared" si="33"/>
        <v>6.3E-2</v>
      </c>
      <c r="AL33" s="165">
        <v>4.6100000000000002E-2</v>
      </c>
      <c r="AM33" s="165">
        <f t="shared" si="34"/>
        <v>6.3E-2</v>
      </c>
      <c r="AN33" s="165">
        <v>1.7500000000000002E-2</v>
      </c>
      <c r="AO33" s="165">
        <f t="shared" si="35"/>
        <v>6.3E-2</v>
      </c>
      <c r="AP33" s="165">
        <v>6.6E-3</v>
      </c>
      <c r="AQ33" s="165">
        <f t="shared" si="36"/>
        <v>6.3E-2</v>
      </c>
      <c r="AR33" s="165">
        <v>2.5000000000000001E-3</v>
      </c>
      <c r="AS33" s="165">
        <f t="shared" si="37"/>
        <v>6.3E-2</v>
      </c>
    </row>
    <row r="34" spans="1:45" ht="15" customHeight="1" x14ac:dyDescent="0.25">
      <c r="A34" s="63" t="s">
        <v>86</v>
      </c>
      <c r="B34" s="13">
        <v>55111</v>
      </c>
      <c r="C34" s="13">
        <v>3</v>
      </c>
      <c r="D34" s="107">
        <f>(LARGE('Annual Heat Inputs'!D34:K34,1)+LARGE('Annual Heat Inputs'!D34:K34,2)+LARGE('Annual Heat Inputs'!D34:K34,3))/3</f>
        <v>188009.66233333331</v>
      </c>
      <c r="E34" s="108">
        <v>1344079813</v>
      </c>
      <c r="F34" s="137">
        <f t="shared" si="0"/>
        <v>1.3987983489886199E-4</v>
      </c>
      <c r="G34" s="159">
        <v>161456</v>
      </c>
      <c r="H34" s="165">
        <f t="shared" si="38"/>
        <v>22.58443862343066</v>
      </c>
      <c r="I34" s="165">
        <f>MIN(H34,'SO2 Annual Emissions'!N34,' Retirement Adjustments'!D34)</f>
        <v>5.8000000000000003E-2</v>
      </c>
      <c r="J34" s="165">
        <v>38807.2333</v>
      </c>
      <c r="K34" s="165">
        <f t="shared" si="20"/>
        <v>5.8000000000000003E-2</v>
      </c>
      <c r="L34" s="165">
        <v>13891.458699999999</v>
      </c>
      <c r="M34" s="165">
        <f t="shared" si="21"/>
        <v>5.8000000000000003E-2</v>
      </c>
      <c r="N34" s="165">
        <v>5263.9876999999997</v>
      </c>
      <c r="O34" s="165">
        <f t="shared" si="22"/>
        <v>5.8000000000000003E-2</v>
      </c>
      <c r="P34" s="165">
        <v>1994.7197000000001</v>
      </c>
      <c r="Q34" s="165">
        <f t="shared" si="23"/>
        <v>5.8000000000000003E-2</v>
      </c>
      <c r="R34" s="165">
        <v>755.87310000000002</v>
      </c>
      <c r="S34" s="165">
        <f t="shared" si="24"/>
        <v>5.8000000000000003E-2</v>
      </c>
      <c r="T34" s="165">
        <v>286.42829999999998</v>
      </c>
      <c r="U34" s="165">
        <f t="shared" si="25"/>
        <v>5.8000000000000003E-2</v>
      </c>
      <c r="V34" s="165">
        <v>108.53830000000001</v>
      </c>
      <c r="W34" s="165">
        <f t="shared" si="26"/>
        <v>5.8000000000000003E-2</v>
      </c>
      <c r="X34" s="165">
        <v>41.129199999999997</v>
      </c>
      <c r="Y34" s="165">
        <f t="shared" si="27"/>
        <v>5.8000000000000003E-2</v>
      </c>
      <c r="Z34" s="165">
        <v>15.5854</v>
      </c>
      <c r="AA34" s="165">
        <f t="shared" si="28"/>
        <v>5.8000000000000003E-2</v>
      </c>
      <c r="AB34" s="165">
        <v>5.9058000000000002</v>
      </c>
      <c r="AC34" s="165">
        <f t="shared" si="29"/>
        <v>5.8000000000000003E-2</v>
      </c>
      <c r="AD34" s="165">
        <v>2.238</v>
      </c>
      <c r="AE34" s="165">
        <f t="shared" si="30"/>
        <v>5.8000000000000003E-2</v>
      </c>
      <c r="AF34" s="165">
        <v>0.84799999999999998</v>
      </c>
      <c r="AG34" s="165">
        <f t="shared" si="31"/>
        <v>5.8000000000000003E-2</v>
      </c>
      <c r="AH34" s="165">
        <v>0.32140000000000002</v>
      </c>
      <c r="AI34" s="165">
        <f t="shared" si="32"/>
        <v>5.8000000000000003E-2</v>
      </c>
      <c r="AJ34" s="165">
        <v>0.12180000000000001</v>
      </c>
      <c r="AK34" s="165">
        <f t="shared" si="33"/>
        <v>5.8000000000000003E-2</v>
      </c>
      <c r="AL34" s="165">
        <v>4.6100000000000002E-2</v>
      </c>
      <c r="AM34" s="165">
        <f t="shared" si="34"/>
        <v>5.8000000000000003E-2</v>
      </c>
      <c r="AN34" s="165">
        <v>1.7500000000000002E-2</v>
      </c>
      <c r="AO34" s="165">
        <f t="shared" si="35"/>
        <v>5.8000000000000003E-2</v>
      </c>
      <c r="AP34" s="165">
        <v>6.6E-3</v>
      </c>
      <c r="AQ34" s="165">
        <f t="shared" si="36"/>
        <v>5.8000000000000003E-2</v>
      </c>
      <c r="AR34" s="165">
        <v>2.5000000000000001E-3</v>
      </c>
      <c r="AS34" s="165">
        <f t="shared" si="37"/>
        <v>5.8000000000000003E-2</v>
      </c>
    </row>
    <row r="35" spans="1:45" ht="15" customHeight="1" x14ac:dyDescent="0.25">
      <c r="A35" s="63" t="s">
        <v>86</v>
      </c>
      <c r="B35" s="13">
        <v>55111</v>
      </c>
      <c r="C35" s="13">
        <v>4</v>
      </c>
      <c r="D35" s="107">
        <f>(LARGE('Annual Heat Inputs'!D35:K35,1)+LARGE('Annual Heat Inputs'!D35:K35,2)+LARGE('Annual Heat Inputs'!D35:K35,3))/3</f>
        <v>189181.52899999998</v>
      </c>
      <c r="E35" s="108">
        <v>1344079813</v>
      </c>
      <c r="F35" s="137">
        <f t="shared" si="0"/>
        <v>1.4075170772615418E-4</v>
      </c>
      <c r="G35" s="159">
        <v>161456</v>
      </c>
      <c r="H35" s="165">
        <f t="shared" si="38"/>
        <v>22.72520772263395</v>
      </c>
      <c r="I35" s="165">
        <f>MIN(H35,'SO2 Annual Emissions'!N35,' Retirement Adjustments'!D35)</f>
        <v>7.0000000000000007E-2</v>
      </c>
      <c r="J35" s="165">
        <v>38807.2333</v>
      </c>
      <c r="K35" s="165">
        <f t="shared" si="20"/>
        <v>7.0000000000000007E-2</v>
      </c>
      <c r="L35" s="165">
        <v>13891.458699999999</v>
      </c>
      <c r="M35" s="165">
        <f t="shared" si="21"/>
        <v>7.0000000000000007E-2</v>
      </c>
      <c r="N35" s="165">
        <v>5263.9876999999997</v>
      </c>
      <c r="O35" s="165">
        <f t="shared" si="22"/>
        <v>7.0000000000000007E-2</v>
      </c>
      <c r="P35" s="165">
        <v>1994.7197000000001</v>
      </c>
      <c r="Q35" s="165">
        <f t="shared" si="23"/>
        <v>7.0000000000000007E-2</v>
      </c>
      <c r="R35" s="165">
        <v>755.87310000000002</v>
      </c>
      <c r="S35" s="165">
        <f t="shared" si="24"/>
        <v>7.0000000000000007E-2</v>
      </c>
      <c r="T35" s="165">
        <v>286.42829999999998</v>
      </c>
      <c r="U35" s="165">
        <f t="shared" si="25"/>
        <v>7.0000000000000007E-2</v>
      </c>
      <c r="V35" s="165">
        <v>108.53830000000001</v>
      </c>
      <c r="W35" s="165">
        <f t="shared" si="26"/>
        <v>7.0000000000000007E-2</v>
      </c>
      <c r="X35" s="165">
        <v>41.129199999999997</v>
      </c>
      <c r="Y35" s="165">
        <f t="shared" si="27"/>
        <v>7.0000000000000007E-2</v>
      </c>
      <c r="Z35" s="165">
        <v>15.5854</v>
      </c>
      <c r="AA35" s="165">
        <f t="shared" si="28"/>
        <v>7.0000000000000007E-2</v>
      </c>
      <c r="AB35" s="165">
        <v>5.9058000000000002</v>
      </c>
      <c r="AC35" s="165">
        <f t="shared" si="29"/>
        <v>7.0000000000000007E-2</v>
      </c>
      <c r="AD35" s="165">
        <v>2.238</v>
      </c>
      <c r="AE35" s="165">
        <f t="shared" si="30"/>
        <v>7.0000000000000007E-2</v>
      </c>
      <c r="AF35" s="165">
        <v>0.84799999999999998</v>
      </c>
      <c r="AG35" s="165">
        <f t="shared" si="31"/>
        <v>7.0000000000000007E-2</v>
      </c>
      <c r="AH35" s="165">
        <v>0.32140000000000002</v>
      </c>
      <c r="AI35" s="165">
        <f t="shared" si="32"/>
        <v>7.0000000000000007E-2</v>
      </c>
      <c r="AJ35" s="165">
        <v>0.12180000000000001</v>
      </c>
      <c r="AK35" s="165">
        <f t="shared" si="33"/>
        <v>7.0000000000000007E-2</v>
      </c>
      <c r="AL35" s="165">
        <v>4.6100000000000002E-2</v>
      </c>
      <c r="AM35" s="165">
        <f t="shared" si="34"/>
        <v>7.0000000000000007E-2</v>
      </c>
      <c r="AN35" s="165">
        <v>1.7500000000000002E-2</v>
      </c>
      <c r="AO35" s="165">
        <f t="shared" si="35"/>
        <v>7.0000000000000007E-2</v>
      </c>
      <c r="AP35" s="165">
        <v>6.6E-3</v>
      </c>
      <c r="AQ35" s="165">
        <f t="shared" si="36"/>
        <v>7.0000000000000007E-2</v>
      </c>
      <c r="AR35" s="165">
        <v>2.5000000000000001E-3</v>
      </c>
      <c r="AS35" s="165">
        <f t="shared" si="37"/>
        <v>7.0000000000000007E-2</v>
      </c>
    </row>
    <row r="36" spans="1:45" ht="15" customHeight="1" x14ac:dyDescent="0.25">
      <c r="A36" s="63" t="s">
        <v>86</v>
      </c>
      <c r="B36" s="13">
        <v>55111</v>
      </c>
      <c r="C36" s="13">
        <v>5</v>
      </c>
      <c r="D36" s="107">
        <f>(LARGE('Annual Heat Inputs'!D36:K36,1)+LARGE('Annual Heat Inputs'!D36:K36,2)+LARGE('Annual Heat Inputs'!D36:K36,3))/3</f>
        <v>128935.13699999999</v>
      </c>
      <c r="E36" s="108">
        <v>1344079813</v>
      </c>
      <c r="F36" s="137">
        <f t="shared" si="0"/>
        <v>9.5928185032565462E-5</v>
      </c>
      <c r="G36" s="159">
        <v>161456</v>
      </c>
      <c r="H36" s="165">
        <f t="shared" si="38"/>
        <v>15.488181042617889</v>
      </c>
      <c r="I36" s="165">
        <f>MIN(H36,'SO2 Annual Emissions'!N36,' Retirement Adjustments'!D36)</f>
        <v>4.2999999999999997E-2</v>
      </c>
      <c r="J36" s="165">
        <v>38807.2333</v>
      </c>
      <c r="K36" s="165">
        <f t="shared" si="20"/>
        <v>4.2999999999999997E-2</v>
      </c>
      <c r="L36" s="165">
        <v>13891.458699999999</v>
      </c>
      <c r="M36" s="165">
        <f t="shared" si="21"/>
        <v>4.2999999999999997E-2</v>
      </c>
      <c r="N36" s="165">
        <v>5263.9876999999997</v>
      </c>
      <c r="O36" s="165">
        <f t="shared" si="22"/>
        <v>4.2999999999999997E-2</v>
      </c>
      <c r="P36" s="165">
        <v>1994.7197000000001</v>
      </c>
      <c r="Q36" s="165">
        <f t="shared" si="23"/>
        <v>4.2999999999999997E-2</v>
      </c>
      <c r="R36" s="165">
        <v>755.87310000000002</v>
      </c>
      <c r="S36" s="165">
        <f t="shared" si="24"/>
        <v>4.2999999999999997E-2</v>
      </c>
      <c r="T36" s="165">
        <v>286.42829999999998</v>
      </c>
      <c r="U36" s="165">
        <f t="shared" si="25"/>
        <v>4.2999999999999997E-2</v>
      </c>
      <c r="V36" s="165">
        <v>108.53830000000001</v>
      </c>
      <c r="W36" s="165">
        <f t="shared" si="26"/>
        <v>4.2999999999999997E-2</v>
      </c>
      <c r="X36" s="165">
        <v>41.129199999999997</v>
      </c>
      <c r="Y36" s="165">
        <f t="shared" si="27"/>
        <v>4.2999999999999997E-2</v>
      </c>
      <c r="Z36" s="165">
        <v>15.5854</v>
      </c>
      <c r="AA36" s="165">
        <f t="shared" si="28"/>
        <v>4.2999999999999997E-2</v>
      </c>
      <c r="AB36" s="165">
        <v>5.9058000000000002</v>
      </c>
      <c r="AC36" s="165">
        <f t="shared" si="29"/>
        <v>4.2999999999999997E-2</v>
      </c>
      <c r="AD36" s="165">
        <v>2.238</v>
      </c>
      <c r="AE36" s="165">
        <f t="shared" si="30"/>
        <v>4.2999999999999997E-2</v>
      </c>
      <c r="AF36" s="165">
        <v>0.84799999999999998</v>
      </c>
      <c r="AG36" s="165">
        <f t="shared" si="31"/>
        <v>4.2999999999999997E-2</v>
      </c>
      <c r="AH36" s="165">
        <v>0.32140000000000002</v>
      </c>
      <c r="AI36" s="165">
        <f t="shared" si="32"/>
        <v>4.2999999999999997E-2</v>
      </c>
      <c r="AJ36" s="165">
        <v>0.12180000000000001</v>
      </c>
      <c r="AK36" s="165">
        <f t="shared" si="33"/>
        <v>4.2999999999999997E-2</v>
      </c>
      <c r="AL36" s="165">
        <v>4.6100000000000002E-2</v>
      </c>
      <c r="AM36" s="165">
        <f t="shared" si="34"/>
        <v>4.2999999999999997E-2</v>
      </c>
      <c r="AN36" s="165">
        <v>1.7500000000000002E-2</v>
      </c>
      <c r="AO36" s="165">
        <f t="shared" si="35"/>
        <v>4.2999999999999997E-2</v>
      </c>
      <c r="AP36" s="165">
        <v>6.6E-3</v>
      </c>
      <c r="AQ36" s="165">
        <f t="shared" si="36"/>
        <v>4.2999999999999997E-2</v>
      </c>
      <c r="AR36" s="165">
        <v>2.5000000000000001E-3</v>
      </c>
      <c r="AS36" s="165">
        <f t="shared" si="37"/>
        <v>4.2999999999999997E-2</v>
      </c>
    </row>
    <row r="37" spans="1:45" ht="15" customHeight="1" x14ac:dyDescent="0.25">
      <c r="A37" s="63" t="s">
        <v>86</v>
      </c>
      <c r="B37" s="13">
        <v>55111</v>
      </c>
      <c r="C37" s="13">
        <v>6</v>
      </c>
      <c r="D37" s="107">
        <f>(LARGE('Annual Heat Inputs'!D37:K37,1)+LARGE('Annual Heat Inputs'!D37:K37,2)+LARGE('Annual Heat Inputs'!D37:K37,3))/3</f>
        <v>152966.76533333331</v>
      </c>
      <c r="E37" s="108">
        <v>1344079813</v>
      </c>
      <c r="F37" s="137">
        <f t="shared" si="0"/>
        <v>1.1380779910079143E-4</v>
      </c>
      <c r="G37" s="159">
        <v>161456</v>
      </c>
      <c r="H37" s="165">
        <f t="shared" si="38"/>
        <v>18.374952011617381</v>
      </c>
      <c r="I37" s="165">
        <f>MIN(H37,'SO2 Annual Emissions'!N37,' Retirement Adjustments'!D37)</f>
        <v>5.7000000000000002E-2</v>
      </c>
      <c r="J37" s="165">
        <v>38807.2333</v>
      </c>
      <c r="K37" s="165">
        <f t="shared" si="20"/>
        <v>5.7000000000000002E-2</v>
      </c>
      <c r="L37" s="165">
        <v>13891.458699999999</v>
      </c>
      <c r="M37" s="165">
        <f t="shared" si="21"/>
        <v>5.7000000000000002E-2</v>
      </c>
      <c r="N37" s="165">
        <v>5263.9876999999997</v>
      </c>
      <c r="O37" s="165">
        <f t="shared" si="22"/>
        <v>5.7000000000000002E-2</v>
      </c>
      <c r="P37" s="165">
        <v>1994.7197000000001</v>
      </c>
      <c r="Q37" s="165">
        <f t="shared" si="23"/>
        <v>5.7000000000000002E-2</v>
      </c>
      <c r="R37" s="165">
        <v>755.87310000000002</v>
      </c>
      <c r="S37" s="165">
        <f t="shared" si="24"/>
        <v>5.7000000000000002E-2</v>
      </c>
      <c r="T37" s="165">
        <v>286.42829999999998</v>
      </c>
      <c r="U37" s="165">
        <f t="shared" si="25"/>
        <v>5.7000000000000002E-2</v>
      </c>
      <c r="V37" s="165">
        <v>108.53830000000001</v>
      </c>
      <c r="W37" s="165">
        <f t="shared" si="26"/>
        <v>5.7000000000000002E-2</v>
      </c>
      <c r="X37" s="165">
        <v>41.129199999999997</v>
      </c>
      <c r="Y37" s="165">
        <f t="shared" si="27"/>
        <v>5.7000000000000002E-2</v>
      </c>
      <c r="Z37" s="165">
        <v>15.5854</v>
      </c>
      <c r="AA37" s="165">
        <f t="shared" si="28"/>
        <v>5.7000000000000002E-2</v>
      </c>
      <c r="AB37" s="165">
        <v>5.9058000000000002</v>
      </c>
      <c r="AC37" s="165">
        <f t="shared" si="29"/>
        <v>5.7000000000000002E-2</v>
      </c>
      <c r="AD37" s="165">
        <v>2.238</v>
      </c>
      <c r="AE37" s="165">
        <f t="shared" si="30"/>
        <v>5.7000000000000002E-2</v>
      </c>
      <c r="AF37" s="165">
        <v>0.84799999999999998</v>
      </c>
      <c r="AG37" s="165">
        <f t="shared" si="31"/>
        <v>5.7000000000000002E-2</v>
      </c>
      <c r="AH37" s="165">
        <v>0.32140000000000002</v>
      </c>
      <c r="AI37" s="165">
        <f t="shared" si="32"/>
        <v>5.7000000000000002E-2</v>
      </c>
      <c r="AJ37" s="165">
        <v>0.12180000000000001</v>
      </c>
      <c r="AK37" s="165">
        <f t="shared" si="33"/>
        <v>5.7000000000000002E-2</v>
      </c>
      <c r="AL37" s="165">
        <v>4.6100000000000002E-2</v>
      </c>
      <c r="AM37" s="165">
        <f t="shared" si="34"/>
        <v>5.7000000000000002E-2</v>
      </c>
      <c r="AN37" s="165">
        <v>1.7500000000000002E-2</v>
      </c>
      <c r="AO37" s="165">
        <f t="shared" si="35"/>
        <v>5.7000000000000002E-2</v>
      </c>
      <c r="AP37" s="165">
        <v>6.6E-3</v>
      </c>
      <c r="AQ37" s="165">
        <f t="shared" si="36"/>
        <v>5.7000000000000002E-2</v>
      </c>
      <c r="AR37" s="165">
        <v>2.5000000000000001E-3</v>
      </c>
      <c r="AS37" s="165">
        <f t="shared" si="37"/>
        <v>5.7000000000000002E-2</v>
      </c>
    </row>
    <row r="38" spans="1:45" ht="15" customHeight="1" x14ac:dyDescent="0.25">
      <c r="A38" s="63" t="s">
        <v>86</v>
      </c>
      <c r="B38" s="13">
        <v>55111</v>
      </c>
      <c r="C38" s="13">
        <v>7</v>
      </c>
      <c r="D38" s="107">
        <f>(LARGE('Annual Heat Inputs'!D38:K38,1)+LARGE('Annual Heat Inputs'!D38:K38,2)+LARGE('Annual Heat Inputs'!D38:K38,3))/3</f>
        <v>179316.42266666665</v>
      </c>
      <c r="E38" s="108">
        <v>1344079813</v>
      </c>
      <c r="F38" s="137">
        <f t="shared" si="0"/>
        <v>1.3341203471126505E-4</v>
      </c>
      <c r="G38" s="159">
        <v>161456</v>
      </c>
      <c r="H38" s="165">
        <f t="shared" si="38"/>
        <v>21.540173476342009</v>
      </c>
      <c r="I38" s="165">
        <f>MIN(H38,'SO2 Annual Emissions'!N38,' Retirement Adjustments'!D38)</f>
        <v>6.7000000000000004E-2</v>
      </c>
      <c r="J38" s="165">
        <v>38807.2333</v>
      </c>
      <c r="K38" s="165">
        <f t="shared" si="20"/>
        <v>6.7000000000000004E-2</v>
      </c>
      <c r="L38" s="165">
        <v>13891.458699999999</v>
      </c>
      <c r="M38" s="165">
        <f t="shared" si="21"/>
        <v>6.7000000000000004E-2</v>
      </c>
      <c r="N38" s="165">
        <v>5263.9876999999997</v>
      </c>
      <c r="O38" s="165">
        <f t="shared" si="22"/>
        <v>6.7000000000000004E-2</v>
      </c>
      <c r="P38" s="165">
        <v>1994.7197000000001</v>
      </c>
      <c r="Q38" s="165">
        <f t="shared" si="23"/>
        <v>6.7000000000000004E-2</v>
      </c>
      <c r="R38" s="165">
        <v>755.87310000000002</v>
      </c>
      <c r="S38" s="165">
        <f t="shared" si="24"/>
        <v>6.7000000000000004E-2</v>
      </c>
      <c r="T38" s="165">
        <v>286.42829999999998</v>
      </c>
      <c r="U38" s="165">
        <f t="shared" si="25"/>
        <v>6.7000000000000004E-2</v>
      </c>
      <c r="V38" s="165">
        <v>108.53830000000001</v>
      </c>
      <c r="W38" s="165">
        <f t="shared" si="26"/>
        <v>6.7000000000000004E-2</v>
      </c>
      <c r="X38" s="165">
        <v>41.129199999999997</v>
      </c>
      <c r="Y38" s="165">
        <f t="shared" si="27"/>
        <v>6.7000000000000004E-2</v>
      </c>
      <c r="Z38" s="165">
        <v>15.5854</v>
      </c>
      <c r="AA38" s="165">
        <f t="shared" si="28"/>
        <v>6.7000000000000004E-2</v>
      </c>
      <c r="AB38" s="165">
        <v>5.9058000000000002</v>
      </c>
      <c r="AC38" s="165">
        <f t="shared" si="29"/>
        <v>6.7000000000000004E-2</v>
      </c>
      <c r="AD38" s="165">
        <v>2.238</v>
      </c>
      <c r="AE38" s="165">
        <f t="shared" si="30"/>
        <v>6.7000000000000004E-2</v>
      </c>
      <c r="AF38" s="165">
        <v>0.84799999999999998</v>
      </c>
      <c r="AG38" s="165">
        <f t="shared" si="31"/>
        <v>6.7000000000000004E-2</v>
      </c>
      <c r="AH38" s="165">
        <v>0.32140000000000002</v>
      </c>
      <c r="AI38" s="165">
        <f t="shared" si="32"/>
        <v>6.7000000000000004E-2</v>
      </c>
      <c r="AJ38" s="165">
        <v>0.12180000000000001</v>
      </c>
      <c r="AK38" s="165">
        <f t="shared" si="33"/>
        <v>6.7000000000000004E-2</v>
      </c>
      <c r="AL38" s="165">
        <v>4.6100000000000002E-2</v>
      </c>
      <c r="AM38" s="165">
        <f t="shared" si="34"/>
        <v>6.7000000000000004E-2</v>
      </c>
      <c r="AN38" s="165">
        <v>1.7500000000000002E-2</v>
      </c>
      <c r="AO38" s="165">
        <f t="shared" si="35"/>
        <v>6.7000000000000004E-2</v>
      </c>
      <c r="AP38" s="165">
        <v>6.6E-3</v>
      </c>
      <c r="AQ38" s="165">
        <f t="shared" si="36"/>
        <v>6.7000000000000004E-2</v>
      </c>
      <c r="AR38" s="165">
        <v>2.5000000000000001E-3</v>
      </c>
      <c r="AS38" s="165">
        <f t="shared" si="37"/>
        <v>6.7000000000000004E-2</v>
      </c>
    </row>
    <row r="39" spans="1:45" ht="15" customHeight="1" x14ac:dyDescent="0.25">
      <c r="A39" s="63" t="s">
        <v>86</v>
      </c>
      <c r="B39" s="13">
        <v>55111</v>
      </c>
      <c r="C39" s="13">
        <v>8</v>
      </c>
      <c r="D39" s="107">
        <f>(LARGE('Annual Heat Inputs'!D39:K39,1)+LARGE('Annual Heat Inputs'!D39:K39,2)+LARGE('Annual Heat Inputs'!D39:K39,3))/3</f>
        <v>140279.59</v>
      </c>
      <c r="E39" s="108">
        <v>1344079813</v>
      </c>
      <c r="F39" s="137">
        <f t="shared" si="0"/>
        <v>1.0436849705144704E-4</v>
      </c>
      <c r="G39" s="159">
        <v>161456</v>
      </c>
      <c r="H39" s="165">
        <f t="shared" si="38"/>
        <v>16.850920059938435</v>
      </c>
      <c r="I39" s="165">
        <f>MIN(H39,'SO2 Annual Emissions'!N39,' Retirement Adjustments'!D39)</f>
        <v>4.3999999999999997E-2</v>
      </c>
      <c r="J39" s="165">
        <v>38807.2333</v>
      </c>
      <c r="K39" s="165">
        <f t="shared" si="20"/>
        <v>4.3999999999999997E-2</v>
      </c>
      <c r="L39" s="165">
        <v>13891.458699999999</v>
      </c>
      <c r="M39" s="165">
        <f t="shared" si="21"/>
        <v>4.3999999999999997E-2</v>
      </c>
      <c r="N39" s="165">
        <v>5263.9876999999997</v>
      </c>
      <c r="O39" s="165">
        <f t="shared" si="22"/>
        <v>4.3999999999999997E-2</v>
      </c>
      <c r="P39" s="165">
        <v>1994.7197000000001</v>
      </c>
      <c r="Q39" s="165">
        <f t="shared" si="23"/>
        <v>4.3999999999999997E-2</v>
      </c>
      <c r="R39" s="165">
        <v>755.87310000000002</v>
      </c>
      <c r="S39" s="165">
        <f t="shared" si="24"/>
        <v>4.3999999999999997E-2</v>
      </c>
      <c r="T39" s="165">
        <v>286.42829999999998</v>
      </c>
      <c r="U39" s="165">
        <f t="shared" si="25"/>
        <v>4.3999999999999997E-2</v>
      </c>
      <c r="V39" s="165">
        <v>108.53830000000001</v>
      </c>
      <c r="W39" s="165">
        <f t="shared" si="26"/>
        <v>4.3999999999999997E-2</v>
      </c>
      <c r="X39" s="165">
        <v>41.129199999999997</v>
      </c>
      <c r="Y39" s="165">
        <f t="shared" si="27"/>
        <v>4.3999999999999997E-2</v>
      </c>
      <c r="Z39" s="165">
        <v>15.5854</v>
      </c>
      <c r="AA39" s="165">
        <f t="shared" si="28"/>
        <v>4.3999999999999997E-2</v>
      </c>
      <c r="AB39" s="165">
        <v>5.9058000000000002</v>
      </c>
      <c r="AC39" s="165">
        <f t="shared" si="29"/>
        <v>4.3999999999999997E-2</v>
      </c>
      <c r="AD39" s="165">
        <v>2.238</v>
      </c>
      <c r="AE39" s="165">
        <f t="shared" si="30"/>
        <v>4.3999999999999997E-2</v>
      </c>
      <c r="AF39" s="165">
        <v>0.84799999999999998</v>
      </c>
      <c r="AG39" s="165">
        <f t="shared" si="31"/>
        <v>4.3999999999999997E-2</v>
      </c>
      <c r="AH39" s="165">
        <v>0.32140000000000002</v>
      </c>
      <c r="AI39" s="165">
        <f t="shared" si="32"/>
        <v>4.3999999999999997E-2</v>
      </c>
      <c r="AJ39" s="165">
        <v>0.12180000000000001</v>
      </c>
      <c r="AK39" s="165">
        <f t="shared" si="33"/>
        <v>4.3999999999999997E-2</v>
      </c>
      <c r="AL39" s="165">
        <v>4.6100000000000002E-2</v>
      </c>
      <c r="AM39" s="165">
        <f t="shared" si="34"/>
        <v>4.3999999999999997E-2</v>
      </c>
      <c r="AN39" s="165">
        <v>1.7500000000000002E-2</v>
      </c>
      <c r="AO39" s="165">
        <f t="shared" si="35"/>
        <v>4.3999999999999997E-2</v>
      </c>
      <c r="AP39" s="165">
        <v>6.6E-3</v>
      </c>
      <c r="AQ39" s="165">
        <f t="shared" si="36"/>
        <v>4.3999999999999997E-2</v>
      </c>
      <c r="AR39" s="165">
        <v>2.5000000000000001E-3</v>
      </c>
      <c r="AS39" s="165">
        <f t="shared" si="37"/>
        <v>4.3999999999999997E-2</v>
      </c>
    </row>
    <row r="40" spans="1:45" ht="15" customHeight="1" x14ac:dyDescent="0.25">
      <c r="A40" s="136" t="s">
        <v>19</v>
      </c>
      <c r="B40" s="133">
        <v>1004</v>
      </c>
      <c r="C40" s="40" t="s">
        <v>87</v>
      </c>
      <c r="D40" s="107"/>
      <c r="E40" s="108">
        <v>1344079813</v>
      </c>
      <c r="F40" s="137">
        <f t="shared" si="0"/>
        <v>0</v>
      </c>
      <c r="G40" s="159">
        <v>161456</v>
      </c>
      <c r="H40" s="165">
        <f t="shared" si="38"/>
        <v>0</v>
      </c>
      <c r="I40" s="165">
        <f>MIN(H40,'SO2 Annual Emissions'!N40,' Retirement Adjustments'!D40)</f>
        <v>0</v>
      </c>
      <c r="J40" s="165">
        <v>38807.2333</v>
      </c>
      <c r="K40" s="165">
        <f t="shared" si="20"/>
        <v>0</v>
      </c>
      <c r="L40" s="165">
        <v>13891.458699999999</v>
      </c>
      <c r="M40" s="165">
        <f t="shared" si="21"/>
        <v>0</v>
      </c>
      <c r="N40" s="165">
        <v>5263.9876999999997</v>
      </c>
      <c r="O40" s="165">
        <f t="shared" si="22"/>
        <v>0</v>
      </c>
      <c r="P40" s="165">
        <v>1994.7197000000001</v>
      </c>
      <c r="Q40" s="165">
        <f t="shared" si="23"/>
        <v>0</v>
      </c>
      <c r="R40" s="165">
        <v>755.87310000000002</v>
      </c>
      <c r="S40" s="165">
        <f t="shared" si="24"/>
        <v>0</v>
      </c>
      <c r="T40" s="165">
        <v>286.42829999999998</v>
      </c>
      <c r="U40" s="165">
        <f t="shared" si="25"/>
        <v>0</v>
      </c>
      <c r="V40" s="165">
        <v>108.53830000000001</v>
      </c>
      <c r="W40" s="165">
        <f t="shared" si="26"/>
        <v>0</v>
      </c>
      <c r="X40" s="165">
        <v>41.129199999999997</v>
      </c>
      <c r="Y40" s="165">
        <f t="shared" si="27"/>
        <v>0</v>
      </c>
      <c r="Z40" s="165">
        <v>15.5854</v>
      </c>
      <c r="AA40" s="165">
        <f t="shared" si="28"/>
        <v>0</v>
      </c>
      <c r="AB40" s="165">
        <v>5.9058000000000002</v>
      </c>
      <c r="AC40" s="165">
        <f t="shared" si="29"/>
        <v>0</v>
      </c>
      <c r="AD40" s="165">
        <v>2.238</v>
      </c>
      <c r="AE40" s="165">
        <f t="shared" si="30"/>
        <v>0</v>
      </c>
      <c r="AF40" s="165">
        <v>0.84799999999999998</v>
      </c>
      <c r="AG40" s="165">
        <f t="shared" si="31"/>
        <v>0</v>
      </c>
      <c r="AH40" s="165">
        <v>0.32140000000000002</v>
      </c>
      <c r="AI40" s="165">
        <f t="shared" si="32"/>
        <v>0</v>
      </c>
      <c r="AJ40" s="165">
        <v>0.12180000000000001</v>
      </c>
      <c r="AK40" s="165">
        <f t="shared" si="33"/>
        <v>0</v>
      </c>
      <c r="AL40" s="165">
        <v>4.6100000000000002E-2</v>
      </c>
      <c r="AM40" s="165">
        <f t="shared" si="34"/>
        <v>0</v>
      </c>
      <c r="AN40" s="165">
        <v>1.7500000000000002E-2</v>
      </c>
      <c r="AO40" s="165">
        <f t="shared" si="35"/>
        <v>0</v>
      </c>
      <c r="AP40" s="165">
        <v>6.6E-3</v>
      </c>
      <c r="AQ40" s="165">
        <f t="shared" si="36"/>
        <v>0</v>
      </c>
      <c r="AR40" s="165">
        <v>2.5000000000000001E-3</v>
      </c>
      <c r="AS40" s="165">
        <f t="shared" si="37"/>
        <v>0</v>
      </c>
    </row>
    <row r="41" spans="1:45" ht="15" customHeight="1" x14ac:dyDescent="0.25">
      <c r="A41" s="63" t="s">
        <v>19</v>
      </c>
      <c r="B41" s="13">
        <v>1004</v>
      </c>
      <c r="C41" s="40" t="s">
        <v>88</v>
      </c>
      <c r="D41" s="107">
        <f>(LARGE('Annual Heat Inputs'!D41:K41,1)+LARGE('Annual Heat Inputs'!D41:K41,2)+LARGE('Annual Heat Inputs'!D41:K41,3))/3</f>
        <v>744340.42733333318</v>
      </c>
      <c r="E41" s="108">
        <v>1344079813</v>
      </c>
      <c r="F41" s="137">
        <f t="shared" si="0"/>
        <v>5.5379183597137555E-4</v>
      </c>
      <c r="G41" s="159">
        <v>161456</v>
      </c>
      <c r="H41" s="165">
        <f t="shared" si="38"/>
        <v>89.413014668594414</v>
      </c>
      <c r="I41" s="165">
        <f>MIN(H41,'SO2 Annual Emissions'!N41,' Retirement Adjustments'!D41)</f>
        <v>0</v>
      </c>
      <c r="J41" s="165">
        <v>38807.2333</v>
      </c>
      <c r="K41" s="165">
        <f>I41</f>
        <v>0</v>
      </c>
      <c r="L41" s="165">
        <v>13891.458699999999</v>
      </c>
      <c r="M41" s="165">
        <f>K41</f>
        <v>0</v>
      </c>
      <c r="N41" s="165">
        <v>5263.9876999999997</v>
      </c>
      <c r="O41" s="165">
        <f>M41</f>
        <v>0</v>
      </c>
      <c r="P41" s="165">
        <v>1994.7197000000001</v>
      </c>
      <c r="Q41" s="165">
        <f>O41</f>
        <v>0</v>
      </c>
      <c r="R41" s="165">
        <v>755.87310000000002</v>
      </c>
      <c r="S41" s="165">
        <f>Q41</f>
        <v>0</v>
      </c>
      <c r="T41" s="165">
        <v>286.42829999999998</v>
      </c>
      <c r="U41" s="165">
        <f>S41</f>
        <v>0</v>
      </c>
      <c r="V41" s="165">
        <v>108.53830000000001</v>
      </c>
      <c r="W41" s="165">
        <f>U41</f>
        <v>0</v>
      </c>
      <c r="X41" s="165">
        <v>41.129199999999997</v>
      </c>
      <c r="Y41" s="165">
        <f>W41</f>
        <v>0</v>
      </c>
      <c r="Z41" s="165">
        <v>15.5854</v>
      </c>
      <c r="AA41" s="165">
        <f>Y41</f>
        <v>0</v>
      </c>
      <c r="AB41" s="165">
        <v>5.9058000000000002</v>
      </c>
      <c r="AC41" s="165">
        <f>AA41</f>
        <v>0</v>
      </c>
      <c r="AD41" s="165">
        <v>2.238</v>
      </c>
      <c r="AE41" s="165">
        <f>AC41</f>
        <v>0</v>
      </c>
      <c r="AF41" s="165">
        <v>0.84799999999999998</v>
      </c>
      <c r="AG41" s="165">
        <f>AE41</f>
        <v>0</v>
      </c>
      <c r="AH41" s="165">
        <v>0.32140000000000002</v>
      </c>
      <c r="AI41" s="165">
        <f>AG41</f>
        <v>0</v>
      </c>
      <c r="AJ41" s="165">
        <v>0.12180000000000001</v>
      </c>
      <c r="AK41" s="165">
        <f>AI41</f>
        <v>0</v>
      </c>
      <c r="AL41" s="165">
        <v>4.6100000000000002E-2</v>
      </c>
      <c r="AM41" s="165">
        <f t="shared" ref="AM41:AM46" si="39">AK41</f>
        <v>0</v>
      </c>
      <c r="AN41" s="165">
        <v>1.7500000000000002E-2</v>
      </c>
      <c r="AO41" s="165">
        <f t="shared" ref="AO41:AO46" si="40">AM41</f>
        <v>0</v>
      </c>
      <c r="AP41" s="165">
        <v>6.6E-3</v>
      </c>
      <c r="AQ41" s="165">
        <f t="shared" ref="AQ41:AQ46" si="41">AO41</f>
        <v>0</v>
      </c>
      <c r="AR41" s="165">
        <v>2.5000000000000001E-3</v>
      </c>
      <c r="AS41" s="165">
        <f t="shared" si="37"/>
        <v>0</v>
      </c>
    </row>
    <row r="42" spans="1:45" ht="15" customHeight="1" x14ac:dyDescent="0.25">
      <c r="A42" s="63" t="s">
        <v>19</v>
      </c>
      <c r="B42" s="13">
        <v>1004</v>
      </c>
      <c r="C42" s="40" t="s">
        <v>89</v>
      </c>
      <c r="D42" s="107">
        <f>(LARGE('Annual Heat Inputs'!D42:K42,1)+LARGE('Annual Heat Inputs'!D42:K42,2)+LARGE('Annual Heat Inputs'!D42:K42,3))/3</f>
        <v>629324.22900000005</v>
      </c>
      <c r="E42" s="108">
        <v>1344079813</v>
      </c>
      <c r="F42" s="137">
        <f t="shared" si="0"/>
        <v>4.6821938914129056E-4</v>
      </c>
      <c r="G42" s="159">
        <v>161456</v>
      </c>
      <c r="H42" s="165">
        <f t="shared" si="38"/>
        <v>75.596829693196213</v>
      </c>
      <c r="I42" s="165">
        <f>MIN(H42,'SO2 Annual Emissions'!N42,' Retirement Adjustments'!D42)</f>
        <v>0</v>
      </c>
      <c r="J42" s="165">
        <v>38807.2333</v>
      </c>
      <c r="K42" s="165">
        <f>I42</f>
        <v>0</v>
      </c>
      <c r="L42" s="165">
        <v>13891.458699999999</v>
      </c>
      <c r="M42" s="165">
        <f>K42</f>
        <v>0</v>
      </c>
      <c r="N42" s="165">
        <v>5263.9876999999997</v>
      </c>
      <c r="O42" s="165">
        <f>M42</f>
        <v>0</v>
      </c>
      <c r="P42" s="165">
        <v>1994.7197000000001</v>
      </c>
      <c r="Q42" s="165">
        <f>O42</f>
        <v>0</v>
      </c>
      <c r="R42" s="165">
        <v>755.87310000000002</v>
      </c>
      <c r="S42" s="165">
        <f>Q42</f>
        <v>0</v>
      </c>
      <c r="T42" s="165">
        <v>286.42829999999998</v>
      </c>
      <c r="U42" s="165">
        <f>S42</f>
        <v>0</v>
      </c>
      <c r="V42" s="165">
        <v>108.53830000000001</v>
      </c>
      <c r="W42" s="165">
        <f>U42</f>
        <v>0</v>
      </c>
      <c r="X42" s="165">
        <v>41.129199999999997</v>
      </c>
      <c r="Y42" s="165">
        <f>W42</f>
        <v>0</v>
      </c>
      <c r="Z42" s="165">
        <v>15.5854</v>
      </c>
      <c r="AA42" s="165">
        <f>Y42</f>
        <v>0</v>
      </c>
      <c r="AB42" s="165">
        <v>5.9058000000000002</v>
      </c>
      <c r="AC42" s="165">
        <f>AA42</f>
        <v>0</v>
      </c>
      <c r="AD42" s="165">
        <v>2.238</v>
      </c>
      <c r="AE42" s="165">
        <f>AC42</f>
        <v>0</v>
      </c>
      <c r="AF42" s="165">
        <v>0.84799999999999998</v>
      </c>
      <c r="AG42" s="165">
        <f>AE42</f>
        <v>0</v>
      </c>
      <c r="AH42" s="165">
        <v>0.32140000000000002</v>
      </c>
      <c r="AI42" s="165">
        <f>AG42</f>
        <v>0</v>
      </c>
      <c r="AJ42" s="165">
        <v>0.12180000000000001</v>
      </c>
      <c r="AK42" s="165">
        <f>AI42</f>
        <v>0</v>
      </c>
      <c r="AL42" s="165">
        <v>4.6100000000000002E-2</v>
      </c>
      <c r="AM42" s="165">
        <f t="shared" si="39"/>
        <v>0</v>
      </c>
      <c r="AN42" s="165">
        <v>1.7500000000000002E-2</v>
      </c>
      <c r="AO42" s="165">
        <f t="shared" si="40"/>
        <v>0</v>
      </c>
      <c r="AP42" s="165">
        <v>6.6E-3</v>
      </c>
      <c r="AQ42" s="165">
        <f t="shared" si="41"/>
        <v>0</v>
      </c>
      <c r="AR42" s="165">
        <v>2.5000000000000001E-3</v>
      </c>
      <c r="AS42" s="165">
        <f t="shared" si="37"/>
        <v>0</v>
      </c>
    </row>
    <row r="43" spans="1:45" ht="15" customHeight="1" x14ac:dyDescent="0.25">
      <c r="A43" s="63" t="s">
        <v>19</v>
      </c>
      <c r="B43" s="13">
        <v>1004</v>
      </c>
      <c r="C43" s="40" t="s">
        <v>90</v>
      </c>
      <c r="D43" s="107">
        <f>(LARGE('Annual Heat Inputs'!D43:K43,1)+LARGE('Annual Heat Inputs'!D43:K43,2)+LARGE('Annual Heat Inputs'!D43:K43,3))/3</f>
        <v>790775.79633333336</v>
      </c>
      <c r="E43" s="108">
        <v>1344079813</v>
      </c>
      <c r="F43" s="137">
        <f t="shared" si="0"/>
        <v>5.8833991008935219E-4</v>
      </c>
      <c r="G43" s="159">
        <v>161456</v>
      </c>
      <c r="H43" s="165">
        <f t="shared" si="38"/>
        <v>94.991008523386441</v>
      </c>
      <c r="I43" s="165">
        <f>MIN(H43,'SO2 Annual Emissions'!N43,' Retirement Adjustments'!D43)</f>
        <v>0</v>
      </c>
      <c r="J43" s="165">
        <v>38807.2333</v>
      </c>
      <c r="K43" s="165">
        <f>I43</f>
        <v>0</v>
      </c>
      <c r="L43" s="165">
        <v>13891.458699999999</v>
      </c>
      <c r="M43" s="165">
        <f>K43</f>
        <v>0</v>
      </c>
      <c r="N43" s="165">
        <v>5263.9876999999997</v>
      </c>
      <c r="O43" s="165">
        <f>M43</f>
        <v>0</v>
      </c>
      <c r="P43" s="165">
        <v>1994.7197000000001</v>
      </c>
      <c r="Q43" s="165">
        <f>O43</f>
        <v>0</v>
      </c>
      <c r="R43" s="165">
        <v>755.87310000000002</v>
      </c>
      <c r="S43" s="165">
        <f>Q43</f>
        <v>0</v>
      </c>
      <c r="T43" s="165">
        <v>286.42829999999998</v>
      </c>
      <c r="U43" s="165">
        <f>S43</f>
        <v>0</v>
      </c>
      <c r="V43" s="165">
        <v>108.53830000000001</v>
      </c>
      <c r="W43" s="165">
        <f>U43</f>
        <v>0</v>
      </c>
      <c r="X43" s="165">
        <v>41.129199999999997</v>
      </c>
      <c r="Y43" s="165">
        <f>W43</f>
        <v>0</v>
      </c>
      <c r="Z43" s="165">
        <v>15.5854</v>
      </c>
      <c r="AA43" s="165">
        <f>Y43</f>
        <v>0</v>
      </c>
      <c r="AB43" s="165">
        <v>5.9058000000000002</v>
      </c>
      <c r="AC43" s="165">
        <f>AA43</f>
        <v>0</v>
      </c>
      <c r="AD43" s="165">
        <v>2.238</v>
      </c>
      <c r="AE43" s="165">
        <f>AC43</f>
        <v>0</v>
      </c>
      <c r="AF43" s="165">
        <v>0.84799999999999998</v>
      </c>
      <c r="AG43" s="165">
        <f>AE43</f>
        <v>0</v>
      </c>
      <c r="AH43" s="165">
        <v>0.32140000000000002</v>
      </c>
      <c r="AI43" s="165">
        <f>AG43</f>
        <v>0</v>
      </c>
      <c r="AJ43" s="165">
        <v>0.12180000000000001</v>
      </c>
      <c r="AK43" s="165">
        <f>AI43</f>
        <v>0</v>
      </c>
      <c r="AL43" s="165">
        <v>4.6100000000000002E-2</v>
      </c>
      <c r="AM43" s="165">
        <f t="shared" si="39"/>
        <v>0</v>
      </c>
      <c r="AN43" s="165">
        <v>1.7500000000000002E-2</v>
      </c>
      <c r="AO43" s="165">
        <f t="shared" si="40"/>
        <v>0</v>
      </c>
      <c r="AP43" s="165">
        <v>6.6E-3</v>
      </c>
      <c r="AQ43" s="165">
        <f t="shared" si="41"/>
        <v>0</v>
      </c>
      <c r="AR43" s="165">
        <v>2.5000000000000001E-3</v>
      </c>
      <c r="AS43" s="165">
        <f t="shared" si="37"/>
        <v>0</v>
      </c>
    </row>
    <row r="44" spans="1:45" s="101" customFormat="1" ht="15" customHeight="1" x14ac:dyDescent="0.25">
      <c r="A44" s="136" t="s">
        <v>19</v>
      </c>
      <c r="B44" s="136">
        <v>1004</v>
      </c>
      <c r="C44" s="138" t="s">
        <v>129</v>
      </c>
      <c r="D44" s="107">
        <f>(LARGE('Annual Heat Inputs'!D44:K44,1)+LARGE('Annual Heat Inputs'!D44:K44,2)+LARGE('Annual Heat Inputs'!D44:K44,3))/3</f>
        <v>11088713.055</v>
      </c>
      <c r="E44" s="108">
        <v>1344079813</v>
      </c>
      <c r="F44" s="137">
        <f t="shared" si="0"/>
        <v>8.2500406209136332E-3</v>
      </c>
      <c r="G44" s="159">
        <v>161456</v>
      </c>
      <c r="H44" s="165">
        <f t="shared" si="38"/>
        <v>1332.0185584902315</v>
      </c>
      <c r="I44" s="165">
        <f>MIN(H44,'SO2 Annual Emissions'!N44,' Retirement Adjustments'!D44)</f>
        <v>30.902000000000001</v>
      </c>
      <c r="J44" s="165">
        <v>38807.2333</v>
      </c>
      <c r="K44" s="165">
        <f t="shared" si="20"/>
        <v>30.902000000000001</v>
      </c>
      <c r="L44" s="165">
        <v>13891.458699999999</v>
      </c>
      <c r="M44" s="165">
        <f t="shared" si="21"/>
        <v>30.902000000000001</v>
      </c>
      <c r="N44" s="165">
        <v>5263.9876999999997</v>
      </c>
      <c r="O44" s="165">
        <f t="shared" si="22"/>
        <v>30.902000000000001</v>
      </c>
      <c r="P44" s="165">
        <v>1994.7197000000001</v>
      </c>
      <c r="Q44" s="165">
        <f t="shared" si="23"/>
        <v>30.902000000000001</v>
      </c>
      <c r="R44" s="165">
        <v>755.87310000000002</v>
      </c>
      <c r="S44" s="165">
        <f t="shared" si="24"/>
        <v>30.902000000000001</v>
      </c>
      <c r="T44" s="165">
        <v>286.42829999999998</v>
      </c>
      <c r="U44" s="165">
        <f t="shared" si="25"/>
        <v>30.902000000000001</v>
      </c>
      <c r="V44" s="165">
        <v>108.53830000000001</v>
      </c>
      <c r="W44" s="165">
        <f t="shared" si="26"/>
        <v>30.902000000000001</v>
      </c>
      <c r="X44" s="165">
        <v>41.129199999999997</v>
      </c>
      <c r="Y44" s="165">
        <f t="shared" si="27"/>
        <v>30.902000000000001</v>
      </c>
      <c r="Z44" s="165">
        <v>15.5854</v>
      </c>
      <c r="AA44" s="165">
        <f t="shared" si="28"/>
        <v>30.902000000000001</v>
      </c>
      <c r="AB44" s="165">
        <v>5.9058000000000002</v>
      </c>
      <c r="AC44" s="165">
        <f t="shared" si="29"/>
        <v>30.902000000000001</v>
      </c>
      <c r="AD44" s="165">
        <v>2.238</v>
      </c>
      <c r="AE44" s="165">
        <f t="shared" si="30"/>
        <v>30.902000000000001</v>
      </c>
      <c r="AF44" s="165">
        <v>0.84799999999999998</v>
      </c>
      <c r="AG44" s="165">
        <f t="shared" si="31"/>
        <v>30.902000000000001</v>
      </c>
      <c r="AH44" s="165">
        <v>0.32140000000000002</v>
      </c>
      <c r="AI44" s="165">
        <f t="shared" si="32"/>
        <v>30.902000000000001</v>
      </c>
      <c r="AJ44" s="165">
        <v>0.12180000000000001</v>
      </c>
      <c r="AK44" s="165">
        <f t="shared" si="33"/>
        <v>30.902000000000001</v>
      </c>
      <c r="AL44" s="165">
        <v>4.6100000000000002E-2</v>
      </c>
      <c r="AM44" s="165">
        <f t="shared" si="39"/>
        <v>30.902000000000001</v>
      </c>
      <c r="AN44" s="165">
        <v>1.7500000000000002E-2</v>
      </c>
      <c r="AO44" s="165">
        <f t="shared" si="40"/>
        <v>30.902000000000001</v>
      </c>
      <c r="AP44" s="165">
        <v>6.6E-3</v>
      </c>
      <c r="AQ44" s="165">
        <f t="shared" si="41"/>
        <v>30.902000000000001</v>
      </c>
      <c r="AR44" s="165">
        <v>2.5000000000000001E-3</v>
      </c>
      <c r="AS44" s="165">
        <f t="shared" si="37"/>
        <v>30.902000000000001</v>
      </c>
    </row>
    <row r="45" spans="1:45" s="101" customFormat="1" ht="15" customHeight="1" x14ac:dyDescent="0.25">
      <c r="A45" s="136" t="s">
        <v>19</v>
      </c>
      <c r="B45" s="136">
        <v>1004</v>
      </c>
      <c r="C45" s="138" t="s">
        <v>130</v>
      </c>
      <c r="D45" s="107">
        <f>(LARGE('Annual Heat Inputs'!D45:K45,1)+LARGE('Annual Heat Inputs'!D45:K45,2)+LARGE('Annual Heat Inputs'!D45:K45,3))/3</f>
        <v>10635826.087333335</v>
      </c>
      <c r="E45" s="108">
        <v>1344079813</v>
      </c>
      <c r="F45" s="137">
        <f t="shared" si="0"/>
        <v>7.9130911605569468E-3</v>
      </c>
      <c r="G45" s="159">
        <v>161456</v>
      </c>
      <c r="H45" s="165">
        <f t="shared" si="38"/>
        <v>1277.6160464188824</v>
      </c>
      <c r="I45" s="165">
        <f>MIN(H45,'SO2 Annual Emissions'!N45,' Retirement Adjustments'!D45)</f>
        <v>74.543000000000006</v>
      </c>
      <c r="J45" s="165">
        <v>38807.2333</v>
      </c>
      <c r="K45" s="165">
        <f t="shared" si="20"/>
        <v>74.543000000000006</v>
      </c>
      <c r="L45" s="165">
        <v>13891.458699999999</v>
      </c>
      <c r="M45" s="165">
        <f t="shared" si="21"/>
        <v>74.543000000000006</v>
      </c>
      <c r="N45" s="165">
        <v>5263.9876999999997</v>
      </c>
      <c r="O45" s="165">
        <f t="shared" si="22"/>
        <v>74.543000000000006</v>
      </c>
      <c r="P45" s="165">
        <v>1994.7197000000001</v>
      </c>
      <c r="Q45" s="165">
        <f t="shared" si="23"/>
        <v>74.543000000000006</v>
      </c>
      <c r="R45" s="165">
        <v>755.87310000000002</v>
      </c>
      <c r="S45" s="165">
        <f t="shared" si="24"/>
        <v>74.543000000000006</v>
      </c>
      <c r="T45" s="165">
        <v>286.42829999999998</v>
      </c>
      <c r="U45" s="165">
        <f t="shared" si="25"/>
        <v>74.543000000000006</v>
      </c>
      <c r="V45" s="165">
        <v>108.53830000000001</v>
      </c>
      <c r="W45" s="165">
        <f t="shared" si="26"/>
        <v>74.543000000000006</v>
      </c>
      <c r="X45" s="165">
        <v>41.129199999999997</v>
      </c>
      <c r="Y45" s="165">
        <f t="shared" si="27"/>
        <v>74.543000000000006</v>
      </c>
      <c r="Z45" s="165">
        <v>15.5854</v>
      </c>
      <c r="AA45" s="165">
        <f t="shared" si="28"/>
        <v>74.543000000000006</v>
      </c>
      <c r="AB45" s="165">
        <v>5.9058000000000002</v>
      </c>
      <c r="AC45" s="165">
        <f t="shared" si="29"/>
        <v>74.543000000000006</v>
      </c>
      <c r="AD45" s="165">
        <v>2.238</v>
      </c>
      <c r="AE45" s="165">
        <f t="shared" si="30"/>
        <v>74.543000000000006</v>
      </c>
      <c r="AF45" s="165">
        <v>0.84799999999999998</v>
      </c>
      <c r="AG45" s="165">
        <f t="shared" si="31"/>
        <v>74.543000000000006</v>
      </c>
      <c r="AH45" s="165">
        <v>0.32140000000000002</v>
      </c>
      <c r="AI45" s="165">
        <f t="shared" si="32"/>
        <v>74.543000000000006</v>
      </c>
      <c r="AJ45" s="165">
        <v>0.12180000000000001</v>
      </c>
      <c r="AK45" s="165">
        <f t="shared" si="33"/>
        <v>74.543000000000006</v>
      </c>
      <c r="AL45" s="165">
        <v>4.6100000000000002E-2</v>
      </c>
      <c r="AM45" s="165">
        <f t="shared" si="39"/>
        <v>74.543000000000006</v>
      </c>
      <c r="AN45" s="165">
        <v>1.7500000000000002E-2</v>
      </c>
      <c r="AO45" s="165">
        <f t="shared" si="40"/>
        <v>74.543000000000006</v>
      </c>
      <c r="AP45" s="165">
        <v>6.6E-3</v>
      </c>
      <c r="AQ45" s="165">
        <f t="shared" si="41"/>
        <v>74.543000000000006</v>
      </c>
      <c r="AR45" s="165">
        <v>2.5000000000000001E-3</v>
      </c>
      <c r="AS45" s="165">
        <f t="shared" si="37"/>
        <v>74.543000000000006</v>
      </c>
    </row>
    <row r="46" spans="1:45" s="6" customFormat="1" ht="15" customHeight="1" x14ac:dyDescent="0.25">
      <c r="A46" s="136" t="s">
        <v>20</v>
      </c>
      <c r="B46" s="136">
        <v>1012</v>
      </c>
      <c r="C46" s="136">
        <v>1</v>
      </c>
      <c r="D46" s="57"/>
      <c r="E46" s="108">
        <v>1344079813</v>
      </c>
      <c r="F46" s="137">
        <v>0</v>
      </c>
      <c r="G46" s="159">
        <v>161456</v>
      </c>
      <c r="H46" s="165">
        <f t="shared" si="38"/>
        <v>0</v>
      </c>
      <c r="I46" s="165">
        <f>MIN(H46,'SO2 Annual Emissions'!N46,' Retirement Adjustments'!D46)</f>
        <v>0</v>
      </c>
      <c r="J46" s="165">
        <v>38807.2333</v>
      </c>
      <c r="K46" s="165">
        <f t="shared" si="20"/>
        <v>0</v>
      </c>
      <c r="L46" s="165">
        <v>13891.458699999999</v>
      </c>
      <c r="M46" s="165">
        <f t="shared" si="21"/>
        <v>0</v>
      </c>
      <c r="N46" s="165">
        <v>5263.9876999999997</v>
      </c>
      <c r="O46" s="165">
        <f t="shared" si="22"/>
        <v>0</v>
      </c>
      <c r="P46" s="165">
        <v>1994.7197000000001</v>
      </c>
      <c r="Q46" s="165">
        <f t="shared" si="23"/>
        <v>0</v>
      </c>
      <c r="R46" s="165">
        <v>755.87310000000002</v>
      </c>
      <c r="S46" s="165">
        <f t="shared" si="24"/>
        <v>0</v>
      </c>
      <c r="T46" s="165">
        <v>286.42829999999998</v>
      </c>
      <c r="U46" s="165">
        <f t="shared" si="25"/>
        <v>0</v>
      </c>
      <c r="V46" s="165">
        <v>108.53830000000001</v>
      </c>
      <c r="W46" s="165">
        <f t="shared" si="26"/>
        <v>0</v>
      </c>
      <c r="X46" s="165">
        <v>41.129199999999997</v>
      </c>
      <c r="Y46" s="165">
        <f t="shared" si="27"/>
        <v>0</v>
      </c>
      <c r="Z46" s="165">
        <v>15.5854</v>
      </c>
      <c r="AA46" s="165">
        <f t="shared" si="28"/>
        <v>0</v>
      </c>
      <c r="AB46" s="165">
        <v>5.9058000000000002</v>
      </c>
      <c r="AC46" s="165">
        <f t="shared" si="29"/>
        <v>0</v>
      </c>
      <c r="AD46" s="165">
        <v>2.238</v>
      </c>
      <c r="AE46" s="165">
        <f t="shared" si="30"/>
        <v>0</v>
      </c>
      <c r="AF46" s="165">
        <v>0.84799999999999998</v>
      </c>
      <c r="AG46" s="165">
        <f t="shared" si="31"/>
        <v>0</v>
      </c>
      <c r="AH46" s="165">
        <v>0.32140000000000002</v>
      </c>
      <c r="AI46" s="165">
        <f t="shared" si="32"/>
        <v>0</v>
      </c>
      <c r="AJ46" s="165">
        <v>0.12180000000000001</v>
      </c>
      <c r="AK46" s="165">
        <f t="shared" si="33"/>
        <v>0</v>
      </c>
      <c r="AL46" s="165">
        <v>4.6100000000000002E-2</v>
      </c>
      <c r="AM46" s="165">
        <f t="shared" si="39"/>
        <v>0</v>
      </c>
      <c r="AN46" s="165">
        <v>1.7500000000000002E-2</v>
      </c>
      <c r="AO46" s="165">
        <f t="shared" si="40"/>
        <v>0</v>
      </c>
      <c r="AP46" s="165">
        <v>6.6E-3</v>
      </c>
      <c r="AQ46" s="165">
        <f t="shared" si="41"/>
        <v>0</v>
      </c>
      <c r="AR46" s="165">
        <v>2.5000000000000001E-3</v>
      </c>
      <c r="AS46" s="165">
        <f t="shared" si="37"/>
        <v>0</v>
      </c>
    </row>
    <row r="47" spans="1:45" ht="15" customHeight="1" x14ac:dyDescent="0.25">
      <c r="A47" s="63" t="s">
        <v>20</v>
      </c>
      <c r="B47" s="13">
        <v>1012</v>
      </c>
      <c r="C47" s="13">
        <v>2</v>
      </c>
      <c r="D47" s="107">
        <f>(LARGE('Annual Heat Inputs'!D47:K47,1)+LARGE('Annual Heat Inputs'!D47:K47,2)+LARGE('Annual Heat Inputs'!D47:K47,3))/3</f>
        <v>4707829.1203333335</v>
      </c>
      <c r="E47" s="108">
        <v>1344079813</v>
      </c>
      <c r="F47" s="137">
        <f t="shared" ref="F47:F78" si="42">D47/E47</f>
        <v>3.5026410446753237E-3</v>
      </c>
      <c r="G47" s="159">
        <v>161456</v>
      </c>
      <c r="H47" s="165">
        <f t="shared" si="38"/>
        <v>565.52241250909901</v>
      </c>
      <c r="I47" s="165">
        <f>MIN(H47,'SO2 Annual Emissions'!N47,' Retirement Adjustments'!D47)</f>
        <v>565.52241250909901</v>
      </c>
      <c r="J47" s="165">
        <v>38807.2333</v>
      </c>
      <c r="K47" s="165">
        <f>PRODUCT(F47,J47)+H47</f>
        <v>701.45022069597007</v>
      </c>
      <c r="L47" s="165">
        <v>13891.458699999999</v>
      </c>
      <c r="M47" s="165">
        <f>PRODUCT(F47,L47)+K47</f>
        <v>750.10701410900219</v>
      </c>
      <c r="N47" s="165">
        <v>5263.9876999999997</v>
      </c>
      <c r="O47" s="165">
        <f>PRODUCT(F47,N47)+M47</f>
        <v>768.5448734856883</v>
      </c>
      <c r="P47" s="165">
        <v>1994.7197000000001</v>
      </c>
      <c r="Q47" s="165">
        <f>PRODUCT(F47,P47)+O47</f>
        <v>775.53166057953069</v>
      </c>
      <c r="R47" s="165">
        <v>755.87310000000002</v>
      </c>
      <c r="S47" s="165">
        <f>PRODUCT(F47,R47)+Q47</f>
        <v>778.17921272415663</v>
      </c>
      <c r="T47" s="165">
        <v>286.42829999999998</v>
      </c>
      <c r="U47" s="165">
        <f>PRODUCT(F47,T47)+S47</f>
        <v>779.18246824409323</v>
      </c>
      <c r="V47" s="165">
        <v>108.53830000000001</v>
      </c>
      <c r="W47" s="165">
        <f>PRODUCT(F47,V47)+U47</f>
        <v>779.56263894859251</v>
      </c>
      <c r="X47" s="165">
        <v>41.129199999999997</v>
      </c>
      <c r="Y47" s="165">
        <f>PRODUCT(F47,X47)+W47</f>
        <v>779.7066997726472</v>
      </c>
      <c r="Z47" s="165">
        <v>15.5854</v>
      </c>
      <c r="AA47" s="165">
        <f>PRODUCT(F47,Z47)+Y47</f>
        <v>779.76128983438491</v>
      </c>
      <c r="AB47" s="165">
        <v>5.9058000000000002</v>
      </c>
      <c r="AC47" s="165">
        <f>PRODUCT(F47,AB47)+AA47</f>
        <v>779.78197573186651</v>
      </c>
      <c r="AD47" s="165">
        <v>2.238</v>
      </c>
      <c r="AE47" s="165">
        <f>PRODUCT(F47,AD47)+AC47</f>
        <v>779.78981464252445</v>
      </c>
      <c r="AF47" s="165">
        <v>0.84799999999999998</v>
      </c>
      <c r="AG47" s="165">
        <f>PRODUCT(F47,AF47)+AE47</f>
        <v>779.79278488213038</v>
      </c>
      <c r="AH47" s="165">
        <v>0.32140000000000002</v>
      </c>
      <c r="AI47" s="165">
        <f>PRODUCT(F47,AH47)+AG47</f>
        <v>779.79391063096216</v>
      </c>
      <c r="AJ47" s="165">
        <v>0.12180000000000001</v>
      </c>
      <c r="AK47" s="165">
        <f>PRODUCT(F47,AJ47)+AI47</f>
        <v>779.79433725264141</v>
      </c>
      <c r="AL47" s="165">
        <v>4.6100000000000002E-2</v>
      </c>
      <c r="AM47" s="165">
        <f>PRODUCT(F47,AL47)+AK47</f>
        <v>779.79449872439352</v>
      </c>
      <c r="AN47" s="165">
        <v>1.7500000000000002E-2</v>
      </c>
      <c r="AO47" s="165">
        <f>PRODUCT(F47,AN47)+AM47</f>
        <v>779.79456002061181</v>
      </c>
      <c r="AP47" s="165">
        <v>6.6E-3</v>
      </c>
      <c r="AQ47" s="165">
        <f>PRODUCT(F47,AP47)+AO47</f>
        <v>779.79458313804275</v>
      </c>
      <c r="AR47" s="165">
        <v>2.5000000000000001E-3</v>
      </c>
      <c r="AS47" s="165">
        <f>PRODUCT(F47,AR47)+AQ47</f>
        <v>779.79459189464535</v>
      </c>
    </row>
    <row r="48" spans="1:45" ht="15" customHeight="1" x14ac:dyDescent="0.25">
      <c r="A48" s="63" t="s">
        <v>20</v>
      </c>
      <c r="B48" s="13">
        <v>1012</v>
      </c>
      <c r="C48" s="13">
        <v>3</v>
      </c>
      <c r="D48" s="107">
        <f>(LARGE('Annual Heat Inputs'!D48:K48,1)+LARGE('Annual Heat Inputs'!D48:K48,2)+LARGE('Annual Heat Inputs'!D48:K48,3))/3</f>
        <v>20978973.826000001</v>
      </c>
      <c r="E48" s="108">
        <v>1344079813</v>
      </c>
      <c r="F48" s="137">
        <f t="shared" si="42"/>
        <v>1.5608428623873693E-2</v>
      </c>
      <c r="G48" s="159">
        <v>161456</v>
      </c>
      <c r="H48" s="165">
        <f t="shared" si="38"/>
        <v>2520.074451896151</v>
      </c>
      <c r="I48" s="165">
        <f>MIN(H48,'SO2 Annual Emissions'!N48,' Retirement Adjustments'!D48)</f>
        <v>2455.373</v>
      </c>
      <c r="J48" s="165">
        <v>38807.2333</v>
      </c>
      <c r="K48" s="165">
        <f>I48</f>
        <v>2455.373</v>
      </c>
      <c r="L48" s="165">
        <v>13891.458699999999</v>
      </c>
      <c r="M48" s="165">
        <f>K48</f>
        <v>2455.373</v>
      </c>
      <c r="N48" s="165">
        <v>5263.9876999999997</v>
      </c>
      <c r="O48" s="165">
        <f>M48</f>
        <v>2455.373</v>
      </c>
      <c r="P48" s="165">
        <v>1994.7197000000001</v>
      </c>
      <c r="Q48" s="165">
        <f>O48</f>
        <v>2455.373</v>
      </c>
      <c r="R48" s="165">
        <v>755.87310000000002</v>
      </c>
      <c r="S48" s="165">
        <f>Q48</f>
        <v>2455.373</v>
      </c>
      <c r="T48" s="165">
        <v>286.42829999999998</v>
      </c>
      <c r="U48" s="165">
        <f>S48</f>
        <v>2455.373</v>
      </c>
      <c r="V48" s="165">
        <v>108.53830000000001</v>
      </c>
      <c r="W48" s="165">
        <f>U48</f>
        <v>2455.373</v>
      </c>
      <c r="X48" s="165">
        <v>41.129199999999997</v>
      </c>
      <c r="Y48" s="165">
        <f>W48</f>
        <v>2455.373</v>
      </c>
      <c r="Z48" s="165">
        <v>15.5854</v>
      </c>
      <c r="AA48" s="165">
        <f>Y48</f>
        <v>2455.373</v>
      </c>
      <c r="AB48" s="165">
        <v>5.9058000000000002</v>
      </c>
      <c r="AC48" s="165">
        <f>AA48</f>
        <v>2455.373</v>
      </c>
      <c r="AD48" s="165">
        <v>2.238</v>
      </c>
      <c r="AE48" s="165">
        <f>AC48</f>
        <v>2455.373</v>
      </c>
      <c r="AF48" s="165">
        <v>0.84799999999999998</v>
      </c>
      <c r="AG48" s="165">
        <f>AE48</f>
        <v>2455.373</v>
      </c>
      <c r="AH48" s="165">
        <v>0.32140000000000002</v>
      </c>
      <c r="AI48" s="165">
        <f>AG48</f>
        <v>2455.373</v>
      </c>
      <c r="AJ48" s="165">
        <v>0.12180000000000001</v>
      </c>
      <c r="AK48" s="165">
        <f>AI48</f>
        <v>2455.373</v>
      </c>
      <c r="AL48" s="165">
        <v>4.6100000000000002E-2</v>
      </c>
      <c r="AM48" s="165">
        <f>AK48</f>
        <v>2455.373</v>
      </c>
      <c r="AN48" s="165">
        <v>1.7500000000000002E-2</v>
      </c>
      <c r="AO48" s="165">
        <f>AM48</f>
        <v>2455.373</v>
      </c>
      <c r="AP48" s="165">
        <v>6.6E-3</v>
      </c>
      <c r="AQ48" s="165">
        <f>AO48</f>
        <v>2455.373</v>
      </c>
      <c r="AR48" s="165">
        <v>2.5000000000000001E-3</v>
      </c>
      <c r="AS48" s="165">
        <f>AQ48</f>
        <v>2455.373</v>
      </c>
    </row>
    <row r="49" spans="1:45" ht="15" customHeight="1" x14ac:dyDescent="0.25">
      <c r="A49" s="63" t="s">
        <v>21</v>
      </c>
      <c r="B49" s="13">
        <v>1043</v>
      </c>
      <c r="C49" s="15" t="s">
        <v>22</v>
      </c>
      <c r="D49" s="107">
        <f>(LARGE('Annual Heat Inputs'!D49:K49,1)+LARGE('Annual Heat Inputs'!D49:K49,2)+LARGE('Annual Heat Inputs'!D49:K49,3))/3</f>
        <v>8116666.9786666669</v>
      </c>
      <c r="E49" s="108">
        <v>1344079813</v>
      </c>
      <c r="F49" s="137">
        <f t="shared" si="42"/>
        <v>6.0388281262480853E-3</v>
      </c>
      <c r="G49" s="159">
        <v>161456</v>
      </c>
      <c r="H49" s="165">
        <f t="shared" si="38"/>
        <v>975.00503395151088</v>
      </c>
      <c r="I49" s="165">
        <f>MIN(H49,'SO2 Annual Emissions'!N49,' Retirement Adjustments'!D49)</f>
        <v>0</v>
      </c>
      <c r="J49" s="165">
        <v>38807.2333</v>
      </c>
      <c r="K49" s="165">
        <f>I49</f>
        <v>0</v>
      </c>
      <c r="L49" s="165">
        <v>13891.458699999999</v>
      </c>
      <c r="M49" s="165">
        <f>K49</f>
        <v>0</v>
      </c>
      <c r="N49" s="165">
        <v>5263.9876999999997</v>
      </c>
      <c r="O49" s="165">
        <f>M49</f>
        <v>0</v>
      </c>
      <c r="P49" s="165">
        <v>1994.7197000000001</v>
      </c>
      <c r="Q49" s="165">
        <f>O49</f>
        <v>0</v>
      </c>
      <c r="R49" s="165">
        <v>755.87310000000002</v>
      </c>
      <c r="S49" s="165">
        <f>Q49</f>
        <v>0</v>
      </c>
      <c r="T49" s="165">
        <v>286.42829999999998</v>
      </c>
      <c r="U49" s="165">
        <f>S49</f>
        <v>0</v>
      </c>
      <c r="V49" s="165">
        <v>108.53830000000001</v>
      </c>
      <c r="W49" s="165">
        <f>U49</f>
        <v>0</v>
      </c>
      <c r="X49" s="165">
        <v>41.129199999999997</v>
      </c>
      <c r="Y49" s="165">
        <f>W49</f>
        <v>0</v>
      </c>
      <c r="Z49" s="165">
        <v>15.5854</v>
      </c>
      <c r="AA49" s="165">
        <f>Y49</f>
        <v>0</v>
      </c>
      <c r="AB49" s="165">
        <v>5.9058000000000002</v>
      </c>
      <c r="AC49" s="165">
        <f>AA49</f>
        <v>0</v>
      </c>
      <c r="AD49" s="165">
        <v>2.238</v>
      </c>
      <c r="AE49" s="165">
        <f>AC49</f>
        <v>0</v>
      </c>
      <c r="AF49" s="165">
        <v>0.84799999999999998</v>
      </c>
      <c r="AG49" s="165">
        <f>AE49</f>
        <v>0</v>
      </c>
      <c r="AH49" s="165">
        <v>0.32140000000000002</v>
      </c>
      <c r="AI49" s="165">
        <f>AG49</f>
        <v>0</v>
      </c>
      <c r="AJ49" s="165">
        <v>0.12180000000000001</v>
      </c>
      <c r="AK49" s="165">
        <f>AI49</f>
        <v>0</v>
      </c>
      <c r="AL49" s="165">
        <v>4.6100000000000002E-2</v>
      </c>
      <c r="AM49" s="165">
        <f t="shared" ref="AM49:AM58" si="43">AK49</f>
        <v>0</v>
      </c>
      <c r="AN49" s="165">
        <v>1.7500000000000002E-2</v>
      </c>
      <c r="AO49" s="165">
        <f t="shared" ref="AO49:AO58" si="44">AM49</f>
        <v>0</v>
      </c>
      <c r="AP49" s="165">
        <v>6.6E-3</v>
      </c>
      <c r="AQ49" s="165">
        <f t="shared" ref="AQ49:AQ58" si="45">AO49</f>
        <v>0</v>
      </c>
      <c r="AR49" s="165">
        <v>2.5000000000000001E-3</v>
      </c>
      <c r="AS49" s="165">
        <f t="shared" ref="AS49:AS58" si="46">AQ49</f>
        <v>0</v>
      </c>
    </row>
    <row r="50" spans="1:45" ht="15" customHeight="1" x14ac:dyDescent="0.25">
      <c r="A50" s="63" t="s">
        <v>21</v>
      </c>
      <c r="B50" s="13">
        <v>1043</v>
      </c>
      <c r="C50" s="15" t="s">
        <v>23</v>
      </c>
      <c r="D50" s="107">
        <f>(LARGE('Annual Heat Inputs'!D50:K50,1)+LARGE('Annual Heat Inputs'!D50:K50,2)+LARGE('Annual Heat Inputs'!D50:K50,3))/3</f>
        <v>8397034.8696666677</v>
      </c>
      <c r="E50" s="108">
        <v>1344079813</v>
      </c>
      <c r="F50" s="137">
        <f t="shared" si="42"/>
        <v>6.2474228006775875E-3</v>
      </c>
      <c r="G50" s="159">
        <v>161456</v>
      </c>
      <c r="H50" s="165">
        <f t="shared" si="38"/>
        <v>1008.6838957062006</v>
      </c>
      <c r="I50" s="165">
        <f>MIN(H50,'SO2 Annual Emissions'!N50,' Retirement Adjustments'!D50)</f>
        <v>0</v>
      </c>
      <c r="J50" s="165">
        <v>38807.2333</v>
      </c>
      <c r="K50" s="165">
        <f>I50</f>
        <v>0</v>
      </c>
      <c r="L50" s="165">
        <v>13891.458699999999</v>
      </c>
      <c r="M50" s="165">
        <f>K50</f>
        <v>0</v>
      </c>
      <c r="N50" s="165">
        <v>5263.9876999999997</v>
      </c>
      <c r="O50" s="165">
        <f>M50</f>
        <v>0</v>
      </c>
      <c r="P50" s="165">
        <v>1994.7197000000001</v>
      </c>
      <c r="Q50" s="165">
        <f>O50</f>
        <v>0</v>
      </c>
      <c r="R50" s="165">
        <v>755.87310000000002</v>
      </c>
      <c r="S50" s="165">
        <f>Q50</f>
        <v>0</v>
      </c>
      <c r="T50" s="165">
        <v>286.42829999999998</v>
      </c>
      <c r="U50" s="165">
        <f>S50</f>
        <v>0</v>
      </c>
      <c r="V50" s="165">
        <v>108.53830000000001</v>
      </c>
      <c r="W50" s="165">
        <f>U50</f>
        <v>0</v>
      </c>
      <c r="X50" s="165">
        <v>41.129199999999997</v>
      </c>
      <c r="Y50" s="165">
        <f>W50</f>
        <v>0</v>
      </c>
      <c r="Z50" s="165">
        <v>15.5854</v>
      </c>
      <c r="AA50" s="165">
        <f>Y50</f>
        <v>0</v>
      </c>
      <c r="AB50" s="165">
        <v>5.9058000000000002</v>
      </c>
      <c r="AC50" s="165">
        <f>AA50</f>
        <v>0</v>
      </c>
      <c r="AD50" s="165">
        <v>2.238</v>
      </c>
      <c r="AE50" s="165">
        <f>AC50</f>
        <v>0</v>
      </c>
      <c r="AF50" s="165">
        <v>0.84799999999999998</v>
      </c>
      <c r="AG50" s="165">
        <f>AE50</f>
        <v>0</v>
      </c>
      <c r="AH50" s="165">
        <v>0.32140000000000002</v>
      </c>
      <c r="AI50" s="165">
        <f>AG50</f>
        <v>0</v>
      </c>
      <c r="AJ50" s="165">
        <v>0.12180000000000001</v>
      </c>
      <c r="AK50" s="165">
        <f>AI50</f>
        <v>0</v>
      </c>
      <c r="AL50" s="165">
        <v>4.6100000000000002E-2</v>
      </c>
      <c r="AM50" s="165">
        <f t="shared" si="43"/>
        <v>0</v>
      </c>
      <c r="AN50" s="165">
        <v>1.7500000000000002E-2</v>
      </c>
      <c r="AO50" s="165">
        <f t="shared" si="44"/>
        <v>0</v>
      </c>
      <c r="AP50" s="165">
        <v>6.6E-3</v>
      </c>
      <c r="AQ50" s="165">
        <f t="shared" si="45"/>
        <v>0</v>
      </c>
      <c r="AR50" s="165">
        <v>2.5000000000000001E-3</v>
      </c>
      <c r="AS50" s="165">
        <f t="shared" si="46"/>
        <v>0</v>
      </c>
    </row>
    <row r="51" spans="1:45" ht="15" customHeight="1" x14ac:dyDescent="0.25">
      <c r="A51" s="63" t="s">
        <v>24</v>
      </c>
      <c r="B51" s="13">
        <v>7759</v>
      </c>
      <c r="C51" s="15" t="s">
        <v>25</v>
      </c>
      <c r="D51" s="107">
        <f>(LARGE('Annual Heat Inputs'!D51:K51,1)+LARGE('Annual Heat Inputs'!D51:K51,2)+LARGE('Annual Heat Inputs'!D51:K51,3))/3</f>
        <v>287920.25233333337</v>
      </c>
      <c r="E51" s="108">
        <v>1344079813</v>
      </c>
      <c r="F51" s="137">
        <f t="shared" si="42"/>
        <v>2.1421365721630207E-4</v>
      </c>
      <c r="G51" s="159">
        <v>161456</v>
      </c>
      <c r="H51" s="165">
        <f t="shared" si="38"/>
        <v>34.586080239515269</v>
      </c>
      <c r="I51" s="165">
        <f>MIN(H51,'SO2 Annual Emissions'!N51,' Retirement Adjustments'!D51)</f>
        <v>0.10100000000000001</v>
      </c>
      <c r="J51" s="165">
        <v>38807.2333</v>
      </c>
      <c r="K51" s="165">
        <f t="shared" ref="K51:K58" si="47">I51</f>
        <v>0.10100000000000001</v>
      </c>
      <c r="L51" s="165">
        <v>13891.458699999999</v>
      </c>
      <c r="M51" s="165">
        <f t="shared" ref="M51:M58" si="48">K51</f>
        <v>0.10100000000000001</v>
      </c>
      <c r="N51" s="165">
        <v>5263.9876999999997</v>
      </c>
      <c r="O51" s="165">
        <f t="shared" ref="O51:O58" si="49">M51</f>
        <v>0.10100000000000001</v>
      </c>
      <c r="P51" s="165">
        <v>1994.7197000000001</v>
      </c>
      <c r="Q51" s="165">
        <f t="shared" ref="Q51:Q58" si="50">O51</f>
        <v>0.10100000000000001</v>
      </c>
      <c r="R51" s="165">
        <v>755.87310000000002</v>
      </c>
      <c r="S51" s="165">
        <f t="shared" ref="S51:S58" si="51">Q51</f>
        <v>0.10100000000000001</v>
      </c>
      <c r="T51" s="165">
        <v>286.42829999999998</v>
      </c>
      <c r="U51" s="165">
        <f t="shared" ref="U51:U58" si="52">S51</f>
        <v>0.10100000000000001</v>
      </c>
      <c r="V51" s="165">
        <v>108.53830000000001</v>
      </c>
      <c r="W51" s="165">
        <f t="shared" ref="W51:W58" si="53">U51</f>
        <v>0.10100000000000001</v>
      </c>
      <c r="X51" s="165">
        <v>41.129199999999997</v>
      </c>
      <c r="Y51" s="165">
        <f t="shared" ref="Y51:Y58" si="54">W51</f>
        <v>0.10100000000000001</v>
      </c>
      <c r="Z51" s="165">
        <v>15.5854</v>
      </c>
      <c r="AA51" s="165">
        <f t="shared" ref="AA51:AA58" si="55">Y51</f>
        <v>0.10100000000000001</v>
      </c>
      <c r="AB51" s="165">
        <v>5.9058000000000002</v>
      </c>
      <c r="AC51" s="165">
        <f t="shared" ref="AC51:AC58" si="56">AA51</f>
        <v>0.10100000000000001</v>
      </c>
      <c r="AD51" s="165">
        <v>2.238</v>
      </c>
      <c r="AE51" s="165">
        <f t="shared" ref="AE51:AE58" si="57">AC51</f>
        <v>0.10100000000000001</v>
      </c>
      <c r="AF51" s="165">
        <v>0.84799999999999998</v>
      </c>
      <c r="AG51" s="165">
        <f t="shared" ref="AG51:AG58" si="58">AE51</f>
        <v>0.10100000000000001</v>
      </c>
      <c r="AH51" s="165">
        <v>0.32140000000000002</v>
      </c>
      <c r="AI51" s="165">
        <f t="shared" ref="AI51:AI58" si="59">AG51</f>
        <v>0.10100000000000001</v>
      </c>
      <c r="AJ51" s="165">
        <v>0.12180000000000001</v>
      </c>
      <c r="AK51" s="165">
        <f t="shared" ref="AK51:AK58" si="60">AI51</f>
        <v>0.10100000000000001</v>
      </c>
      <c r="AL51" s="165">
        <v>4.6100000000000002E-2</v>
      </c>
      <c r="AM51" s="165">
        <f t="shared" si="43"/>
        <v>0.10100000000000001</v>
      </c>
      <c r="AN51" s="165">
        <v>1.7500000000000002E-2</v>
      </c>
      <c r="AO51" s="165">
        <f t="shared" si="44"/>
        <v>0.10100000000000001</v>
      </c>
      <c r="AP51" s="165">
        <v>6.6E-3</v>
      </c>
      <c r="AQ51" s="165">
        <f t="shared" si="45"/>
        <v>0.10100000000000001</v>
      </c>
      <c r="AR51" s="165">
        <v>2.5000000000000001E-3</v>
      </c>
      <c r="AS51" s="165">
        <f t="shared" si="46"/>
        <v>0.10100000000000001</v>
      </c>
    </row>
    <row r="52" spans="1:45" ht="15" customHeight="1" x14ac:dyDescent="0.25">
      <c r="A52" s="63" t="s">
        <v>24</v>
      </c>
      <c r="B52" s="13">
        <v>7759</v>
      </c>
      <c r="C52" s="15" t="s">
        <v>26</v>
      </c>
      <c r="D52" s="107">
        <f>(LARGE('Annual Heat Inputs'!D52:K52,1)+LARGE('Annual Heat Inputs'!D52:K52,2)+LARGE('Annual Heat Inputs'!D52:K52,3))/3</f>
        <v>543304.81833333336</v>
      </c>
      <c r="E52" s="108">
        <v>1344079813</v>
      </c>
      <c r="F52" s="137">
        <f t="shared" si="42"/>
        <v>4.0422065198693179E-4</v>
      </c>
      <c r="G52" s="159">
        <v>161456</v>
      </c>
      <c r="H52" s="165">
        <f t="shared" si="38"/>
        <v>65.26384958720206</v>
      </c>
      <c r="I52" s="165">
        <f>MIN(H52,'SO2 Annual Emissions'!N52,' Retirement Adjustments'!D52)</f>
        <v>0.183</v>
      </c>
      <c r="J52" s="165">
        <v>38807.2333</v>
      </c>
      <c r="K52" s="165">
        <f t="shared" si="47"/>
        <v>0.183</v>
      </c>
      <c r="L52" s="165">
        <v>13891.458699999999</v>
      </c>
      <c r="M52" s="165">
        <f t="shared" si="48"/>
        <v>0.183</v>
      </c>
      <c r="N52" s="165">
        <v>5263.9876999999997</v>
      </c>
      <c r="O52" s="165">
        <f t="shared" si="49"/>
        <v>0.183</v>
      </c>
      <c r="P52" s="165">
        <v>1994.7197000000001</v>
      </c>
      <c r="Q52" s="165">
        <f t="shared" si="50"/>
        <v>0.183</v>
      </c>
      <c r="R52" s="165">
        <v>755.87310000000002</v>
      </c>
      <c r="S52" s="165">
        <f t="shared" si="51"/>
        <v>0.183</v>
      </c>
      <c r="T52" s="165">
        <v>286.42829999999998</v>
      </c>
      <c r="U52" s="165">
        <f t="shared" si="52"/>
        <v>0.183</v>
      </c>
      <c r="V52" s="165">
        <v>108.53830000000001</v>
      </c>
      <c r="W52" s="165">
        <f t="shared" si="53"/>
        <v>0.183</v>
      </c>
      <c r="X52" s="165">
        <v>41.129199999999997</v>
      </c>
      <c r="Y52" s="165">
        <f t="shared" si="54"/>
        <v>0.183</v>
      </c>
      <c r="Z52" s="165">
        <v>15.5854</v>
      </c>
      <c r="AA52" s="165">
        <f t="shared" si="55"/>
        <v>0.183</v>
      </c>
      <c r="AB52" s="165">
        <v>5.9058000000000002</v>
      </c>
      <c r="AC52" s="165">
        <f t="shared" si="56"/>
        <v>0.183</v>
      </c>
      <c r="AD52" s="165">
        <v>2.238</v>
      </c>
      <c r="AE52" s="165">
        <f t="shared" si="57"/>
        <v>0.183</v>
      </c>
      <c r="AF52" s="165">
        <v>0.84799999999999998</v>
      </c>
      <c r="AG52" s="165">
        <f t="shared" si="58"/>
        <v>0.183</v>
      </c>
      <c r="AH52" s="165">
        <v>0.32140000000000002</v>
      </c>
      <c r="AI52" s="165">
        <f t="shared" si="59"/>
        <v>0.183</v>
      </c>
      <c r="AJ52" s="165">
        <v>0.12180000000000001</v>
      </c>
      <c r="AK52" s="165">
        <f t="shared" si="60"/>
        <v>0.183</v>
      </c>
      <c r="AL52" s="165">
        <v>4.6100000000000002E-2</v>
      </c>
      <c r="AM52" s="165">
        <f t="shared" si="43"/>
        <v>0.183</v>
      </c>
      <c r="AN52" s="165">
        <v>1.7500000000000002E-2</v>
      </c>
      <c r="AO52" s="165">
        <f t="shared" si="44"/>
        <v>0.183</v>
      </c>
      <c r="AP52" s="165">
        <v>6.6E-3</v>
      </c>
      <c r="AQ52" s="165">
        <f t="shared" si="45"/>
        <v>0.183</v>
      </c>
      <c r="AR52" s="165">
        <v>2.5000000000000001E-3</v>
      </c>
      <c r="AS52" s="165">
        <f t="shared" si="46"/>
        <v>0.183</v>
      </c>
    </row>
    <row r="53" spans="1:45" ht="15" customHeight="1" x14ac:dyDescent="0.25">
      <c r="A53" s="63" t="s">
        <v>24</v>
      </c>
      <c r="B53" s="13">
        <v>7759</v>
      </c>
      <c r="C53" s="15" t="s">
        <v>27</v>
      </c>
      <c r="D53" s="107">
        <f>(LARGE('Annual Heat Inputs'!D53:K53,1)+LARGE('Annual Heat Inputs'!D53:K53,2)+LARGE('Annual Heat Inputs'!D53:K53,3))/3</f>
        <v>508223.18000000011</v>
      </c>
      <c r="E53" s="108">
        <v>1344079813</v>
      </c>
      <c r="F53" s="137">
        <f t="shared" si="42"/>
        <v>3.7811979250372102E-4</v>
      </c>
      <c r="G53" s="159">
        <v>161456</v>
      </c>
      <c r="H53" s="165">
        <f t="shared" si="38"/>
        <v>61.049709218480778</v>
      </c>
      <c r="I53" s="165">
        <f>MIN(H53,'SO2 Annual Emissions'!N53,' Retirement Adjustments'!D53)</f>
        <v>0.17100000000000001</v>
      </c>
      <c r="J53" s="165">
        <v>38807.2333</v>
      </c>
      <c r="K53" s="165">
        <f t="shared" si="47"/>
        <v>0.17100000000000001</v>
      </c>
      <c r="L53" s="165">
        <v>13891.458699999999</v>
      </c>
      <c r="M53" s="165">
        <f t="shared" si="48"/>
        <v>0.17100000000000001</v>
      </c>
      <c r="N53" s="165">
        <v>5263.9876999999997</v>
      </c>
      <c r="O53" s="165">
        <f t="shared" si="49"/>
        <v>0.17100000000000001</v>
      </c>
      <c r="P53" s="165">
        <v>1994.7197000000001</v>
      </c>
      <c r="Q53" s="165">
        <f t="shared" si="50"/>
        <v>0.17100000000000001</v>
      </c>
      <c r="R53" s="165">
        <v>755.87310000000002</v>
      </c>
      <c r="S53" s="165">
        <f t="shared" si="51"/>
        <v>0.17100000000000001</v>
      </c>
      <c r="T53" s="165">
        <v>286.42829999999998</v>
      </c>
      <c r="U53" s="165">
        <f t="shared" si="52"/>
        <v>0.17100000000000001</v>
      </c>
      <c r="V53" s="165">
        <v>108.53830000000001</v>
      </c>
      <c r="W53" s="165">
        <f t="shared" si="53"/>
        <v>0.17100000000000001</v>
      </c>
      <c r="X53" s="165">
        <v>41.129199999999997</v>
      </c>
      <c r="Y53" s="165">
        <f t="shared" si="54"/>
        <v>0.17100000000000001</v>
      </c>
      <c r="Z53" s="165">
        <v>15.5854</v>
      </c>
      <c r="AA53" s="165">
        <f t="shared" si="55"/>
        <v>0.17100000000000001</v>
      </c>
      <c r="AB53" s="165">
        <v>5.9058000000000002</v>
      </c>
      <c r="AC53" s="165">
        <f t="shared" si="56"/>
        <v>0.17100000000000001</v>
      </c>
      <c r="AD53" s="165">
        <v>2.238</v>
      </c>
      <c r="AE53" s="165">
        <f t="shared" si="57"/>
        <v>0.17100000000000001</v>
      </c>
      <c r="AF53" s="165">
        <v>0.84799999999999998</v>
      </c>
      <c r="AG53" s="165">
        <f t="shared" si="58"/>
        <v>0.17100000000000001</v>
      </c>
      <c r="AH53" s="165">
        <v>0.32140000000000002</v>
      </c>
      <c r="AI53" s="165">
        <f t="shared" si="59"/>
        <v>0.17100000000000001</v>
      </c>
      <c r="AJ53" s="165">
        <v>0.12180000000000001</v>
      </c>
      <c r="AK53" s="165">
        <f t="shared" si="60"/>
        <v>0.17100000000000001</v>
      </c>
      <c r="AL53" s="165">
        <v>4.6100000000000002E-2</v>
      </c>
      <c r="AM53" s="165">
        <f t="shared" si="43"/>
        <v>0.17100000000000001</v>
      </c>
      <c r="AN53" s="165">
        <v>1.7500000000000002E-2</v>
      </c>
      <c r="AO53" s="165">
        <f t="shared" si="44"/>
        <v>0.17100000000000001</v>
      </c>
      <c r="AP53" s="165">
        <v>6.6E-3</v>
      </c>
      <c r="AQ53" s="165">
        <f t="shared" si="45"/>
        <v>0.17100000000000001</v>
      </c>
      <c r="AR53" s="165">
        <v>2.5000000000000001E-3</v>
      </c>
      <c r="AS53" s="165">
        <f t="shared" si="46"/>
        <v>0.17100000000000001</v>
      </c>
    </row>
    <row r="54" spans="1:45" ht="15" customHeight="1" x14ac:dyDescent="0.25">
      <c r="A54" s="63" t="s">
        <v>24</v>
      </c>
      <c r="B54" s="13">
        <v>7759</v>
      </c>
      <c r="C54" s="15" t="s">
        <v>28</v>
      </c>
      <c r="D54" s="107">
        <f>(LARGE('Annual Heat Inputs'!D54:K54,1)+LARGE('Annual Heat Inputs'!D54:K54,2)+LARGE('Annual Heat Inputs'!D54:K54,3))/3</f>
        <v>394912.73266666668</v>
      </c>
      <c r="E54" s="108">
        <v>1344079813</v>
      </c>
      <c r="F54" s="137">
        <f t="shared" si="42"/>
        <v>2.9381643027969997E-4</v>
      </c>
      <c r="G54" s="159">
        <v>161456</v>
      </c>
      <c r="H54" s="165">
        <f t="shared" si="38"/>
        <v>47.438425567239236</v>
      </c>
      <c r="I54" s="165">
        <f>MIN(H54,'SO2 Annual Emissions'!N54,' Retirement Adjustments'!D54)</f>
        <v>0.16200000000000001</v>
      </c>
      <c r="J54" s="165">
        <v>38807.2333</v>
      </c>
      <c r="K54" s="165">
        <f t="shared" si="47"/>
        <v>0.16200000000000001</v>
      </c>
      <c r="L54" s="165">
        <v>13891.458699999999</v>
      </c>
      <c r="M54" s="165">
        <f t="shared" si="48"/>
        <v>0.16200000000000001</v>
      </c>
      <c r="N54" s="165">
        <v>5263.9876999999997</v>
      </c>
      <c r="O54" s="165">
        <f t="shared" si="49"/>
        <v>0.16200000000000001</v>
      </c>
      <c r="P54" s="165">
        <v>1994.7197000000001</v>
      </c>
      <c r="Q54" s="165">
        <f t="shared" si="50"/>
        <v>0.16200000000000001</v>
      </c>
      <c r="R54" s="165">
        <v>755.87310000000002</v>
      </c>
      <c r="S54" s="165">
        <f t="shared" si="51"/>
        <v>0.16200000000000001</v>
      </c>
      <c r="T54" s="165">
        <v>286.42829999999998</v>
      </c>
      <c r="U54" s="165">
        <f t="shared" si="52"/>
        <v>0.16200000000000001</v>
      </c>
      <c r="V54" s="165">
        <v>108.53830000000001</v>
      </c>
      <c r="W54" s="165">
        <f t="shared" si="53"/>
        <v>0.16200000000000001</v>
      </c>
      <c r="X54" s="165">
        <v>41.129199999999997</v>
      </c>
      <c r="Y54" s="165">
        <f t="shared" si="54"/>
        <v>0.16200000000000001</v>
      </c>
      <c r="Z54" s="165">
        <v>15.5854</v>
      </c>
      <c r="AA54" s="165">
        <f t="shared" si="55"/>
        <v>0.16200000000000001</v>
      </c>
      <c r="AB54" s="165">
        <v>5.9058000000000002</v>
      </c>
      <c r="AC54" s="165">
        <f t="shared" si="56"/>
        <v>0.16200000000000001</v>
      </c>
      <c r="AD54" s="165">
        <v>2.238</v>
      </c>
      <c r="AE54" s="165">
        <f t="shared" si="57"/>
        <v>0.16200000000000001</v>
      </c>
      <c r="AF54" s="165">
        <v>0.84799999999999998</v>
      </c>
      <c r="AG54" s="165">
        <f t="shared" si="58"/>
        <v>0.16200000000000001</v>
      </c>
      <c r="AH54" s="165">
        <v>0.32140000000000002</v>
      </c>
      <c r="AI54" s="165">
        <f t="shared" si="59"/>
        <v>0.16200000000000001</v>
      </c>
      <c r="AJ54" s="165">
        <v>0.12180000000000001</v>
      </c>
      <c r="AK54" s="165">
        <f t="shared" si="60"/>
        <v>0.16200000000000001</v>
      </c>
      <c r="AL54" s="165">
        <v>4.6100000000000002E-2</v>
      </c>
      <c r="AM54" s="165">
        <f t="shared" si="43"/>
        <v>0.16200000000000001</v>
      </c>
      <c r="AN54" s="165">
        <v>1.7500000000000002E-2</v>
      </c>
      <c r="AO54" s="165">
        <f t="shared" si="44"/>
        <v>0.16200000000000001</v>
      </c>
      <c r="AP54" s="165">
        <v>6.6E-3</v>
      </c>
      <c r="AQ54" s="165">
        <f t="shared" si="45"/>
        <v>0.16200000000000001</v>
      </c>
      <c r="AR54" s="165">
        <v>2.5000000000000001E-3</v>
      </c>
      <c r="AS54" s="165">
        <f t="shared" si="46"/>
        <v>0.16200000000000001</v>
      </c>
    </row>
    <row r="55" spans="1:45" ht="15" customHeight="1" x14ac:dyDescent="0.25">
      <c r="A55" s="63" t="s">
        <v>29</v>
      </c>
      <c r="B55" s="13">
        <v>6113</v>
      </c>
      <c r="C55" s="13">
        <v>1</v>
      </c>
      <c r="D55" s="107">
        <f>(LARGE('Annual Heat Inputs'!D55:K55,1)+LARGE('Annual Heat Inputs'!D55:K55,2)+LARGE('Annual Heat Inputs'!D55:K55,3))/3</f>
        <v>40993391.553666674</v>
      </c>
      <c r="E55" s="108">
        <v>1344079813</v>
      </c>
      <c r="F55" s="137">
        <f t="shared" si="42"/>
        <v>3.0499224195748464E-2</v>
      </c>
      <c r="G55" s="159">
        <v>161456</v>
      </c>
      <c r="H55" s="165">
        <f t="shared" si="38"/>
        <v>4924.2827417487642</v>
      </c>
      <c r="I55" s="165">
        <f>MIN(H55,'SO2 Annual Emissions'!N55,' Retirement Adjustments'!D55)</f>
        <v>2782.4380000000001</v>
      </c>
      <c r="J55" s="165">
        <v>38807.2333</v>
      </c>
      <c r="K55" s="165">
        <f t="shared" si="47"/>
        <v>2782.4380000000001</v>
      </c>
      <c r="L55" s="165">
        <v>13891.458699999999</v>
      </c>
      <c r="M55" s="165">
        <f t="shared" si="48"/>
        <v>2782.4380000000001</v>
      </c>
      <c r="N55" s="165">
        <v>5263.9876999999997</v>
      </c>
      <c r="O55" s="165">
        <f t="shared" si="49"/>
        <v>2782.4380000000001</v>
      </c>
      <c r="P55" s="165">
        <v>1994.7197000000001</v>
      </c>
      <c r="Q55" s="165">
        <f t="shared" si="50"/>
        <v>2782.4380000000001</v>
      </c>
      <c r="R55" s="165">
        <v>755.87310000000002</v>
      </c>
      <c r="S55" s="165">
        <f t="shared" si="51"/>
        <v>2782.4380000000001</v>
      </c>
      <c r="T55" s="165">
        <v>286.42829999999998</v>
      </c>
      <c r="U55" s="165">
        <f t="shared" si="52"/>
        <v>2782.4380000000001</v>
      </c>
      <c r="V55" s="165">
        <v>108.53830000000001</v>
      </c>
      <c r="W55" s="165">
        <f t="shared" si="53"/>
        <v>2782.4380000000001</v>
      </c>
      <c r="X55" s="165">
        <v>41.129199999999997</v>
      </c>
      <c r="Y55" s="165">
        <f t="shared" si="54"/>
        <v>2782.4380000000001</v>
      </c>
      <c r="Z55" s="165">
        <v>15.5854</v>
      </c>
      <c r="AA55" s="165">
        <f t="shared" si="55"/>
        <v>2782.4380000000001</v>
      </c>
      <c r="AB55" s="165">
        <v>5.9058000000000002</v>
      </c>
      <c r="AC55" s="165">
        <f t="shared" si="56"/>
        <v>2782.4380000000001</v>
      </c>
      <c r="AD55" s="165">
        <v>2.238</v>
      </c>
      <c r="AE55" s="165">
        <f t="shared" si="57"/>
        <v>2782.4380000000001</v>
      </c>
      <c r="AF55" s="165">
        <v>0.84799999999999998</v>
      </c>
      <c r="AG55" s="165">
        <f t="shared" si="58"/>
        <v>2782.4380000000001</v>
      </c>
      <c r="AH55" s="165">
        <v>0.32140000000000002</v>
      </c>
      <c r="AI55" s="165">
        <f t="shared" si="59"/>
        <v>2782.4380000000001</v>
      </c>
      <c r="AJ55" s="165">
        <v>0.12180000000000001</v>
      </c>
      <c r="AK55" s="165">
        <f t="shared" si="60"/>
        <v>2782.4380000000001</v>
      </c>
      <c r="AL55" s="165">
        <v>4.6100000000000002E-2</v>
      </c>
      <c r="AM55" s="165">
        <f t="shared" si="43"/>
        <v>2782.4380000000001</v>
      </c>
      <c r="AN55" s="165">
        <v>1.7500000000000002E-2</v>
      </c>
      <c r="AO55" s="165">
        <f t="shared" si="44"/>
        <v>2782.4380000000001</v>
      </c>
      <c r="AP55" s="165">
        <v>6.6E-3</v>
      </c>
      <c r="AQ55" s="165">
        <f t="shared" si="45"/>
        <v>2782.4380000000001</v>
      </c>
      <c r="AR55" s="165">
        <v>2.5000000000000001E-3</v>
      </c>
      <c r="AS55" s="165">
        <f t="shared" si="46"/>
        <v>2782.4380000000001</v>
      </c>
    </row>
    <row r="56" spans="1:45" ht="15" customHeight="1" x14ac:dyDescent="0.25">
      <c r="A56" s="63" t="s">
        <v>29</v>
      </c>
      <c r="B56" s="13">
        <v>6113</v>
      </c>
      <c r="C56" s="13">
        <v>2</v>
      </c>
      <c r="D56" s="107">
        <f>(LARGE('Annual Heat Inputs'!D56:K56,1)+LARGE('Annual Heat Inputs'!D56:K56,2)+LARGE('Annual Heat Inputs'!D56:K56,3))/3</f>
        <v>43217795.207333334</v>
      </c>
      <c r="E56" s="108">
        <v>1344079813</v>
      </c>
      <c r="F56" s="137">
        <f t="shared" si="42"/>
        <v>3.215418815856684E-2</v>
      </c>
      <c r="G56" s="159">
        <v>161456</v>
      </c>
      <c r="H56" s="165">
        <f t="shared" si="38"/>
        <v>5191.4866033295675</v>
      </c>
      <c r="I56" s="165">
        <f>MIN(H56,'SO2 Annual Emissions'!N56,' Retirement Adjustments'!D56)</f>
        <v>2522.1370000000002</v>
      </c>
      <c r="J56" s="165">
        <v>38807.2333</v>
      </c>
      <c r="K56" s="165">
        <f t="shared" si="47"/>
        <v>2522.1370000000002</v>
      </c>
      <c r="L56" s="165">
        <v>13891.458699999999</v>
      </c>
      <c r="M56" s="165">
        <f t="shared" si="48"/>
        <v>2522.1370000000002</v>
      </c>
      <c r="N56" s="165">
        <v>5263.9876999999997</v>
      </c>
      <c r="O56" s="165">
        <f t="shared" si="49"/>
        <v>2522.1370000000002</v>
      </c>
      <c r="P56" s="165">
        <v>1994.7197000000001</v>
      </c>
      <c r="Q56" s="165">
        <f t="shared" si="50"/>
        <v>2522.1370000000002</v>
      </c>
      <c r="R56" s="165">
        <v>755.87310000000002</v>
      </c>
      <c r="S56" s="165">
        <f t="shared" si="51"/>
        <v>2522.1370000000002</v>
      </c>
      <c r="T56" s="165">
        <v>286.42829999999998</v>
      </c>
      <c r="U56" s="165">
        <f t="shared" si="52"/>
        <v>2522.1370000000002</v>
      </c>
      <c r="V56" s="165">
        <v>108.53830000000001</v>
      </c>
      <c r="W56" s="165">
        <f t="shared" si="53"/>
        <v>2522.1370000000002</v>
      </c>
      <c r="X56" s="165">
        <v>41.129199999999997</v>
      </c>
      <c r="Y56" s="165">
        <f t="shared" si="54"/>
        <v>2522.1370000000002</v>
      </c>
      <c r="Z56" s="165">
        <v>15.5854</v>
      </c>
      <c r="AA56" s="165">
        <f t="shared" si="55"/>
        <v>2522.1370000000002</v>
      </c>
      <c r="AB56" s="165">
        <v>5.9058000000000002</v>
      </c>
      <c r="AC56" s="165">
        <f t="shared" si="56"/>
        <v>2522.1370000000002</v>
      </c>
      <c r="AD56" s="165">
        <v>2.238</v>
      </c>
      <c r="AE56" s="165">
        <f t="shared" si="57"/>
        <v>2522.1370000000002</v>
      </c>
      <c r="AF56" s="165">
        <v>0.84799999999999998</v>
      </c>
      <c r="AG56" s="165">
        <f t="shared" si="58"/>
        <v>2522.1370000000002</v>
      </c>
      <c r="AH56" s="165">
        <v>0.32140000000000002</v>
      </c>
      <c r="AI56" s="165">
        <f t="shared" si="59"/>
        <v>2522.1370000000002</v>
      </c>
      <c r="AJ56" s="165">
        <v>0.12180000000000001</v>
      </c>
      <c r="AK56" s="165">
        <f t="shared" si="60"/>
        <v>2522.1370000000002</v>
      </c>
      <c r="AL56" s="165">
        <v>4.6100000000000002E-2</v>
      </c>
      <c r="AM56" s="165">
        <f t="shared" si="43"/>
        <v>2522.1370000000002</v>
      </c>
      <c r="AN56" s="165">
        <v>1.7500000000000002E-2</v>
      </c>
      <c r="AO56" s="165">
        <f t="shared" si="44"/>
        <v>2522.1370000000002</v>
      </c>
      <c r="AP56" s="165">
        <v>6.6E-3</v>
      </c>
      <c r="AQ56" s="165">
        <f t="shared" si="45"/>
        <v>2522.1370000000002</v>
      </c>
      <c r="AR56" s="165">
        <v>2.5000000000000001E-3</v>
      </c>
      <c r="AS56" s="165">
        <f t="shared" si="46"/>
        <v>2522.1370000000002</v>
      </c>
    </row>
    <row r="57" spans="1:45" ht="15" customHeight="1" x14ac:dyDescent="0.25">
      <c r="A57" s="63" t="s">
        <v>29</v>
      </c>
      <c r="B57" s="13">
        <v>6113</v>
      </c>
      <c r="C57" s="13">
        <v>3</v>
      </c>
      <c r="D57" s="107">
        <f>(LARGE('Annual Heat Inputs'!D57:K57,1)+LARGE('Annual Heat Inputs'!D57:K57,2)+LARGE('Annual Heat Inputs'!D57:K57,3))/3</f>
        <v>45207285.438333333</v>
      </c>
      <c r="E57" s="108">
        <v>1344079813</v>
      </c>
      <c r="F57" s="137">
        <f t="shared" si="42"/>
        <v>3.3634375727606684E-2</v>
      </c>
      <c r="G57" s="159">
        <v>161456</v>
      </c>
      <c r="H57" s="165">
        <f t="shared" si="38"/>
        <v>5430.4717674764652</v>
      </c>
      <c r="I57" s="165">
        <f>MIN(H57,'SO2 Annual Emissions'!N57,' Retirement Adjustments'!D57)</f>
        <v>3172.5569999999998</v>
      </c>
      <c r="J57" s="165">
        <v>38807.2333</v>
      </c>
      <c r="K57" s="165">
        <f t="shared" si="47"/>
        <v>3172.5569999999998</v>
      </c>
      <c r="L57" s="165">
        <v>13891.458699999999</v>
      </c>
      <c r="M57" s="165">
        <f t="shared" si="48"/>
        <v>3172.5569999999998</v>
      </c>
      <c r="N57" s="165">
        <v>5263.9876999999997</v>
      </c>
      <c r="O57" s="165">
        <f t="shared" si="49"/>
        <v>3172.5569999999998</v>
      </c>
      <c r="P57" s="165">
        <v>1994.7197000000001</v>
      </c>
      <c r="Q57" s="165">
        <f t="shared" si="50"/>
        <v>3172.5569999999998</v>
      </c>
      <c r="R57" s="165">
        <v>755.87310000000002</v>
      </c>
      <c r="S57" s="165">
        <f t="shared" si="51"/>
        <v>3172.5569999999998</v>
      </c>
      <c r="T57" s="165">
        <v>286.42829999999998</v>
      </c>
      <c r="U57" s="165">
        <f t="shared" si="52"/>
        <v>3172.5569999999998</v>
      </c>
      <c r="V57" s="165">
        <v>108.53830000000001</v>
      </c>
      <c r="W57" s="165">
        <f t="shared" si="53"/>
        <v>3172.5569999999998</v>
      </c>
      <c r="X57" s="165">
        <v>41.129199999999997</v>
      </c>
      <c r="Y57" s="165">
        <f t="shared" si="54"/>
        <v>3172.5569999999998</v>
      </c>
      <c r="Z57" s="165">
        <v>15.5854</v>
      </c>
      <c r="AA57" s="165">
        <f t="shared" si="55"/>
        <v>3172.5569999999998</v>
      </c>
      <c r="AB57" s="165">
        <v>5.9058000000000002</v>
      </c>
      <c r="AC57" s="165">
        <f t="shared" si="56"/>
        <v>3172.5569999999998</v>
      </c>
      <c r="AD57" s="165">
        <v>2.238</v>
      </c>
      <c r="AE57" s="165">
        <f t="shared" si="57"/>
        <v>3172.5569999999998</v>
      </c>
      <c r="AF57" s="165">
        <v>0.84799999999999998</v>
      </c>
      <c r="AG57" s="165">
        <f t="shared" si="58"/>
        <v>3172.5569999999998</v>
      </c>
      <c r="AH57" s="165">
        <v>0.32140000000000002</v>
      </c>
      <c r="AI57" s="165">
        <f t="shared" si="59"/>
        <v>3172.5569999999998</v>
      </c>
      <c r="AJ57" s="165">
        <v>0.12180000000000001</v>
      </c>
      <c r="AK57" s="165">
        <f t="shared" si="60"/>
        <v>3172.5569999999998</v>
      </c>
      <c r="AL57" s="165">
        <v>4.6100000000000002E-2</v>
      </c>
      <c r="AM57" s="165">
        <f t="shared" si="43"/>
        <v>3172.5569999999998</v>
      </c>
      <c r="AN57" s="165">
        <v>1.7500000000000002E-2</v>
      </c>
      <c r="AO57" s="165">
        <f t="shared" si="44"/>
        <v>3172.5569999999998</v>
      </c>
      <c r="AP57" s="165">
        <v>6.6E-3</v>
      </c>
      <c r="AQ57" s="165">
        <f t="shared" si="45"/>
        <v>3172.5569999999998</v>
      </c>
      <c r="AR57" s="165">
        <v>2.5000000000000001E-3</v>
      </c>
      <c r="AS57" s="165">
        <f t="shared" si="46"/>
        <v>3172.5569999999998</v>
      </c>
    </row>
    <row r="58" spans="1:45" ht="15" customHeight="1" x14ac:dyDescent="0.25">
      <c r="A58" s="63" t="s">
        <v>29</v>
      </c>
      <c r="B58" s="13">
        <v>6113</v>
      </c>
      <c r="C58" s="13">
        <v>4</v>
      </c>
      <c r="D58" s="107">
        <f>(LARGE('Annual Heat Inputs'!D58:K58,1)+LARGE('Annual Heat Inputs'!D58:K58,2)+LARGE('Annual Heat Inputs'!D58:K58,3))/3</f>
        <v>37751523.696333334</v>
      </c>
      <c r="E58" s="108">
        <v>1344079813</v>
      </c>
      <c r="F58" s="137">
        <f t="shared" si="42"/>
        <v>2.8087263368736671E-2</v>
      </c>
      <c r="G58" s="159">
        <v>161456</v>
      </c>
      <c r="H58" s="165">
        <f t="shared" si="38"/>
        <v>4534.8571944627483</v>
      </c>
      <c r="I58" s="165">
        <f>MIN(H58,'SO2 Annual Emissions'!N58,' Retirement Adjustments'!D58)</f>
        <v>3900.8629999999998</v>
      </c>
      <c r="J58" s="165">
        <v>38807.2333</v>
      </c>
      <c r="K58" s="165">
        <f t="shared" si="47"/>
        <v>3900.8629999999998</v>
      </c>
      <c r="L58" s="165">
        <v>13891.458699999999</v>
      </c>
      <c r="M58" s="165">
        <f t="shared" si="48"/>
        <v>3900.8629999999998</v>
      </c>
      <c r="N58" s="165">
        <v>5263.9876999999997</v>
      </c>
      <c r="O58" s="165">
        <f t="shared" si="49"/>
        <v>3900.8629999999998</v>
      </c>
      <c r="P58" s="165">
        <v>1994.7197000000001</v>
      </c>
      <c r="Q58" s="165">
        <f t="shared" si="50"/>
        <v>3900.8629999999998</v>
      </c>
      <c r="R58" s="165">
        <v>755.87310000000002</v>
      </c>
      <c r="S58" s="165">
        <f t="shared" si="51"/>
        <v>3900.8629999999998</v>
      </c>
      <c r="T58" s="165">
        <v>286.42829999999998</v>
      </c>
      <c r="U58" s="165">
        <f t="shared" si="52"/>
        <v>3900.8629999999998</v>
      </c>
      <c r="V58" s="165">
        <v>108.53830000000001</v>
      </c>
      <c r="W58" s="165">
        <f t="shared" si="53"/>
        <v>3900.8629999999998</v>
      </c>
      <c r="X58" s="165">
        <v>41.129199999999997</v>
      </c>
      <c r="Y58" s="165">
        <f t="shared" si="54"/>
        <v>3900.8629999999998</v>
      </c>
      <c r="Z58" s="165">
        <v>15.5854</v>
      </c>
      <c r="AA58" s="165">
        <f t="shared" si="55"/>
        <v>3900.8629999999998</v>
      </c>
      <c r="AB58" s="165">
        <v>5.9058000000000002</v>
      </c>
      <c r="AC58" s="165">
        <f t="shared" si="56"/>
        <v>3900.8629999999998</v>
      </c>
      <c r="AD58" s="165">
        <v>2.238</v>
      </c>
      <c r="AE58" s="165">
        <f t="shared" si="57"/>
        <v>3900.8629999999998</v>
      </c>
      <c r="AF58" s="165">
        <v>0.84799999999999998</v>
      </c>
      <c r="AG58" s="165">
        <f t="shared" si="58"/>
        <v>3900.8629999999998</v>
      </c>
      <c r="AH58" s="165">
        <v>0.32140000000000002</v>
      </c>
      <c r="AI58" s="165">
        <f t="shared" si="59"/>
        <v>3900.8629999999998</v>
      </c>
      <c r="AJ58" s="165">
        <v>0.12180000000000001</v>
      </c>
      <c r="AK58" s="165">
        <f t="shared" si="60"/>
        <v>3900.8629999999998</v>
      </c>
      <c r="AL58" s="165">
        <v>4.6100000000000002E-2</v>
      </c>
      <c r="AM58" s="165">
        <f t="shared" si="43"/>
        <v>3900.8629999999998</v>
      </c>
      <c r="AN58" s="165">
        <v>1.7500000000000002E-2</v>
      </c>
      <c r="AO58" s="165">
        <f t="shared" si="44"/>
        <v>3900.8629999999998</v>
      </c>
      <c r="AP58" s="165">
        <v>6.6E-3</v>
      </c>
      <c r="AQ58" s="165">
        <f t="shared" si="45"/>
        <v>3900.8629999999998</v>
      </c>
      <c r="AR58" s="165">
        <v>2.5000000000000001E-3</v>
      </c>
      <c r="AS58" s="165">
        <f t="shared" si="46"/>
        <v>3900.8629999999998</v>
      </c>
    </row>
    <row r="59" spans="1:45" ht="15" customHeight="1" x14ac:dyDescent="0.25">
      <c r="A59" s="63" t="s">
        <v>29</v>
      </c>
      <c r="B59" s="13">
        <v>6113</v>
      </c>
      <c r="C59" s="13">
        <v>5</v>
      </c>
      <c r="D59" s="107">
        <f>(LARGE('Annual Heat Inputs'!D59:K59,1)+LARGE('Annual Heat Inputs'!D59:K59,2)+LARGE('Annual Heat Inputs'!D59:K59,3))/3</f>
        <v>33624971.36333333</v>
      </c>
      <c r="E59" s="108">
        <v>1344079813</v>
      </c>
      <c r="F59" s="137">
        <f t="shared" si="42"/>
        <v>2.5017094251480534E-2</v>
      </c>
      <c r="G59" s="159">
        <v>161456</v>
      </c>
      <c r="H59" s="165">
        <f t="shared" si="38"/>
        <v>4039.1599694670413</v>
      </c>
      <c r="I59" s="165">
        <f>MIN(H59,'SO2 Annual Emissions'!N59,' Retirement Adjustments'!D59)</f>
        <v>4039.1599694670413</v>
      </c>
      <c r="J59" s="165">
        <v>38807.2333</v>
      </c>
      <c r="K59" s="165">
        <f>PRODUCT(F59,J59)+H59</f>
        <v>5010.0041825723356</v>
      </c>
      <c r="L59" s="165">
        <v>13891.458699999999</v>
      </c>
      <c r="M59" s="165">
        <f>PRODUCT(F59,L59)+K59</f>
        <v>5357.5281141607848</v>
      </c>
      <c r="N59" s="165">
        <v>5263.9876999999997</v>
      </c>
      <c r="O59" s="165">
        <f>PRODUCT(F59,N59)+M59</f>
        <v>5489.2177905903191</v>
      </c>
      <c r="P59" s="165">
        <v>1994.7197000000001</v>
      </c>
      <c r="Q59" s="165">
        <f>PRODUCT(F59,P59)+O59</f>
        <v>5539.1198813305036</v>
      </c>
      <c r="R59" s="165">
        <v>755.87310000000002</v>
      </c>
      <c r="S59" s="165">
        <f>PRODUCT(F59,R59)+Q59</f>
        <v>5558.0296299153624</v>
      </c>
      <c r="T59" s="165">
        <v>286.42829999999998</v>
      </c>
      <c r="U59" s="165">
        <f>PRODUCT(F59,T59)+S59</f>
        <v>5565.1952336927534</v>
      </c>
      <c r="V59" s="165">
        <v>108.53830000000001</v>
      </c>
      <c r="W59" s="165">
        <f>PRODUCT(F59,V59)+U59</f>
        <v>5567.9105465737484</v>
      </c>
      <c r="X59" s="165">
        <v>41.129199999999997</v>
      </c>
      <c r="Y59" s="165">
        <f>PRODUCT(F59,X59)+W59</f>
        <v>5568.9394796466368</v>
      </c>
      <c r="Z59" s="165">
        <v>15.5854</v>
      </c>
      <c r="AA59" s="165">
        <f>PRODUCT(F59,Z59)+Y59</f>
        <v>5569.329381067384</v>
      </c>
      <c r="AB59" s="165">
        <v>5.9058000000000002</v>
      </c>
      <c r="AC59" s="165">
        <f>PRODUCT(F59,AB59)+AA59</f>
        <v>5569.4771270226147</v>
      </c>
      <c r="AD59" s="165">
        <v>2.238</v>
      </c>
      <c r="AE59" s="165">
        <f>PRODUCT(F59,AD59)+AC59</f>
        <v>5569.5331152795497</v>
      </c>
      <c r="AF59" s="165">
        <v>0.84799999999999998</v>
      </c>
      <c r="AG59" s="165">
        <f>PRODUCT(F59,AF59)+AE59</f>
        <v>5569.5543297754748</v>
      </c>
      <c r="AH59" s="165">
        <v>0.32140000000000002</v>
      </c>
      <c r="AI59" s="165">
        <f>PRODUCT(F59,AH59)+AG59</f>
        <v>5569.5623702695675</v>
      </c>
      <c r="AJ59" s="165">
        <v>0.12180000000000001</v>
      </c>
      <c r="AK59" s="165">
        <f>PRODUCT(F59,AJ59)+AI59</f>
        <v>5569.5654173516477</v>
      </c>
      <c r="AL59" s="165">
        <v>4.6100000000000002E-2</v>
      </c>
      <c r="AM59" s="165">
        <f>PRODUCT(F59,AL59)+AK59</f>
        <v>5569.5665706396931</v>
      </c>
      <c r="AN59" s="165">
        <v>1.7500000000000002E-2</v>
      </c>
      <c r="AO59" s="165">
        <f>PRODUCT(F59,AN59)+AM59</f>
        <v>5569.5670084388421</v>
      </c>
      <c r="AP59" s="165">
        <v>6.6E-3</v>
      </c>
      <c r="AQ59" s="165">
        <f>PRODUCT(F59,AP59)+AO59</f>
        <v>5569.5671735516644</v>
      </c>
      <c r="AR59" s="165">
        <v>2.5000000000000001E-3</v>
      </c>
      <c r="AS59" s="165">
        <f>PRODUCT(F59,AR59)+AQ59</f>
        <v>5569.5672360944</v>
      </c>
    </row>
    <row r="60" spans="1:45" ht="15" customHeight="1" x14ac:dyDescent="0.25">
      <c r="A60" s="63" t="s">
        <v>78</v>
      </c>
      <c r="B60" s="13">
        <v>990</v>
      </c>
      <c r="C60" s="13">
        <v>10</v>
      </c>
      <c r="D60" s="107">
        <f>(LARGE('Annual Heat Inputs'!D60:K60,1)+LARGE('Annual Heat Inputs'!D60:K60,2)+LARGE('Annual Heat Inputs'!D60:K60,3))/3</f>
        <v>11157.011333333334</v>
      </c>
      <c r="E60" s="108">
        <v>1344079813</v>
      </c>
      <c r="F60" s="137">
        <f t="shared" si="42"/>
        <v>8.3008547747107141E-6</v>
      </c>
      <c r="G60" s="159">
        <v>161456</v>
      </c>
      <c r="H60" s="165">
        <f t="shared" si="38"/>
        <v>1.3402228085056931</v>
      </c>
      <c r="I60" s="165">
        <f>MIN(H60,'SO2 Annual Emissions'!N60,' Retirement Adjustments'!D60)</f>
        <v>0</v>
      </c>
      <c r="J60" s="165">
        <v>38807.2333</v>
      </c>
      <c r="K60" s="165">
        <f>I60</f>
        <v>0</v>
      </c>
      <c r="L60" s="165">
        <v>13891.458699999999</v>
      </c>
      <c r="M60" s="165">
        <f>K60</f>
        <v>0</v>
      </c>
      <c r="N60" s="165">
        <v>5263.9876999999997</v>
      </c>
      <c r="O60" s="165">
        <f>M60</f>
        <v>0</v>
      </c>
      <c r="P60" s="165">
        <v>1994.7197000000001</v>
      </c>
      <c r="Q60" s="165">
        <f>O60</f>
        <v>0</v>
      </c>
      <c r="R60" s="165">
        <v>755.87310000000002</v>
      </c>
      <c r="S60" s="165">
        <f>Q60</f>
        <v>0</v>
      </c>
      <c r="T60" s="165">
        <v>286.42829999999998</v>
      </c>
      <c r="U60" s="165">
        <f>S60</f>
        <v>0</v>
      </c>
      <c r="V60" s="165">
        <v>108.53830000000001</v>
      </c>
      <c r="W60" s="165">
        <f>U60</f>
        <v>0</v>
      </c>
      <c r="X60" s="165">
        <v>41.129199999999997</v>
      </c>
      <c r="Y60" s="165">
        <f>W60</f>
        <v>0</v>
      </c>
      <c r="Z60" s="165">
        <v>15.5854</v>
      </c>
      <c r="AA60" s="165">
        <f>Y60</f>
        <v>0</v>
      </c>
      <c r="AB60" s="165">
        <v>5.9058000000000002</v>
      </c>
      <c r="AC60" s="165">
        <f>AA60</f>
        <v>0</v>
      </c>
      <c r="AD60" s="165">
        <v>2.238</v>
      </c>
      <c r="AE60" s="165">
        <f>AC60</f>
        <v>0</v>
      </c>
      <c r="AF60" s="165">
        <v>0.84799999999999998</v>
      </c>
      <c r="AG60" s="165">
        <f>AE60</f>
        <v>0</v>
      </c>
      <c r="AH60" s="165">
        <v>0.32140000000000002</v>
      </c>
      <c r="AI60" s="165">
        <f>AG60</f>
        <v>0</v>
      </c>
      <c r="AJ60" s="165">
        <v>0.12180000000000001</v>
      </c>
      <c r="AK60" s="165">
        <f>AI60</f>
        <v>0</v>
      </c>
      <c r="AL60" s="165">
        <v>4.6100000000000002E-2</v>
      </c>
      <c r="AM60" s="165">
        <f>AK60</f>
        <v>0</v>
      </c>
      <c r="AN60" s="165">
        <v>1.7500000000000002E-2</v>
      </c>
      <c r="AO60" s="165">
        <f>AM60</f>
        <v>0</v>
      </c>
      <c r="AP60" s="165">
        <v>6.6E-3</v>
      </c>
      <c r="AQ60" s="165">
        <f>AO60</f>
        <v>0</v>
      </c>
      <c r="AR60" s="165">
        <v>2.5000000000000001E-3</v>
      </c>
      <c r="AS60" s="165">
        <f>AQ60</f>
        <v>0</v>
      </c>
    </row>
    <row r="61" spans="1:45" ht="15" customHeight="1" x14ac:dyDescent="0.25">
      <c r="A61" s="63" t="s">
        <v>78</v>
      </c>
      <c r="B61" s="13">
        <v>990</v>
      </c>
      <c r="C61" s="13">
        <v>50</v>
      </c>
      <c r="D61" s="107">
        <f>(LARGE('Annual Heat Inputs'!D61:K61,1)+LARGE('Annual Heat Inputs'!D61:K61,2)+LARGE('Annual Heat Inputs'!D61:K61,3))/3</f>
        <v>6793937.1790000005</v>
      </c>
      <c r="E61" s="108">
        <v>1344079813</v>
      </c>
      <c r="F61" s="137">
        <f t="shared" si="42"/>
        <v>5.0547126095405468E-3</v>
      </c>
      <c r="G61" s="159">
        <v>161456</v>
      </c>
      <c r="H61" s="165">
        <f t="shared" si="38"/>
        <v>816.11367908597856</v>
      </c>
      <c r="I61" s="165">
        <f>MIN(H61,'SO2 Annual Emissions'!N61,' Retirement Adjustments'!D61)</f>
        <v>816.11367908597856</v>
      </c>
      <c r="J61" s="165">
        <v>38807.2333</v>
      </c>
      <c r="K61" s="165">
        <f>PRODUCT(F61,J61)+H61</f>
        <v>1012.2730905888703</v>
      </c>
      <c r="L61" s="165">
        <v>13891.458699999999</v>
      </c>
      <c r="M61" s="165">
        <f>PRODUCT(F61,L61)+K61</f>
        <v>1082.490422044672</v>
      </c>
      <c r="N61" s="165">
        <v>5263.9876999999997</v>
      </c>
      <c r="O61" s="165">
        <f>PRODUCT(F61,N61)+M61</f>
        <v>1109.0983670483283</v>
      </c>
      <c r="P61" s="165">
        <v>1994.7197000000001</v>
      </c>
      <c r="Q61" s="165">
        <f>PRODUCT(F61,P61)+O61</f>
        <v>1119.1811018684173</v>
      </c>
      <c r="R61" s="165">
        <v>755.87310000000002</v>
      </c>
      <c r="S61" s="165">
        <f>PRODUCT(F61,R61)+Q61</f>
        <v>1123.0018231581998</v>
      </c>
      <c r="T61" s="165">
        <v>286.42829999999998</v>
      </c>
      <c r="U61" s="165">
        <f>PRODUCT(F61,T61)+S61</f>
        <v>1124.4496358979391</v>
      </c>
      <c r="V61" s="165">
        <v>108.53830000000001</v>
      </c>
      <c r="W61" s="165">
        <f>PRODUCT(F61,V61)+U61</f>
        <v>1124.9982658115671</v>
      </c>
      <c r="X61" s="165">
        <v>41.129199999999997</v>
      </c>
      <c r="Y61" s="165">
        <f>PRODUCT(F61,X61)+W61</f>
        <v>1125.2061620974273</v>
      </c>
      <c r="Z61" s="165">
        <v>15.5854</v>
      </c>
      <c r="AA61" s="165">
        <f>PRODUCT(F61,Z61)+Y61</f>
        <v>1125.2849418153321</v>
      </c>
      <c r="AB61" s="165">
        <v>5.9058000000000002</v>
      </c>
      <c r="AC61" s="165">
        <f>PRODUCT(F61,AB61)+AA61</f>
        <v>1125.3147939370615</v>
      </c>
      <c r="AD61" s="165">
        <v>2.238</v>
      </c>
      <c r="AE61" s="165">
        <f>PRODUCT(F61,AD61)+AC61</f>
        <v>1125.3261063838816</v>
      </c>
      <c r="AF61" s="165">
        <v>0.84799999999999998</v>
      </c>
      <c r="AG61" s="165">
        <f>PRODUCT(F61,AF61)+AE61</f>
        <v>1125.3303927801744</v>
      </c>
      <c r="AH61" s="165">
        <v>0.32140000000000002</v>
      </c>
      <c r="AI61" s="165">
        <f>PRODUCT(F61,AH61)+AG61</f>
        <v>1125.3320173648071</v>
      </c>
      <c r="AJ61" s="165">
        <v>0.12180000000000001</v>
      </c>
      <c r="AK61" s="165">
        <f>PRODUCT(F61,AJ61)+AI61</f>
        <v>1125.332633028803</v>
      </c>
      <c r="AL61" s="165">
        <v>4.6100000000000002E-2</v>
      </c>
      <c r="AM61" s="165">
        <f>PRODUCT(F61,AL61)+AK61</f>
        <v>1125.3328660510542</v>
      </c>
      <c r="AN61" s="165">
        <v>1.7500000000000002E-2</v>
      </c>
      <c r="AO61" s="165">
        <f>PRODUCT(F61,AN61)+AM61</f>
        <v>1125.3329545085248</v>
      </c>
      <c r="AP61" s="165">
        <v>6.6E-3</v>
      </c>
      <c r="AQ61" s="165">
        <f>PRODUCT(F61,AP61)+AO61</f>
        <v>1125.3329878696281</v>
      </c>
      <c r="AR61" s="165">
        <v>2.5000000000000001E-3</v>
      </c>
      <c r="AS61" s="165">
        <f>PRODUCT(F61,AR61)+AQ61</f>
        <v>1125.3330005064097</v>
      </c>
    </row>
    <row r="62" spans="1:45" ht="15" customHeight="1" x14ac:dyDescent="0.25">
      <c r="A62" s="63" t="s">
        <v>78</v>
      </c>
      <c r="B62" s="13">
        <v>990</v>
      </c>
      <c r="C62" s="13">
        <v>60</v>
      </c>
      <c r="D62" s="107">
        <f>(LARGE('Annual Heat Inputs'!D62:K62,1)+LARGE('Annual Heat Inputs'!D62:K62,2)+LARGE('Annual Heat Inputs'!D62:K62,3))/3</f>
        <v>6620409.9103333326</v>
      </c>
      <c r="E62" s="108">
        <v>1344079813</v>
      </c>
      <c r="F62" s="137">
        <f t="shared" si="42"/>
        <v>4.9256077253005603E-3</v>
      </c>
      <c r="G62" s="159">
        <v>161456</v>
      </c>
      <c r="H62" s="165">
        <f t="shared" si="38"/>
        <v>795.26892089612727</v>
      </c>
      <c r="I62" s="165">
        <f>MIN(H62,'SO2 Annual Emissions'!N62,' Retirement Adjustments'!D62)</f>
        <v>795.26892089612727</v>
      </c>
      <c r="J62" s="165">
        <v>38807.2333</v>
      </c>
      <c r="K62" s="165">
        <f>PRODUCT(F62,J62)+H62</f>
        <v>986.41812903614846</v>
      </c>
      <c r="L62" s="165">
        <v>13891.458699999999</v>
      </c>
      <c r="M62" s="165">
        <f>PRODUCT(F62,L62)+K62</f>
        <v>1054.8420053245623</v>
      </c>
      <c r="N62" s="165">
        <v>5263.9876999999997</v>
      </c>
      <c r="O62" s="165">
        <f>PRODUCT(F62,N62)+M62</f>
        <v>1080.7703438055694</v>
      </c>
      <c r="P62" s="165">
        <v>1994.7197000000001</v>
      </c>
      <c r="Q62" s="165">
        <f>PRODUCT(F62,P62)+O62</f>
        <v>1090.5955505696986</v>
      </c>
      <c r="R62" s="165">
        <v>755.87310000000002</v>
      </c>
      <c r="S62" s="165">
        <f>PRODUCT(F62,R62)+Q62</f>
        <v>1094.3186849504054</v>
      </c>
      <c r="T62" s="165">
        <v>286.42829999999998</v>
      </c>
      <c r="U62" s="165">
        <f>PRODUCT(F62,T62)+S62</f>
        <v>1095.72951839763</v>
      </c>
      <c r="V62" s="165">
        <v>108.53830000000001</v>
      </c>
      <c r="W62" s="165">
        <f>PRODUCT(F62,V62)+U62</f>
        <v>1096.2641354866009</v>
      </c>
      <c r="X62" s="165">
        <v>41.129199999999997</v>
      </c>
      <c r="Y62" s="165">
        <f>PRODUCT(F62,X62)+W62</f>
        <v>1096.4667217918563</v>
      </c>
      <c r="Z62" s="165">
        <v>15.5854</v>
      </c>
      <c r="AA62" s="165">
        <f>PRODUCT(F62,Z62)+Y62</f>
        <v>1096.5434893584982</v>
      </c>
      <c r="AB62" s="165">
        <v>5.9058000000000002</v>
      </c>
      <c r="AC62" s="165">
        <f>PRODUCT(F62,AB62)+AA62</f>
        <v>1096.5725790126023</v>
      </c>
      <c r="AD62" s="165">
        <v>2.238</v>
      </c>
      <c r="AE62" s="165">
        <f>PRODUCT(F62,AD62)+AC62</f>
        <v>1096.5836025226915</v>
      </c>
      <c r="AF62" s="165">
        <v>0.84799999999999998</v>
      </c>
      <c r="AG62" s="165">
        <f>PRODUCT(F62,AF62)+AE62</f>
        <v>1096.5877794380426</v>
      </c>
      <c r="AH62" s="165">
        <v>0.32140000000000002</v>
      </c>
      <c r="AI62" s="165">
        <f>PRODUCT(F62,AH62)+AG62</f>
        <v>1096.5893625283654</v>
      </c>
      <c r="AJ62" s="165">
        <v>0.12180000000000001</v>
      </c>
      <c r="AK62" s="165">
        <f>PRODUCT(F62,AJ62)+AI62</f>
        <v>1096.5899624673864</v>
      </c>
      <c r="AL62" s="165">
        <v>4.6100000000000002E-2</v>
      </c>
      <c r="AM62" s="165">
        <f>PRODUCT(F62,AL62)+AK62</f>
        <v>1096.5901895379025</v>
      </c>
      <c r="AN62" s="165">
        <v>1.7500000000000002E-2</v>
      </c>
      <c r="AO62" s="165">
        <f>PRODUCT(F62,AN62)+AM62</f>
        <v>1096.5902757360377</v>
      </c>
      <c r="AP62" s="165">
        <v>6.6E-3</v>
      </c>
      <c r="AQ62" s="165">
        <f>PRODUCT(F62,AP62)+AO62</f>
        <v>1096.5903082450486</v>
      </c>
      <c r="AR62" s="165">
        <v>2.5000000000000001E-3</v>
      </c>
      <c r="AS62" s="165">
        <f>PRODUCT(F62,AR62)+AQ62</f>
        <v>1096.590320559068</v>
      </c>
    </row>
    <row r="63" spans="1:45" ht="15" customHeight="1" x14ac:dyDescent="0.25">
      <c r="A63" s="63" t="s">
        <v>78</v>
      </c>
      <c r="B63" s="13">
        <v>990</v>
      </c>
      <c r="C63" s="13">
        <v>70</v>
      </c>
      <c r="D63" s="107">
        <f>(LARGE('Annual Heat Inputs'!D63:K63,1)+LARGE('Annual Heat Inputs'!D63:K63,2)+LARGE('Annual Heat Inputs'!D63:K63,3))/3</f>
        <v>29430118.738000002</v>
      </c>
      <c r="E63" s="108">
        <v>1344079813</v>
      </c>
      <c r="F63" s="137">
        <f t="shared" si="42"/>
        <v>2.1896109482004402E-2</v>
      </c>
      <c r="G63" s="159">
        <v>161456</v>
      </c>
      <c r="H63" s="165">
        <f t="shared" si="38"/>
        <v>3535.2582525265029</v>
      </c>
      <c r="I63" s="165">
        <f>MIN(H63,'SO2 Annual Emissions'!N63,' Retirement Adjustments'!D63)</f>
        <v>3482.3020000000001</v>
      </c>
      <c r="J63" s="165">
        <v>38807.2333</v>
      </c>
      <c r="K63" s="165">
        <f>I63</f>
        <v>3482.3020000000001</v>
      </c>
      <c r="L63" s="165">
        <v>13891.458699999999</v>
      </c>
      <c r="M63" s="165">
        <f t="shared" ref="M63:M78" si="61">K63</f>
        <v>3482.3020000000001</v>
      </c>
      <c r="N63" s="165">
        <v>5263.9876999999997</v>
      </c>
      <c r="O63" s="165">
        <f t="shared" ref="O63:O78" si="62">M63</f>
        <v>3482.3020000000001</v>
      </c>
      <c r="P63" s="165">
        <v>1994.7197000000001</v>
      </c>
      <c r="Q63" s="165">
        <f t="shared" ref="Q63:Q78" si="63">O63</f>
        <v>3482.3020000000001</v>
      </c>
      <c r="R63" s="165">
        <v>755.87310000000002</v>
      </c>
      <c r="S63" s="165">
        <f t="shared" ref="S63:S78" si="64">Q63</f>
        <v>3482.3020000000001</v>
      </c>
      <c r="T63" s="165">
        <v>286.42829999999998</v>
      </c>
      <c r="U63" s="165">
        <f t="shared" ref="U63:U78" si="65">S63</f>
        <v>3482.3020000000001</v>
      </c>
      <c r="V63" s="165">
        <v>108.53830000000001</v>
      </c>
      <c r="W63" s="165">
        <f t="shared" ref="W63:W78" si="66">U63</f>
        <v>3482.3020000000001</v>
      </c>
      <c r="X63" s="165">
        <v>41.129199999999997</v>
      </c>
      <c r="Y63" s="165">
        <f t="shared" ref="Y63:Y78" si="67">W63</f>
        <v>3482.3020000000001</v>
      </c>
      <c r="Z63" s="165">
        <v>15.5854</v>
      </c>
      <c r="AA63" s="165">
        <f t="shared" ref="AA63:AA78" si="68">Y63</f>
        <v>3482.3020000000001</v>
      </c>
      <c r="AB63" s="165">
        <v>5.9058000000000002</v>
      </c>
      <c r="AC63" s="165">
        <f>AA63</f>
        <v>3482.3020000000001</v>
      </c>
      <c r="AD63" s="165">
        <v>2.238</v>
      </c>
      <c r="AE63" s="165">
        <f>AC63</f>
        <v>3482.3020000000001</v>
      </c>
      <c r="AF63" s="165">
        <v>0.84799999999999998</v>
      </c>
      <c r="AG63" s="165">
        <f>AE63</f>
        <v>3482.3020000000001</v>
      </c>
      <c r="AH63" s="165">
        <v>0.32140000000000002</v>
      </c>
      <c r="AI63" s="165">
        <f>AG63</f>
        <v>3482.3020000000001</v>
      </c>
      <c r="AJ63" s="165">
        <v>0.12180000000000001</v>
      </c>
      <c r="AK63" s="165">
        <f>AI63</f>
        <v>3482.3020000000001</v>
      </c>
      <c r="AL63" s="165">
        <v>4.6100000000000002E-2</v>
      </c>
      <c r="AM63" s="165">
        <f>AK63</f>
        <v>3482.3020000000001</v>
      </c>
      <c r="AN63" s="165">
        <v>1.7500000000000002E-2</v>
      </c>
      <c r="AO63" s="165">
        <f>AM63</f>
        <v>3482.3020000000001</v>
      </c>
      <c r="AP63" s="165">
        <v>6.6E-3</v>
      </c>
      <c r="AQ63" s="165">
        <f>AO63</f>
        <v>3482.3020000000001</v>
      </c>
      <c r="AR63" s="165">
        <v>2.5000000000000001E-3</v>
      </c>
      <c r="AS63" s="165">
        <f>AQ63</f>
        <v>3482.3020000000001</v>
      </c>
    </row>
    <row r="64" spans="1:45" ht="15" customHeight="1" x14ac:dyDescent="0.25">
      <c r="A64" s="63" t="s">
        <v>78</v>
      </c>
      <c r="B64" s="13">
        <v>990</v>
      </c>
      <c r="C64" s="13">
        <v>9</v>
      </c>
      <c r="D64" s="107">
        <f>(LARGE('Annual Heat Inputs'!D64:K64,1)+LARGE('Annual Heat Inputs'!D64:K64,2)+LARGE('Annual Heat Inputs'!D64:K64,3))/3</f>
        <v>14288.052333333333</v>
      </c>
      <c r="E64" s="108">
        <v>1344079813</v>
      </c>
      <c r="F64" s="137">
        <f t="shared" si="42"/>
        <v>1.0630360038993705E-5</v>
      </c>
      <c r="G64" s="159">
        <v>161456</v>
      </c>
      <c r="H64" s="165">
        <f t="shared" si="38"/>
        <v>1.7163354104557678</v>
      </c>
      <c r="I64" s="165">
        <f>MIN(H64,'SO2 Annual Emissions'!N64,' Retirement Adjustments'!D64)</f>
        <v>0</v>
      </c>
      <c r="J64" s="165">
        <v>38807.2333</v>
      </c>
      <c r="K64" s="165">
        <f>I64</f>
        <v>0</v>
      </c>
      <c r="L64" s="165">
        <v>13891.458699999999</v>
      </c>
      <c r="M64" s="165">
        <f t="shared" si="61"/>
        <v>0</v>
      </c>
      <c r="N64" s="165">
        <v>5263.9876999999997</v>
      </c>
      <c r="O64" s="165">
        <f t="shared" si="62"/>
        <v>0</v>
      </c>
      <c r="P64" s="165">
        <v>1994.7197000000001</v>
      </c>
      <c r="Q64" s="165">
        <f t="shared" si="63"/>
        <v>0</v>
      </c>
      <c r="R64" s="165">
        <v>755.87310000000002</v>
      </c>
      <c r="S64" s="165">
        <f t="shared" si="64"/>
        <v>0</v>
      </c>
      <c r="T64" s="165">
        <v>286.42829999999998</v>
      </c>
      <c r="U64" s="165">
        <f t="shared" si="65"/>
        <v>0</v>
      </c>
      <c r="V64" s="165">
        <v>108.53830000000001</v>
      </c>
      <c r="W64" s="165">
        <f t="shared" si="66"/>
        <v>0</v>
      </c>
      <c r="X64" s="165">
        <v>41.129199999999997</v>
      </c>
      <c r="Y64" s="165">
        <f t="shared" si="67"/>
        <v>0</v>
      </c>
      <c r="Z64" s="165">
        <v>15.5854</v>
      </c>
      <c r="AA64" s="165">
        <f t="shared" si="68"/>
        <v>0</v>
      </c>
      <c r="AB64" s="165">
        <v>5.9058000000000002</v>
      </c>
      <c r="AC64" s="165">
        <f>AA64</f>
        <v>0</v>
      </c>
      <c r="AD64" s="165">
        <v>2.238</v>
      </c>
      <c r="AE64" s="165">
        <f>AC64</f>
        <v>0</v>
      </c>
      <c r="AF64" s="165">
        <v>0.84799999999999998</v>
      </c>
      <c r="AG64" s="165">
        <f>AE64</f>
        <v>0</v>
      </c>
      <c r="AH64" s="165">
        <v>0.32140000000000002</v>
      </c>
      <c r="AI64" s="165">
        <f>AG64</f>
        <v>0</v>
      </c>
      <c r="AJ64" s="165">
        <v>0.12180000000000001</v>
      </c>
      <c r="AK64" s="165">
        <f>AI64</f>
        <v>0</v>
      </c>
      <c r="AL64" s="165">
        <v>4.6100000000000002E-2</v>
      </c>
      <c r="AM64" s="165">
        <f t="shared" ref="AM64:AM79" si="69">AK64</f>
        <v>0</v>
      </c>
      <c r="AN64" s="165">
        <v>1.7500000000000002E-2</v>
      </c>
      <c r="AO64" s="165">
        <f t="shared" ref="AO64:AO79" si="70">AM64</f>
        <v>0</v>
      </c>
      <c r="AP64" s="165">
        <v>6.6E-3</v>
      </c>
      <c r="AQ64" s="165">
        <f t="shared" ref="AQ64:AQ79" si="71">AO64</f>
        <v>0</v>
      </c>
      <c r="AR64" s="165">
        <v>2.5000000000000001E-3</v>
      </c>
      <c r="AS64" s="165">
        <f t="shared" ref="AS64:AS79" si="72">AQ64</f>
        <v>0</v>
      </c>
    </row>
    <row r="65" spans="1:45" ht="15" customHeight="1" x14ac:dyDescent="0.25">
      <c r="A65" s="63" t="s">
        <v>78</v>
      </c>
      <c r="B65" s="13">
        <v>990</v>
      </c>
      <c r="C65" s="15" t="s">
        <v>28</v>
      </c>
      <c r="D65" s="107">
        <f>(LARGE('Annual Heat Inputs'!D65:K65,1)+LARGE('Annual Heat Inputs'!D65:K65,2)+LARGE('Annual Heat Inputs'!D65:K65,3))/3</f>
        <v>366463.10933333333</v>
      </c>
      <c r="E65" s="108">
        <v>1344079813</v>
      </c>
      <c r="F65" s="137">
        <f t="shared" si="42"/>
        <v>2.7264981274838424E-4</v>
      </c>
      <c r="G65" s="159">
        <v>161456</v>
      </c>
      <c r="H65" s="165">
        <f t="shared" si="38"/>
        <v>44.020948167103128</v>
      </c>
      <c r="I65" s="165">
        <f>MIN(H65,'SO2 Annual Emissions'!N65,' Retirement Adjustments'!D65)</f>
        <v>0.317</v>
      </c>
      <c r="J65" s="165">
        <v>38807.2333</v>
      </c>
      <c r="K65" s="165">
        <f t="shared" ref="K65:K79" si="73">I65</f>
        <v>0.317</v>
      </c>
      <c r="L65" s="165">
        <v>13891.458699999999</v>
      </c>
      <c r="M65" s="165">
        <f t="shared" si="61"/>
        <v>0.317</v>
      </c>
      <c r="N65" s="165">
        <v>5263.9876999999997</v>
      </c>
      <c r="O65" s="165">
        <f t="shared" si="62"/>
        <v>0.317</v>
      </c>
      <c r="P65" s="165">
        <v>1994.7197000000001</v>
      </c>
      <c r="Q65" s="165">
        <f t="shared" si="63"/>
        <v>0.317</v>
      </c>
      <c r="R65" s="165">
        <v>755.87310000000002</v>
      </c>
      <c r="S65" s="165">
        <f t="shared" si="64"/>
        <v>0.317</v>
      </c>
      <c r="T65" s="165">
        <v>286.42829999999998</v>
      </c>
      <c r="U65" s="165">
        <f t="shared" si="65"/>
        <v>0.317</v>
      </c>
      <c r="V65" s="165">
        <v>108.53830000000001</v>
      </c>
      <c r="W65" s="165">
        <f t="shared" si="66"/>
        <v>0.317</v>
      </c>
      <c r="X65" s="165">
        <v>41.129199999999997</v>
      </c>
      <c r="Y65" s="165">
        <f t="shared" si="67"/>
        <v>0.317</v>
      </c>
      <c r="Z65" s="165">
        <v>15.5854</v>
      </c>
      <c r="AA65" s="165">
        <f t="shared" si="68"/>
        <v>0.317</v>
      </c>
      <c r="AB65" s="165">
        <v>5.9058000000000002</v>
      </c>
      <c r="AC65" s="165">
        <f t="shared" ref="AC65:AC79" si="74">AA65</f>
        <v>0.317</v>
      </c>
      <c r="AD65" s="165">
        <v>2.238</v>
      </c>
      <c r="AE65" s="165">
        <f t="shared" ref="AE65:AE79" si="75">AC65</f>
        <v>0.317</v>
      </c>
      <c r="AF65" s="165">
        <v>0.84799999999999998</v>
      </c>
      <c r="AG65" s="165">
        <f t="shared" ref="AG65:AG79" si="76">AE65</f>
        <v>0.317</v>
      </c>
      <c r="AH65" s="165">
        <v>0.32140000000000002</v>
      </c>
      <c r="AI65" s="165">
        <f t="shared" ref="AI65:AI79" si="77">AG65</f>
        <v>0.317</v>
      </c>
      <c r="AJ65" s="165">
        <v>0.12180000000000001</v>
      </c>
      <c r="AK65" s="165">
        <f t="shared" ref="AK65:AK79" si="78">AI65</f>
        <v>0.317</v>
      </c>
      <c r="AL65" s="165">
        <v>4.6100000000000002E-2</v>
      </c>
      <c r="AM65" s="165">
        <f t="shared" si="69"/>
        <v>0.317</v>
      </c>
      <c r="AN65" s="165">
        <v>1.7500000000000002E-2</v>
      </c>
      <c r="AO65" s="165">
        <f t="shared" si="70"/>
        <v>0.317</v>
      </c>
      <c r="AP65" s="165">
        <v>6.6E-3</v>
      </c>
      <c r="AQ65" s="165">
        <f t="shared" si="71"/>
        <v>0.317</v>
      </c>
      <c r="AR65" s="165">
        <v>2.5000000000000001E-3</v>
      </c>
      <c r="AS65" s="165">
        <f t="shared" si="72"/>
        <v>0.317</v>
      </c>
    </row>
    <row r="66" spans="1:45" ht="15" customHeight="1" x14ac:dyDescent="0.25">
      <c r="A66" s="63" t="s">
        <v>78</v>
      </c>
      <c r="B66" s="13">
        <v>990</v>
      </c>
      <c r="C66" s="15" t="s">
        <v>32</v>
      </c>
      <c r="D66" s="107">
        <f>(LARGE('Annual Heat Inputs'!D66:K66,1)+LARGE('Annual Heat Inputs'!D66:K66,2)+LARGE('Annual Heat Inputs'!D66:K66,3))/3</f>
        <v>389289.92766666668</v>
      </c>
      <c r="E66" s="108">
        <v>1344079813</v>
      </c>
      <c r="F66" s="137">
        <f t="shared" si="42"/>
        <v>2.8963304403610345E-4</v>
      </c>
      <c r="G66" s="159">
        <v>161456</v>
      </c>
      <c r="H66" s="165">
        <f t="shared" si="38"/>
        <v>46.762992757893116</v>
      </c>
      <c r="I66" s="165">
        <f>MIN(H66,'SO2 Annual Emissions'!N66,' Retirement Adjustments'!D66)</f>
        <v>0.51700000000000002</v>
      </c>
      <c r="J66" s="165">
        <v>38807.2333</v>
      </c>
      <c r="K66" s="165">
        <f t="shared" si="73"/>
        <v>0.51700000000000002</v>
      </c>
      <c r="L66" s="165">
        <v>13891.458699999999</v>
      </c>
      <c r="M66" s="165">
        <f t="shared" si="61"/>
        <v>0.51700000000000002</v>
      </c>
      <c r="N66" s="165">
        <v>5263.9876999999997</v>
      </c>
      <c r="O66" s="165">
        <f t="shared" si="62"/>
        <v>0.51700000000000002</v>
      </c>
      <c r="P66" s="165">
        <v>1994.7197000000001</v>
      </c>
      <c r="Q66" s="165">
        <f t="shared" si="63"/>
        <v>0.51700000000000002</v>
      </c>
      <c r="R66" s="165">
        <v>755.87310000000002</v>
      </c>
      <c r="S66" s="165">
        <f t="shared" si="64"/>
        <v>0.51700000000000002</v>
      </c>
      <c r="T66" s="165">
        <v>286.42829999999998</v>
      </c>
      <c r="U66" s="165">
        <f t="shared" si="65"/>
        <v>0.51700000000000002</v>
      </c>
      <c r="V66" s="165">
        <v>108.53830000000001</v>
      </c>
      <c r="W66" s="165">
        <f t="shared" si="66"/>
        <v>0.51700000000000002</v>
      </c>
      <c r="X66" s="165">
        <v>41.129199999999997</v>
      </c>
      <c r="Y66" s="165">
        <f t="shared" si="67"/>
        <v>0.51700000000000002</v>
      </c>
      <c r="Z66" s="165">
        <v>15.5854</v>
      </c>
      <c r="AA66" s="165">
        <f t="shared" si="68"/>
        <v>0.51700000000000002</v>
      </c>
      <c r="AB66" s="165">
        <v>5.9058000000000002</v>
      </c>
      <c r="AC66" s="165">
        <f t="shared" si="74"/>
        <v>0.51700000000000002</v>
      </c>
      <c r="AD66" s="165">
        <v>2.238</v>
      </c>
      <c r="AE66" s="165">
        <f t="shared" si="75"/>
        <v>0.51700000000000002</v>
      </c>
      <c r="AF66" s="165">
        <v>0.84799999999999998</v>
      </c>
      <c r="AG66" s="165">
        <f t="shared" si="76"/>
        <v>0.51700000000000002</v>
      </c>
      <c r="AH66" s="165">
        <v>0.32140000000000002</v>
      </c>
      <c r="AI66" s="165">
        <f t="shared" si="77"/>
        <v>0.51700000000000002</v>
      </c>
      <c r="AJ66" s="165">
        <v>0.12180000000000001</v>
      </c>
      <c r="AK66" s="165">
        <f t="shared" si="78"/>
        <v>0.51700000000000002</v>
      </c>
      <c r="AL66" s="165">
        <v>4.6100000000000002E-2</v>
      </c>
      <c r="AM66" s="165">
        <f t="shared" si="69"/>
        <v>0.51700000000000002</v>
      </c>
      <c r="AN66" s="165">
        <v>1.7500000000000002E-2</v>
      </c>
      <c r="AO66" s="165">
        <f t="shared" si="70"/>
        <v>0.51700000000000002</v>
      </c>
      <c r="AP66" s="165">
        <v>6.6E-3</v>
      </c>
      <c r="AQ66" s="165">
        <f t="shared" si="71"/>
        <v>0.51700000000000002</v>
      </c>
      <c r="AR66" s="165">
        <v>2.5000000000000001E-3</v>
      </c>
      <c r="AS66" s="165">
        <f t="shared" si="72"/>
        <v>0.51700000000000002</v>
      </c>
    </row>
    <row r="67" spans="1:45" ht="15" customHeight="1" x14ac:dyDescent="0.25">
      <c r="A67" s="63" t="s">
        <v>78</v>
      </c>
      <c r="B67" s="13">
        <v>990</v>
      </c>
      <c r="C67" s="15" t="s">
        <v>33</v>
      </c>
      <c r="D67" s="107">
        <f>(LARGE('Annual Heat Inputs'!D67:K67,1)+LARGE('Annual Heat Inputs'!D67:K67,2)+LARGE('Annual Heat Inputs'!D67:K67,3))/3</f>
        <v>1218468.8823333334</v>
      </c>
      <c r="E67" s="108">
        <v>1344079813</v>
      </c>
      <c r="F67" s="137">
        <f t="shared" si="42"/>
        <v>9.0654503590355858E-4</v>
      </c>
      <c r="G67" s="159">
        <v>161456</v>
      </c>
      <c r="H67" s="165">
        <f t="shared" si="38"/>
        <v>146.36713531684495</v>
      </c>
      <c r="I67" s="165">
        <f>MIN(H67,'SO2 Annual Emissions'!N67,' Retirement Adjustments'!D67)</f>
        <v>0.68700000000000006</v>
      </c>
      <c r="J67" s="165">
        <v>38807.2333</v>
      </c>
      <c r="K67" s="165">
        <f t="shared" si="73"/>
        <v>0.68700000000000006</v>
      </c>
      <c r="L67" s="165">
        <v>13891.458699999999</v>
      </c>
      <c r="M67" s="165">
        <f t="shared" si="61"/>
        <v>0.68700000000000006</v>
      </c>
      <c r="N67" s="165">
        <v>5263.9876999999997</v>
      </c>
      <c r="O67" s="165">
        <f t="shared" si="62"/>
        <v>0.68700000000000006</v>
      </c>
      <c r="P67" s="165">
        <v>1994.7197000000001</v>
      </c>
      <c r="Q67" s="165">
        <f t="shared" si="63"/>
        <v>0.68700000000000006</v>
      </c>
      <c r="R67" s="165">
        <v>755.87310000000002</v>
      </c>
      <c r="S67" s="165">
        <f t="shared" si="64"/>
        <v>0.68700000000000006</v>
      </c>
      <c r="T67" s="165">
        <v>286.42829999999998</v>
      </c>
      <c r="U67" s="165">
        <f t="shared" si="65"/>
        <v>0.68700000000000006</v>
      </c>
      <c r="V67" s="165">
        <v>108.53830000000001</v>
      </c>
      <c r="W67" s="165">
        <f t="shared" si="66"/>
        <v>0.68700000000000006</v>
      </c>
      <c r="X67" s="165">
        <v>41.129199999999997</v>
      </c>
      <c r="Y67" s="165">
        <f t="shared" si="67"/>
        <v>0.68700000000000006</v>
      </c>
      <c r="Z67" s="165">
        <v>15.5854</v>
      </c>
      <c r="AA67" s="165">
        <f t="shared" si="68"/>
        <v>0.68700000000000006</v>
      </c>
      <c r="AB67" s="165">
        <v>5.9058000000000002</v>
      </c>
      <c r="AC67" s="165">
        <f t="shared" si="74"/>
        <v>0.68700000000000006</v>
      </c>
      <c r="AD67" s="165">
        <v>2.238</v>
      </c>
      <c r="AE67" s="165">
        <f t="shared" si="75"/>
        <v>0.68700000000000006</v>
      </c>
      <c r="AF67" s="165">
        <v>0.84799999999999998</v>
      </c>
      <c r="AG67" s="165">
        <f t="shared" si="76"/>
        <v>0.68700000000000006</v>
      </c>
      <c r="AH67" s="165">
        <v>0.32140000000000002</v>
      </c>
      <c r="AI67" s="165">
        <f t="shared" si="77"/>
        <v>0.68700000000000006</v>
      </c>
      <c r="AJ67" s="165">
        <v>0.12180000000000001</v>
      </c>
      <c r="AK67" s="165">
        <f t="shared" si="78"/>
        <v>0.68700000000000006</v>
      </c>
      <c r="AL67" s="165">
        <v>4.6100000000000002E-2</v>
      </c>
      <c r="AM67" s="165">
        <f t="shared" si="69"/>
        <v>0.68700000000000006</v>
      </c>
      <c r="AN67" s="165">
        <v>1.7500000000000002E-2</v>
      </c>
      <c r="AO67" s="165">
        <f t="shared" si="70"/>
        <v>0.68700000000000006</v>
      </c>
      <c r="AP67" s="165">
        <v>6.6E-3</v>
      </c>
      <c r="AQ67" s="165">
        <f t="shared" si="71"/>
        <v>0.68700000000000006</v>
      </c>
      <c r="AR67" s="165">
        <v>2.5000000000000001E-3</v>
      </c>
      <c r="AS67" s="165">
        <f t="shared" si="72"/>
        <v>0.68700000000000006</v>
      </c>
    </row>
    <row r="68" spans="1:45" ht="15" customHeight="1" x14ac:dyDescent="0.25">
      <c r="A68" s="63" t="s">
        <v>30</v>
      </c>
      <c r="B68" s="13">
        <v>7763</v>
      </c>
      <c r="C68" s="13">
        <v>1</v>
      </c>
      <c r="D68" s="107">
        <f>(LARGE('Annual Heat Inputs'!D68:K68,1)+LARGE('Annual Heat Inputs'!D68:K68,2)+LARGE('Annual Heat Inputs'!D68:K68,3))/3</f>
        <v>366072.42199999996</v>
      </c>
      <c r="E68" s="108">
        <v>1344079813</v>
      </c>
      <c r="F68" s="137">
        <f t="shared" si="42"/>
        <v>2.7235914002972974E-4</v>
      </c>
      <c r="G68" s="159">
        <v>161456</v>
      </c>
      <c r="H68" s="165">
        <f t="shared" si="38"/>
        <v>43.974017312640044</v>
      </c>
      <c r="I68" s="165">
        <f>MIN(H68,'SO2 Annual Emissions'!N68,' Retirement Adjustments'!D68)</f>
        <v>0.16500000000000001</v>
      </c>
      <c r="J68" s="165">
        <v>38807.2333</v>
      </c>
      <c r="K68" s="165">
        <f t="shared" si="73"/>
        <v>0.16500000000000001</v>
      </c>
      <c r="L68" s="165">
        <v>13891.458699999999</v>
      </c>
      <c r="M68" s="165">
        <f t="shared" si="61"/>
        <v>0.16500000000000001</v>
      </c>
      <c r="N68" s="165">
        <v>5263.9876999999997</v>
      </c>
      <c r="O68" s="165">
        <f t="shared" si="62"/>
        <v>0.16500000000000001</v>
      </c>
      <c r="P68" s="165">
        <v>1994.7197000000001</v>
      </c>
      <c r="Q68" s="165">
        <f t="shared" si="63"/>
        <v>0.16500000000000001</v>
      </c>
      <c r="R68" s="165">
        <v>755.87310000000002</v>
      </c>
      <c r="S68" s="165">
        <f t="shared" si="64"/>
        <v>0.16500000000000001</v>
      </c>
      <c r="T68" s="165">
        <v>286.42829999999998</v>
      </c>
      <c r="U68" s="165">
        <f t="shared" si="65"/>
        <v>0.16500000000000001</v>
      </c>
      <c r="V68" s="165">
        <v>108.53830000000001</v>
      </c>
      <c r="W68" s="165">
        <f t="shared" si="66"/>
        <v>0.16500000000000001</v>
      </c>
      <c r="X68" s="165">
        <v>41.129199999999997</v>
      </c>
      <c r="Y68" s="165">
        <f t="shared" si="67"/>
        <v>0.16500000000000001</v>
      </c>
      <c r="Z68" s="165">
        <v>15.5854</v>
      </c>
      <c r="AA68" s="165">
        <f t="shared" si="68"/>
        <v>0.16500000000000001</v>
      </c>
      <c r="AB68" s="165">
        <v>5.9058000000000002</v>
      </c>
      <c r="AC68" s="165">
        <f t="shared" si="74"/>
        <v>0.16500000000000001</v>
      </c>
      <c r="AD68" s="165">
        <v>2.238</v>
      </c>
      <c r="AE68" s="165">
        <f t="shared" si="75"/>
        <v>0.16500000000000001</v>
      </c>
      <c r="AF68" s="165">
        <v>0.84799999999999998</v>
      </c>
      <c r="AG68" s="165">
        <f t="shared" si="76"/>
        <v>0.16500000000000001</v>
      </c>
      <c r="AH68" s="165">
        <v>0.32140000000000002</v>
      </c>
      <c r="AI68" s="165">
        <f t="shared" si="77"/>
        <v>0.16500000000000001</v>
      </c>
      <c r="AJ68" s="165">
        <v>0.12180000000000001</v>
      </c>
      <c r="AK68" s="165">
        <f t="shared" si="78"/>
        <v>0.16500000000000001</v>
      </c>
      <c r="AL68" s="165">
        <v>4.6100000000000002E-2</v>
      </c>
      <c r="AM68" s="165">
        <f t="shared" si="69"/>
        <v>0.16500000000000001</v>
      </c>
      <c r="AN68" s="165">
        <v>1.7500000000000002E-2</v>
      </c>
      <c r="AO68" s="165">
        <f t="shared" si="70"/>
        <v>0.16500000000000001</v>
      </c>
      <c r="AP68" s="165">
        <v>6.6E-3</v>
      </c>
      <c r="AQ68" s="165">
        <f t="shared" si="71"/>
        <v>0.16500000000000001</v>
      </c>
      <c r="AR68" s="165">
        <v>2.5000000000000001E-3</v>
      </c>
      <c r="AS68" s="165">
        <f t="shared" si="72"/>
        <v>0.16500000000000001</v>
      </c>
    </row>
    <row r="69" spans="1:45" ht="15" customHeight="1" x14ac:dyDescent="0.25">
      <c r="A69" s="63" t="s">
        <v>30</v>
      </c>
      <c r="B69" s="13">
        <v>7763</v>
      </c>
      <c r="C69" s="13">
        <v>2</v>
      </c>
      <c r="D69" s="107">
        <f>(LARGE('Annual Heat Inputs'!D69:K69,1)+LARGE('Annual Heat Inputs'!D69:K69,2)+LARGE('Annual Heat Inputs'!D69:K69,3))/3</f>
        <v>385093.97700000001</v>
      </c>
      <c r="E69" s="108">
        <v>1344079813</v>
      </c>
      <c r="F69" s="137">
        <f t="shared" si="42"/>
        <v>2.8651124232010174E-4</v>
      </c>
      <c r="G69" s="159">
        <v>161456</v>
      </c>
      <c r="H69" s="165">
        <f t="shared" si="38"/>
        <v>46.258959140034349</v>
      </c>
      <c r="I69" s="165">
        <f>MIN(H69,'SO2 Annual Emissions'!N69,' Retirement Adjustments'!D69)</f>
        <v>0.17899999999999999</v>
      </c>
      <c r="J69" s="165">
        <v>38807.2333</v>
      </c>
      <c r="K69" s="165">
        <f t="shared" si="73"/>
        <v>0.17899999999999999</v>
      </c>
      <c r="L69" s="165">
        <v>13891.458699999999</v>
      </c>
      <c r="M69" s="165">
        <f t="shared" si="61"/>
        <v>0.17899999999999999</v>
      </c>
      <c r="N69" s="165">
        <v>5263.9876999999997</v>
      </c>
      <c r="O69" s="165">
        <f t="shared" si="62"/>
        <v>0.17899999999999999</v>
      </c>
      <c r="P69" s="165">
        <v>1994.7197000000001</v>
      </c>
      <c r="Q69" s="165">
        <f t="shared" si="63"/>
        <v>0.17899999999999999</v>
      </c>
      <c r="R69" s="165">
        <v>755.87310000000002</v>
      </c>
      <c r="S69" s="165">
        <f t="shared" si="64"/>
        <v>0.17899999999999999</v>
      </c>
      <c r="T69" s="165">
        <v>286.42829999999998</v>
      </c>
      <c r="U69" s="165">
        <f t="shared" si="65"/>
        <v>0.17899999999999999</v>
      </c>
      <c r="V69" s="165">
        <v>108.53830000000001</v>
      </c>
      <c r="W69" s="165">
        <f t="shared" si="66"/>
        <v>0.17899999999999999</v>
      </c>
      <c r="X69" s="165">
        <v>41.129199999999997</v>
      </c>
      <c r="Y69" s="165">
        <f t="shared" si="67"/>
        <v>0.17899999999999999</v>
      </c>
      <c r="Z69" s="165">
        <v>15.5854</v>
      </c>
      <c r="AA69" s="165">
        <f t="shared" si="68"/>
        <v>0.17899999999999999</v>
      </c>
      <c r="AB69" s="165">
        <v>5.9058000000000002</v>
      </c>
      <c r="AC69" s="165">
        <f t="shared" si="74"/>
        <v>0.17899999999999999</v>
      </c>
      <c r="AD69" s="165">
        <v>2.238</v>
      </c>
      <c r="AE69" s="165">
        <f t="shared" si="75"/>
        <v>0.17899999999999999</v>
      </c>
      <c r="AF69" s="165">
        <v>0.84799999999999998</v>
      </c>
      <c r="AG69" s="165">
        <f t="shared" si="76"/>
        <v>0.17899999999999999</v>
      </c>
      <c r="AH69" s="165">
        <v>0.32140000000000002</v>
      </c>
      <c r="AI69" s="165">
        <f t="shared" si="77"/>
        <v>0.17899999999999999</v>
      </c>
      <c r="AJ69" s="165">
        <v>0.12180000000000001</v>
      </c>
      <c r="AK69" s="165">
        <f t="shared" si="78"/>
        <v>0.17899999999999999</v>
      </c>
      <c r="AL69" s="165">
        <v>4.6100000000000002E-2</v>
      </c>
      <c r="AM69" s="165">
        <f t="shared" si="69"/>
        <v>0.17899999999999999</v>
      </c>
      <c r="AN69" s="165">
        <v>1.7500000000000002E-2</v>
      </c>
      <c r="AO69" s="165">
        <f t="shared" si="70"/>
        <v>0.17899999999999999</v>
      </c>
      <c r="AP69" s="165">
        <v>6.6E-3</v>
      </c>
      <c r="AQ69" s="165">
        <f t="shared" si="71"/>
        <v>0.17899999999999999</v>
      </c>
      <c r="AR69" s="165">
        <v>2.5000000000000001E-3</v>
      </c>
      <c r="AS69" s="165">
        <f t="shared" si="72"/>
        <v>0.17899999999999999</v>
      </c>
    </row>
    <row r="70" spans="1:45" ht="15" customHeight="1" x14ac:dyDescent="0.25">
      <c r="A70" s="63" t="s">
        <v>30</v>
      </c>
      <c r="B70" s="13">
        <v>7763</v>
      </c>
      <c r="C70" s="13">
        <v>3</v>
      </c>
      <c r="D70" s="107">
        <f>(LARGE('Annual Heat Inputs'!D70:K70,1)+LARGE('Annual Heat Inputs'!D70:K70,2)+LARGE('Annual Heat Inputs'!D70:K70,3))/3</f>
        <v>331614.00099999999</v>
      </c>
      <c r="E70" s="108">
        <v>1344079813</v>
      </c>
      <c r="F70" s="137">
        <f t="shared" si="42"/>
        <v>2.4672195638429694E-4</v>
      </c>
      <c r="G70" s="159">
        <v>161456</v>
      </c>
      <c r="H70" s="165">
        <f t="shared" si="38"/>
        <v>39.834740189983044</v>
      </c>
      <c r="I70" s="165">
        <f>MIN(H70,'SO2 Annual Emissions'!N70,' Retirement Adjustments'!D70)</f>
        <v>0.13700000000000001</v>
      </c>
      <c r="J70" s="165">
        <v>38807.2333</v>
      </c>
      <c r="K70" s="165">
        <f t="shared" si="73"/>
        <v>0.13700000000000001</v>
      </c>
      <c r="L70" s="165">
        <v>13891.458699999999</v>
      </c>
      <c r="M70" s="165">
        <f t="shared" si="61"/>
        <v>0.13700000000000001</v>
      </c>
      <c r="N70" s="165">
        <v>5263.9876999999997</v>
      </c>
      <c r="O70" s="165">
        <f t="shared" si="62"/>
        <v>0.13700000000000001</v>
      </c>
      <c r="P70" s="165">
        <v>1994.7197000000001</v>
      </c>
      <c r="Q70" s="165">
        <f t="shared" si="63"/>
        <v>0.13700000000000001</v>
      </c>
      <c r="R70" s="165">
        <v>755.87310000000002</v>
      </c>
      <c r="S70" s="165">
        <f t="shared" si="64"/>
        <v>0.13700000000000001</v>
      </c>
      <c r="T70" s="165">
        <v>286.42829999999998</v>
      </c>
      <c r="U70" s="165">
        <f t="shared" si="65"/>
        <v>0.13700000000000001</v>
      </c>
      <c r="V70" s="165">
        <v>108.53830000000001</v>
      </c>
      <c r="W70" s="165">
        <f t="shared" si="66"/>
        <v>0.13700000000000001</v>
      </c>
      <c r="X70" s="165">
        <v>41.129199999999997</v>
      </c>
      <c r="Y70" s="165">
        <f t="shared" si="67"/>
        <v>0.13700000000000001</v>
      </c>
      <c r="Z70" s="165">
        <v>15.5854</v>
      </c>
      <c r="AA70" s="165">
        <f t="shared" si="68"/>
        <v>0.13700000000000001</v>
      </c>
      <c r="AB70" s="165">
        <v>5.9058000000000002</v>
      </c>
      <c r="AC70" s="165">
        <f t="shared" si="74"/>
        <v>0.13700000000000001</v>
      </c>
      <c r="AD70" s="165">
        <v>2.238</v>
      </c>
      <c r="AE70" s="165">
        <f t="shared" si="75"/>
        <v>0.13700000000000001</v>
      </c>
      <c r="AF70" s="165">
        <v>0.84799999999999998</v>
      </c>
      <c r="AG70" s="165">
        <f t="shared" si="76"/>
        <v>0.13700000000000001</v>
      </c>
      <c r="AH70" s="165">
        <v>0.32140000000000002</v>
      </c>
      <c r="AI70" s="165">
        <f t="shared" si="77"/>
        <v>0.13700000000000001</v>
      </c>
      <c r="AJ70" s="165">
        <v>0.12180000000000001</v>
      </c>
      <c r="AK70" s="165">
        <f t="shared" si="78"/>
        <v>0.13700000000000001</v>
      </c>
      <c r="AL70" s="165">
        <v>4.6100000000000002E-2</v>
      </c>
      <c r="AM70" s="165">
        <f t="shared" si="69"/>
        <v>0.13700000000000001</v>
      </c>
      <c r="AN70" s="165">
        <v>1.7500000000000002E-2</v>
      </c>
      <c r="AO70" s="165">
        <f t="shared" si="70"/>
        <v>0.13700000000000001</v>
      </c>
      <c r="AP70" s="165">
        <v>6.6E-3</v>
      </c>
      <c r="AQ70" s="165">
        <f t="shared" si="71"/>
        <v>0.13700000000000001</v>
      </c>
      <c r="AR70" s="165">
        <v>2.5000000000000001E-3</v>
      </c>
      <c r="AS70" s="165">
        <f t="shared" si="72"/>
        <v>0.13700000000000001</v>
      </c>
    </row>
    <row r="71" spans="1:45" ht="15" customHeight="1" x14ac:dyDescent="0.25">
      <c r="A71" s="63" t="s">
        <v>31</v>
      </c>
      <c r="B71" s="13">
        <v>7948</v>
      </c>
      <c r="C71" s="13">
        <v>1</v>
      </c>
      <c r="D71" s="107">
        <f>(LARGE('Annual Heat Inputs'!D71:K71,1)+LARGE('Annual Heat Inputs'!D71:K71,2)+LARGE('Annual Heat Inputs'!D71:K71,3))/3</f>
        <v>95784.67766666667</v>
      </c>
      <c r="E71" s="108">
        <v>1344079813</v>
      </c>
      <c r="F71" s="137">
        <f t="shared" si="42"/>
        <v>7.126412936213533E-5</v>
      </c>
      <c r="G71" s="159">
        <v>161456</v>
      </c>
      <c r="H71" s="165">
        <f t="shared" si="38"/>
        <v>11.506021270292921</v>
      </c>
      <c r="I71" s="165">
        <f>MIN(H71,'SO2 Annual Emissions'!N71,' Retirement Adjustments'!D71)</f>
        <v>3.7999999999999999E-2</v>
      </c>
      <c r="J71" s="165">
        <v>38807.2333</v>
      </c>
      <c r="K71" s="165">
        <f t="shared" si="73"/>
        <v>3.7999999999999999E-2</v>
      </c>
      <c r="L71" s="165">
        <v>13891.458699999999</v>
      </c>
      <c r="M71" s="165">
        <f t="shared" si="61"/>
        <v>3.7999999999999999E-2</v>
      </c>
      <c r="N71" s="165">
        <v>5263.9876999999997</v>
      </c>
      <c r="O71" s="165">
        <f t="shared" si="62"/>
        <v>3.7999999999999999E-2</v>
      </c>
      <c r="P71" s="165">
        <v>1994.7197000000001</v>
      </c>
      <c r="Q71" s="165">
        <f t="shared" si="63"/>
        <v>3.7999999999999999E-2</v>
      </c>
      <c r="R71" s="165">
        <v>755.87310000000002</v>
      </c>
      <c r="S71" s="165">
        <f t="shared" si="64"/>
        <v>3.7999999999999999E-2</v>
      </c>
      <c r="T71" s="165">
        <v>286.42829999999998</v>
      </c>
      <c r="U71" s="165">
        <f t="shared" si="65"/>
        <v>3.7999999999999999E-2</v>
      </c>
      <c r="V71" s="165">
        <v>108.53830000000001</v>
      </c>
      <c r="W71" s="165">
        <f t="shared" si="66"/>
        <v>3.7999999999999999E-2</v>
      </c>
      <c r="X71" s="165">
        <v>41.129199999999997</v>
      </c>
      <c r="Y71" s="165">
        <f t="shared" si="67"/>
        <v>3.7999999999999999E-2</v>
      </c>
      <c r="Z71" s="165">
        <v>15.5854</v>
      </c>
      <c r="AA71" s="165">
        <f t="shared" si="68"/>
        <v>3.7999999999999999E-2</v>
      </c>
      <c r="AB71" s="165">
        <v>5.9058000000000002</v>
      </c>
      <c r="AC71" s="165">
        <f t="shared" si="74"/>
        <v>3.7999999999999999E-2</v>
      </c>
      <c r="AD71" s="165">
        <v>2.238</v>
      </c>
      <c r="AE71" s="165">
        <f t="shared" si="75"/>
        <v>3.7999999999999999E-2</v>
      </c>
      <c r="AF71" s="165">
        <v>0.84799999999999998</v>
      </c>
      <c r="AG71" s="165">
        <f t="shared" si="76"/>
        <v>3.7999999999999999E-2</v>
      </c>
      <c r="AH71" s="165">
        <v>0.32140000000000002</v>
      </c>
      <c r="AI71" s="165">
        <f t="shared" si="77"/>
        <v>3.7999999999999999E-2</v>
      </c>
      <c r="AJ71" s="165">
        <v>0.12180000000000001</v>
      </c>
      <c r="AK71" s="165">
        <f t="shared" si="78"/>
        <v>3.7999999999999999E-2</v>
      </c>
      <c r="AL71" s="165">
        <v>4.6100000000000002E-2</v>
      </c>
      <c r="AM71" s="165">
        <f t="shared" si="69"/>
        <v>3.7999999999999999E-2</v>
      </c>
      <c r="AN71" s="165">
        <v>1.7500000000000002E-2</v>
      </c>
      <c r="AO71" s="165">
        <f t="shared" si="70"/>
        <v>3.7999999999999999E-2</v>
      </c>
      <c r="AP71" s="165">
        <v>6.6E-3</v>
      </c>
      <c r="AQ71" s="165">
        <f t="shared" si="71"/>
        <v>3.7999999999999999E-2</v>
      </c>
      <c r="AR71" s="165">
        <v>2.5000000000000001E-3</v>
      </c>
      <c r="AS71" s="165">
        <f t="shared" si="72"/>
        <v>3.7999999999999999E-2</v>
      </c>
    </row>
    <row r="72" spans="1:45" ht="15" customHeight="1" x14ac:dyDescent="0.25">
      <c r="A72" s="63" t="s">
        <v>31</v>
      </c>
      <c r="B72" s="13">
        <v>7948</v>
      </c>
      <c r="C72" s="13">
        <v>2</v>
      </c>
      <c r="D72" s="107">
        <f>(LARGE('Annual Heat Inputs'!D72:K72,1)+LARGE('Annual Heat Inputs'!D72:K72,2)+LARGE('Annual Heat Inputs'!D72:K72,3))/3</f>
        <v>99954.920666666658</v>
      </c>
      <c r="E72" s="108">
        <v>1344079813</v>
      </c>
      <c r="F72" s="137">
        <f t="shared" si="42"/>
        <v>7.4366804485788871E-5</v>
      </c>
      <c r="G72" s="159">
        <v>161456</v>
      </c>
      <c r="H72" s="165">
        <f t="shared" si="38"/>
        <v>12.006966785057529</v>
      </c>
      <c r="I72" s="165">
        <f>MIN(H72,'SO2 Annual Emissions'!N72,' Retirement Adjustments'!D72)</f>
        <v>4.1000000000000002E-2</v>
      </c>
      <c r="J72" s="165">
        <v>38807.2333</v>
      </c>
      <c r="K72" s="165">
        <f t="shared" si="73"/>
        <v>4.1000000000000002E-2</v>
      </c>
      <c r="L72" s="165">
        <v>13891.458699999999</v>
      </c>
      <c r="M72" s="165">
        <f t="shared" si="61"/>
        <v>4.1000000000000002E-2</v>
      </c>
      <c r="N72" s="165">
        <v>5263.9876999999997</v>
      </c>
      <c r="O72" s="165">
        <f t="shared" si="62"/>
        <v>4.1000000000000002E-2</v>
      </c>
      <c r="P72" s="165">
        <v>1994.7197000000001</v>
      </c>
      <c r="Q72" s="165">
        <f t="shared" si="63"/>
        <v>4.1000000000000002E-2</v>
      </c>
      <c r="R72" s="165">
        <v>755.87310000000002</v>
      </c>
      <c r="S72" s="165">
        <f t="shared" si="64"/>
        <v>4.1000000000000002E-2</v>
      </c>
      <c r="T72" s="165">
        <v>286.42829999999998</v>
      </c>
      <c r="U72" s="165">
        <f t="shared" si="65"/>
        <v>4.1000000000000002E-2</v>
      </c>
      <c r="V72" s="165">
        <v>108.53830000000001</v>
      </c>
      <c r="W72" s="165">
        <f t="shared" si="66"/>
        <v>4.1000000000000002E-2</v>
      </c>
      <c r="X72" s="165">
        <v>41.129199999999997</v>
      </c>
      <c r="Y72" s="165">
        <f t="shared" si="67"/>
        <v>4.1000000000000002E-2</v>
      </c>
      <c r="Z72" s="165">
        <v>15.5854</v>
      </c>
      <c r="AA72" s="165">
        <f t="shared" si="68"/>
        <v>4.1000000000000002E-2</v>
      </c>
      <c r="AB72" s="165">
        <v>5.9058000000000002</v>
      </c>
      <c r="AC72" s="165">
        <f t="shared" si="74"/>
        <v>4.1000000000000002E-2</v>
      </c>
      <c r="AD72" s="165">
        <v>2.238</v>
      </c>
      <c r="AE72" s="165">
        <f t="shared" si="75"/>
        <v>4.1000000000000002E-2</v>
      </c>
      <c r="AF72" s="165">
        <v>0.84799999999999998</v>
      </c>
      <c r="AG72" s="165">
        <f t="shared" si="76"/>
        <v>4.1000000000000002E-2</v>
      </c>
      <c r="AH72" s="165">
        <v>0.32140000000000002</v>
      </c>
      <c r="AI72" s="165">
        <f t="shared" si="77"/>
        <v>4.1000000000000002E-2</v>
      </c>
      <c r="AJ72" s="165">
        <v>0.12180000000000001</v>
      </c>
      <c r="AK72" s="165">
        <f t="shared" si="78"/>
        <v>4.1000000000000002E-2</v>
      </c>
      <c r="AL72" s="165">
        <v>4.6100000000000002E-2</v>
      </c>
      <c r="AM72" s="165">
        <f t="shared" si="69"/>
        <v>4.1000000000000002E-2</v>
      </c>
      <c r="AN72" s="165">
        <v>1.7500000000000002E-2</v>
      </c>
      <c r="AO72" s="165">
        <f t="shared" si="70"/>
        <v>4.1000000000000002E-2</v>
      </c>
      <c r="AP72" s="165">
        <v>6.6E-3</v>
      </c>
      <c r="AQ72" s="165">
        <f t="shared" si="71"/>
        <v>4.1000000000000002E-2</v>
      </c>
      <c r="AR72" s="165">
        <v>2.5000000000000001E-3</v>
      </c>
      <c r="AS72" s="165">
        <f t="shared" si="72"/>
        <v>4.1000000000000002E-2</v>
      </c>
    </row>
    <row r="73" spans="1:45" ht="15" customHeight="1" x14ac:dyDescent="0.25">
      <c r="A73" s="63" t="s">
        <v>31</v>
      </c>
      <c r="B73" s="13">
        <v>7948</v>
      </c>
      <c r="C73" s="13">
        <v>3</v>
      </c>
      <c r="D73" s="107">
        <f>(LARGE('Annual Heat Inputs'!D73:K73,1)+LARGE('Annual Heat Inputs'!D73:K73,2)+LARGE('Annual Heat Inputs'!D73:K73,3))/3</f>
        <v>98582.358666666667</v>
      </c>
      <c r="E73" s="108">
        <v>1344079813</v>
      </c>
      <c r="F73" s="137">
        <f t="shared" si="42"/>
        <v>7.3345613640777646E-5</v>
      </c>
      <c r="G73" s="159">
        <v>161456</v>
      </c>
      <c r="H73" s="165">
        <f t="shared" si="38"/>
        <v>11.842089395985395</v>
      </c>
      <c r="I73" s="165">
        <f>MIN(H73,'SO2 Annual Emissions'!N73,' Retirement Adjustments'!D73)</f>
        <v>3.9E-2</v>
      </c>
      <c r="J73" s="165">
        <v>38807.2333</v>
      </c>
      <c r="K73" s="165">
        <f t="shared" si="73"/>
        <v>3.9E-2</v>
      </c>
      <c r="L73" s="165">
        <v>13891.458699999999</v>
      </c>
      <c r="M73" s="165">
        <f t="shared" si="61"/>
        <v>3.9E-2</v>
      </c>
      <c r="N73" s="165">
        <v>5263.9876999999997</v>
      </c>
      <c r="O73" s="165">
        <f t="shared" si="62"/>
        <v>3.9E-2</v>
      </c>
      <c r="P73" s="165">
        <v>1994.7197000000001</v>
      </c>
      <c r="Q73" s="165">
        <f t="shared" si="63"/>
        <v>3.9E-2</v>
      </c>
      <c r="R73" s="165">
        <v>755.87310000000002</v>
      </c>
      <c r="S73" s="165">
        <f t="shared" si="64"/>
        <v>3.9E-2</v>
      </c>
      <c r="T73" s="165">
        <v>286.42829999999998</v>
      </c>
      <c r="U73" s="165">
        <f t="shared" si="65"/>
        <v>3.9E-2</v>
      </c>
      <c r="V73" s="165">
        <v>108.53830000000001</v>
      </c>
      <c r="W73" s="165">
        <f t="shared" si="66"/>
        <v>3.9E-2</v>
      </c>
      <c r="X73" s="165">
        <v>41.129199999999997</v>
      </c>
      <c r="Y73" s="165">
        <f t="shared" si="67"/>
        <v>3.9E-2</v>
      </c>
      <c r="Z73" s="165">
        <v>15.5854</v>
      </c>
      <c r="AA73" s="165">
        <f t="shared" si="68"/>
        <v>3.9E-2</v>
      </c>
      <c r="AB73" s="165">
        <v>5.9058000000000002</v>
      </c>
      <c r="AC73" s="165">
        <f t="shared" si="74"/>
        <v>3.9E-2</v>
      </c>
      <c r="AD73" s="165">
        <v>2.238</v>
      </c>
      <c r="AE73" s="165">
        <f t="shared" si="75"/>
        <v>3.9E-2</v>
      </c>
      <c r="AF73" s="165">
        <v>0.84799999999999998</v>
      </c>
      <c r="AG73" s="165">
        <f t="shared" si="76"/>
        <v>3.9E-2</v>
      </c>
      <c r="AH73" s="165">
        <v>0.32140000000000002</v>
      </c>
      <c r="AI73" s="165">
        <f t="shared" si="77"/>
        <v>3.9E-2</v>
      </c>
      <c r="AJ73" s="165">
        <v>0.12180000000000001</v>
      </c>
      <c r="AK73" s="165">
        <f t="shared" si="78"/>
        <v>3.9E-2</v>
      </c>
      <c r="AL73" s="165">
        <v>4.6100000000000002E-2</v>
      </c>
      <c r="AM73" s="165">
        <f t="shared" si="69"/>
        <v>3.9E-2</v>
      </c>
      <c r="AN73" s="165">
        <v>1.7500000000000002E-2</v>
      </c>
      <c r="AO73" s="165">
        <f t="shared" si="70"/>
        <v>3.9E-2</v>
      </c>
      <c r="AP73" s="165">
        <v>6.6E-3</v>
      </c>
      <c r="AQ73" s="165">
        <f t="shared" si="71"/>
        <v>3.9E-2</v>
      </c>
      <c r="AR73" s="165">
        <v>2.5000000000000001E-3</v>
      </c>
      <c r="AS73" s="165">
        <f t="shared" si="72"/>
        <v>3.9E-2</v>
      </c>
    </row>
    <row r="74" spans="1:45" ht="15" customHeight="1" x14ac:dyDescent="0.25">
      <c r="A74" s="63" t="s">
        <v>31</v>
      </c>
      <c r="B74" s="13">
        <v>7948</v>
      </c>
      <c r="C74" s="13">
        <v>4</v>
      </c>
      <c r="D74" s="107">
        <f>(LARGE('Annual Heat Inputs'!D74:K74,1)+LARGE('Annual Heat Inputs'!D74:K74,2)+LARGE('Annual Heat Inputs'!D74:K74,3))/3</f>
        <v>93337.102333333329</v>
      </c>
      <c r="E74" s="108">
        <v>1344079813</v>
      </c>
      <c r="F74" s="137">
        <f t="shared" si="42"/>
        <v>6.9443124902682644E-5</v>
      </c>
      <c r="G74" s="159">
        <v>161456</v>
      </c>
      <c r="H74" s="165">
        <f t="shared" si="38"/>
        <v>11.212009174287529</v>
      </c>
      <c r="I74" s="165">
        <f>MIN(H74,'SO2 Annual Emissions'!N74,' Retirement Adjustments'!D74)</f>
        <v>3.5999999999999997E-2</v>
      </c>
      <c r="J74" s="165">
        <v>38807.2333</v>
      </c>
      <c r="K74" s="165">
        <f t="shared" si="73"/>
        <v>3.5999999999999997E-2</v>
      </c>
      <c r="L74" s="165">
        <v>13891.458699999999</v>
      </c>
      <c r="M74" s="165">
        <f t="shared" si="61"/>
        <v>3.5999999999999997E-2</v>
      </c>
      <c r="N74" s="165">
        <v>5263.9876999999997</v>
      </c>
      <c r="O74" s="165">
        <f t="shared" si="62"/>
        <v>3.5999999999999997E-2</v>
      </c>
      <c r="P74" s="165">
        <v>1994.7197000000001</v>
      </c>
      <c r="Q74" s="165">
        <f t="shared" si="63"/>
        <v>3.5999999999999997E-2</v>
      </c>
      <c r="R74" s="165">
        <v>755.87310000000002</v>
      </c>
      <c r="S74" s="165">
        <f t="shared" si="64"/>
        <v>3.5999999999999997E-2</v>
      </c>
      <c r="T74" s="165">
        <v>286.42829999999998</v>
      </c>
      <c r="U74" s="165">
        <f t="shared" si="65"/>
        <v>3.5999999999999997E-2</v>
      </c>
      <c r="V74" s="165">
        <v>108.53830000000001</v>
      </c>
      <c r="W74" s="165">
        <f t="shared" si="66"/>
        <v>3.5999999999999997E-2</v>
      </c>
      <c r="X74" s="165">
        <v>41.129199999999997</v>
      </c>
      <c r="Y74" s="165">
        <f t="shared" si="67"/>
        <v>3.5999999999999997E-2</v>
      </c>
      <c r="Z74" s="165">
        <v>15.5854</v>
      </c>
      <c r="AA74" s="165">
        <f t="shared" si="68"/>
        <v>3.5999999999999997E-2</v>
      </c>
      <c r="AB74" s="165">
        <v>5.9058000000000002</v>
      </c>
      <c r="AC74" s="165">
        <f t="shared" si="74"/>
        <v>3.5999999999999997E-2</v>
      </c>
      <c r="AD74" s="165">
        <v>2.238</v>
      </c>
      <c r="AE74" s="165">
        <f t="shared" si="75"/>
        <v>3.5999999999999997E-2</v>
      </c>
      <c r="AF74" s="165">
        <v>0.84799999999999998</v>
      </c>
      <c r="AG74" s="165">
        <f t="shared" si="76"/>
        <v>3.5999999999999997E-2</v>
      </c>
      <c r="AH74" s="165">
        <v>0.32140000000000002</v>
      </c>
      <c r="AI74" s="165">
        <f t="shared" si="77"/>
        <v>3.5999999999999997E-2</v>
      </c>
      <c r="AJ74" s="165">
        <v>0.12180000000000001</v>
      </c>
      <c r="AK74" s="165">
        <f t="shared" si="78"/>
        <v>3.5999999999999997E-2</v>
      </c>
      <c r="AL74" s="165">
        <v>4.6100000000000002E-2</v>
      </c>
      <c r="AM74" s="165">
        <f t="shared" si="69"/>
        <v>3.5999999999999997E-2</v>
      </c>
      <c r="AN74" s="165">
        <v>1.7500000000000002E-2</v>
      </c>
      <c r="AO74" s="165">
        <f t="shared" si="70"/>
        <v>3.5999999999999997E-2</v>
      </c>
      <c r="AP74" s="165">
        <v>6.6E-3</v>
      </c>
      <c r="AQ74" s="165">
        <f t="shared" si="71"/>
        <v>3.5999999999999997E-2</v>
      </c>
      <c r="AR74" s="165">
        <v>2.5000000000000001E-3</v>
      </c>
      <c r="AS74" s="165">
        <f t="shared" si="72"/>
        <v>3.5999999999999997E-2</v>
      </c>
    </row>
    <row r="75" spans="1:45" ht="15" customHeight="1" x14ac:dyDescent="0.25">
      <c r="A75" s="63" t="s">
        <v>31</v>
      </c>
      <c r="B75" s="13">
        <v>7948</v>
      </c>
      <c r="C75" s="13">
        <v>5</v>
      </c>
      <c r="D75" s="107">
        <f>(LARGE('Annual Heat Inputs'!D75:K75,1)+LARGE('Annual Heat Inputs'!D75:K75,2)+LARGE('Annual Heat Inputs'!D75:K75,3))/3</f>
        <v>91782.335000000006</v>
      </c>
      <c r="E75" s="108">
        <v>1344079813</v>
      </c>
      <c r="F75" s="137">
        <f t="shared" si="42"/>
        <v>6.8286372663495999E-5</v>
      </c>
      <c r="G75" s="159">
        <v>161456</v>
      </c>
      <c r="H75" s="165">
        <f t="shared" si="38"/>
        <v>11.025244584757409</v>
      </c>
      <c r="I75" s="165">
        <f>MIN(H75,'SO2 Annual Emissions'!N75,' Retirement Adjustments'!D75)</f>
        <v>3.7999999999999999E-2</v>
      </c>
      <c r="J75" s="165">
        <v>38807.2333</v>
      </c>
      <c r="K75" s="165">
        <f t="shared" si="73"/>
        <v>3.7999999999999999E-2</v>
      </c>
      <c r="L75" s="165">
        <v>13891.458699999999</v>
      </c>
      <c r="M75" s="165">
        <f t="shared" si="61"/>
        <v>3.7999999999999999E-2</v>
      </c>
      <c r="N75" s="165">
        <v>5263.9876999999997</v>
      </c>
      <c r="O75" s="165">
        <f t="shared" si="62"/>
        <v>3.7999999999999999E-2</v>
      </c>
      <c r="P75" s="165">
        <v>1994.7197000000001</v>
      </c>
      <c r="Q75" s="165">
        <f t="shared" si="63"/>
        <v>3.7999999999999999E-2</v>
      </c>
      <c r="R75" s="165">
        <v>755.87310000000002</v>
      </c>
      <c r="S75" s="165">
        <f t="shared" si="64"/>
        <v>3.7999999999999999E-2</v>
      </c>
      <c r="T75" s="165">
        <v>286.42829999999998</v>
      </c>
      <c r="U75" s="165">
        <f t="shared" si="65"/>
        <v>3.7999999999999999E-2</v>
      </c>
      <c r="V75" s="165">
        <v>108.53830000000001</v>
      </c>
      <c r="W75" s="165">
        <f t="shared" si="66"/>
        <v>3.7999999999999999E-2</v>
      </c>
      <c r="X75" s="165">
        <v>41.129199999999997</v>
      </c>
      <c r="Y75" s="165">
        <f t="shared" si="67"/>
        <v>3.7999999999999999E-2</v>
      </c>
      <c r="Z75" s="165">
        <v>15.5854</v>
      </c>
      <c r="AA75" s="165">
        <f t="shared" si="68"/>
        <v>3.7999999999999999E-2</v>
      </c>
      <c r="AB75" s="165">
        <v>5.9058000000000002</v>
      </c>
      <c r="AC75" s="165">
        <f t="shared" si="74"/>
        <v>3.7999999999999999E-2</v>
      </c>
      <c r="AD75" s="165">
        <v>2.238</v>
      </c>
      <c r="AE75" s="165">
        <f t="shared" si="75"/>
        <v>3.7999999999999999E-2</v>
      </c>
      <c r="AF75" s="165">
        <v>0.84799999999999998</v>
      </c>
      <c r="AG75" s="165">
        <f t="shared" si="76"/>
        <v>3.7999999999999999E-2</v>
      </c>
      <c r="AH75" s="165">
        <v>0.32140000000000002</v>
      </c>
      <c r="AI75" s="165">
        <f t="shared" si="77"/>
        <v>3.7999999999999999E-2</v>
      </c>
      <c r="AJ75" s="165">
        <v>0.12180000000000001</v>
      </c>
      <c r="AK75" s="165">
        <f t="shared" si="78"/>
        <v>3.7999999999999999E-2</v>
      </c>
      <c r="AL75" s="165">
        <v>4.6100000000000002E-2</v>
      </c>
      <c r="AM75" s="165">
        <f t="shared" si="69"/>
        <v>3.7999999999999999E-2</v>
      </c>
      <c r="AN75" s="165">
        <v>1.7500000000000002E-2</v>
      </c>
      <c r="AO75" s="165">
        <f t="shared" si="70"/>
        <v>3.7999999999999999E-2</v>
      </c>
      <c r="AP75" s="165">
        <v>6.6E-3</v>
      </c>
      <c r="AQ75" s="165">
        <f t="shared" si="71"/>
        <v>3.7999999999999999E-2</v>
      </c>
      <c r="AR75" s="165">
        <v>2.5000000000000001E-3</v>
      </c>
      <c r="AS75" s="165">
        <f t="shared" si="72"/>
        <v>3.7999999999999999E-2</v>
      </c>
    </row>
    <row r="76" spans="1:45" ht="15" customHeight="1" x14ac:dyDescent="0.25">
      <c r="A76" s="63" t="s">
        <v>31</v>
      </c>
      <c r="B76" s="13">
        <v>7948</v>
      </c>
      <c r="C76" s="13">
        <v>6</v>
      </c>
      <c r="D76" s="107">
        <f>(LARGE('Annual Heat Inputs'!D76:K76,1)+LARGE('Annual Heat Inputs'!D76:K76,2)+LARGE('Annual Heat Inputs'!D76:K76,3))/3</f>
        <v>87396.147333333327</v>
      </c>
      <c r="E76" s="108">
        <v>1344079813</v>
      </c>
      <c r="F76" s="137">
        <f t="shared" si="42"/>
        <v>6.5023033965716826E-5</v>
      </c>
      <c r="G76" s="159">
        <v>161456</v>
      </c>
      <c r="H76" s="165">
        <f t="shared" si="38"/>
        <v>10.498358971968775</v>
      </c>
      <c r="I76" s="165">
        <f>MIN(H76,'SO2 Annual Emissions'!N76,' Retirement Adjustments'!D76)</f>
        <v>0.04</v>
      </c>
      <c r="J76" s="165">
        <v>38807.2333</v>
      </c>
      <c r="K76" s="165">
        <f t="shared" si="73"/>
        <v>0.04</v>
      </c>
      <c r="L76" s="165">
        <v>13891.458699999999</v>
      </c>
      <c r="M76" s="165">
        <f t="shared" si="61"/>
        <v>0.04</v>
      </c>
      <c r="N76" s="165">
        <v>5263.9876999999997</v>
      </c>
      <c r="O76" s="165">
        <f t="shared" si="62"/>
        <v>0.04</v>
      </c>
      <c r="P76" s="165">
        <v>1994.7197000000001</v>
      </c>
      <c r="Q76" s="165">
        <f t="shared" si="63"/>
        <v>0.04</v>
      </c>
      <c r="R76" s="165">
        <v>755.87310000000002</v>
      </c>
      <c r="S76" s="165">
        <f t="shared" si="64"/>
        <v>0.04</v>
      </c>
      <c r="T76" s="165">
        <v>286.42829999999998</v>
      </c>
      <c r="U76" s="165">
        <f t="shared" si="65"/>
        <v>0.04</v>
      </c>
      <c r="V76" s="165">
        <v>108.53830000000001</v>
      </c>
      <c r="W76" s="165">
        <f t="shared" si="66"/>
        <v>0.04</v>
      </c>
      <c r="X76" s="165">
        <v>41.129199999999997</v>
      </c>
      <c r="Y76" s="165">
        <f t="shared" si="67"/>
        <v>0.04</v>
      </c>
      <c r="Z76" s="165">
        <v>15.5854</v>
      </c>
      <c r="AA76" s="165">
        <f t="shared" si="68"/>
        <v>0.04</v>
      </c>
      <c r="AB76" s="165">
        <v>5.9058000000000002</v>
      </c>
      <c r="AC76" s="165">
        <f t="shared" si="74"/>
        <v>0.04</v>
      </c>
      <c r="AD76" s="165">
        <v>2.238</v>
      </c>
      <c r="AE76" s="165">
        <f t="shared" si="75"/>
        <v>0.04</v>
      </c>
      <c r="AF76" s="165">
        <v>0.84799999999999998</v>
      </c>
      <c r="AG76" s="165">
        <f t="shared" si="76"/>
        <v>0.04</v>
      </c>
      <c r="AH76" s="165">
        <v>0.32140000000000002</v>
      </c>
      <c r="AI76" s="165">
        <f t="shared" si="77"/>
        <v>0.04</v>
      </c>
      <c r="AJ76" s="165">
        <v>0.12180000000000001</v>
      </c>
      <c r="AK76" s="165">
        <f t="shared" si="78"/>
        <v>0.04</v>
      </c>
      <c r="AL76" s="165">
        <v>4.6100000000000002E-2</v>
      </c>
      <c r="AM76" s="165">
        <f t="shared" si="69"/>
        <v>0.04</v>
      </c>
      <c r="AN76" s="165">
        <v>1.7500000000000002E-2</v>
      </c>
      <c r="AO76" s="165">
        <f t="shared" si="70"/>
        <v>0.04</v>
      </c>
      <c r="AP76" s="165">
        <v>6.6E-3</v>
      </c>
      <c r="AQ76" s="165">
        <f t="shared" si="71"/>
        <v>0.04</v>
      </c>
      <c r="AR76" s="165">
        <v>2.5000000000000001E-3</v>
      </c>
      <c r="AS76" s="165">
        <f t="shared" si="72"/>
        <v>0.04</v>
      </c>
    </row>
    <row r="77" spans="1:45" ht="15" customHeight="1" x14ac:dyDescent="0.25">
      <c r="A77" s="63" t="s">
        <v>77</v>
      </c>
      <c r="B77" s="13">
        <v>991</v>
      </c>
      <c r="C77" s="13">
        <v>1</v>
      </c>
      <c r="D77" s="107">
        <f>(LARGE('Annual Heat Inputs'!D77:K77,1)+LARGE('Annual Heat Inputs'!D77:K77,2)+LARGE('Annual Heat Inputs'!D77:K77,3))/3</f>
        <v>21257.866999999998</v>
      </c>
      <c r="E77" s="108">
        <v>1344079813</v>
      </c>
      <c r="F77" s="137">
        <f t="shared" si="42"/>
        <v>1.581592610378711E-5</v>
      </c>
      <c r="G77" s="159">
        <v>161456</v>
      </c>
      <c r="H77" s="165">
        <f t="shared" si="38"/>
        <v>2.5535761650130517</v>
      </c>
      <c r="I77" s="165">
        <f>MIN(H77,'SO2 Annual Emissions'!N77,' Retirement Adjustments'!D77)</f>
        <v>0</v>
      </c>
      <c r="J77" s="165">
        <v>38807.2333</v>
      </c>
      <c r="K77" s="165">
        <f t="shared" si="73"/>
        <v>0</v>
      </c>
      <c r="L77" s="165">
        <v>13891.458699999999</v>
      </c>
      <c r="M77" s="165">
        <f t="shared" si="61"/>
        <v>0</v>
      </c>
      <c r="N77" s="165">
        <v>5263.9876999999997</v>
      </c>
      <c r="O77" s="165">
        <f t="shared" si="62"/>
        <v>0</v>
      </c>
      <c r="P77" s="165">
        <v>1994.7197000000001</v>
      </c>
      <c r="Q77" s="165">
        <f t="shared" si="63"/>
        <v>0</v>
      </c>
      <c r="R77" s="165">
        <v>755.87310000000002</v>
      </c>
      <c r="S77" s="165">
        <f t="shared" si="64"/>
        <v>0</v>
      </c>
      <c r="T77" s="165">
        <v>286.42829999999998</v>
      </c>
      <c r="U77" s="165">
        <f t="shared" si="65"/>
        <v>0</v>
      </c>
      <c r="V77" s="165">
        <v>108.53830000000001</v>
      </c>
      <c r="W77" s="165">
        <f t="shared" si="66"/>
        <v>0</v>
      </c>
      <c r="X77" s="165">
        <v>41.129199999999997</v>
      </c>
      <c r="Y77" s="165">
        <f t="shared" si="67"/>
        <v>0</v>
      </c>
      <c r="Z77" s="165">
        <v>15.5854</v>
      </c>
      <c r="AA77" s="165">
        <f t="shared" si="68"/>
        <v>0</v>
      </c>
      <c r="AB77" s="165">
        <v>5.9058000000000002</v>
      </c>
      <c r="AC77" s="165">
        <f t="shared" si="74"/>
        <v>0</v>
      </c>
      <c r="AD77" s="165">
        <v>2.238</v>
      </c>
      <c r="AE77" s="165">
        <f t="shared" si="75"/>
        <v>0</v>
      </c>
      <c r="AF77" s="165">
        <v>0.84799999999999998</v>
      </c>
      <c r="AG77" s="165">
        <f t="shared" si="76"/>
        <v>0</v>
      </c>
      <c r="AH77" s="165">
        <v>0.32140000000000002</v>
      </c>
      <c r="AI77" s="165">
        <f t="shared" si="77"/>
        <v>0</v>
      </c>
      <c r="AJ77" s="165">
        <v>0.12180000000000001</v>
      </c>
      <c r="AK77" s="165">
        <f t="shared" si="78"/>
        <v>0</v>
      </c>
      <c r="AL77" s="165">
        <v>4.6100000000000002E-2</v>
      </c>
      <c r="AM77" s="165">
        <f t="shared" si="69"/>
        <v>0</v>
      </c>
      <c r="AN77" s="165">
        <v>1.7500000000000002E-2</v>
      </c>
      <c r="AO77" s="165">
        <f t="shared" si="70"/>
        <v>0</v>
      </c>
      <c r="AP77" s="165">
        <v>6.6E-3</v>
      </c>
      <c r="AQ77" s="165">
        <f t="shared" si="71"/>
        <v>0</v>
      </c>
      <c r="AR77" s="165">
        <v>2.5000000000000001E-3</v>
      </c>
      <c r="AS77" s="165">
        <f t="shared" si="72"/>
        <v>0</v>
      </c>
    </row>
    <row r="78" spans="1:45" ht="15" customHeight="1" x14ac:dyDescent="0.25">
      <c r="A78" s="63" t="s">
        <v>77</v>
      </c>
      <c r="B78" s="13">
        <v>991</v>
      </c>
      <c r="C78" s="13">
        <v>2</v>
      </c>
      <c r="D78" s="107">
        <f>(LARGE('Annual Heat Inputs'!D78:K78,1)+LARGE('Annual Heat Inputs'!D78:K78,2)+LARGE('Annual Heat Inputs'!D78:K78,3))/3</f>
        <v>21324.49666666667</v>
      </c>
      <c r="E78" s="108">
        <v>1344079813</v>
      </c>
      <c r="F78" s="137">
        <f t="shared" si="42"/>
        <v>1.5865498804769764E-5</v>
      </c>
      <c r="G78" s="159">
        <v>161456</v>
      </c>
      <c r="H78" s="165">
        <f t="shared" si="38"/>
        <v>2.5615799750229069</v>
      </c>
      <c r="I78" s="165">
        <f>MIN(H78,'SO2 Annual Emissions'!N78,' Retirement Adjustments'!D78)</f>
        <v>0</v>
      </c>
      <c r="J78" s="165">
        <v>38807.2333</v>
      </c>
      <c r="K78" s="165">
        <f t="shared" si="73"/>
        <v>0</v>
      </c>
      <c r="L78" s="165">
        <v>13891.458699999999</v>
      </c>
      <c r="M78" s="165">
        <f t="shared" si="61"/>
        <v>0</v>
      </c>
      <c r="N78" s="165">
        <v>5263.9876999999997</v>
      </c>
      <c r="O78" s="165">
        <f t="shared" si="62"/>
        <v>0</v>
      </c>
      <c r="P78" s="165">
        <v>1994.7197000000001</v>
      </c>
      <c r="Q78" s="165">
        <f t="shared" si="63"/>
        <v>0</v>
      </c>
      <c r="R78" s="165">
        <v>755.87310000000002</v>
      </c>
      <c r="S78" s="165">
        <f t="shared" si="64"/>
        <v>0</v>
      </c>
      <c r="T78" s="165">
        <v>286.42829999999998</v>
      </c>
      <c r="U78" s="165">
        <f t="shared" si="65"/>
        <v>0</v>
      </c>
      <c r="V78" s="165">
        <v>108.53830000000001</v>
      </c>
      <c r="W78" s="165">
        <f t="shared" si="66"/>
        <v>0</v>
      </c>
      <c r="X78" s="165">
        <v>41.129199999999997</v>
      </c>
      <c r="Y78" s="165">
        <f t="shared" si="67"/>
        <v>0</v>
      </c>
      <c r="Z78" s="165">
        <v>15.5854</v>
      </c>
      <c r="AA78" s="165">
        <f t="shared" si="68"/>
        <v>0</v>
      </c>
      <c r="AB78" s="165">
        <v>5.9058000000000002</v>
      </c>
      <c r="AC78" s="165">
        <f t="shared" si="74"/>
        <v>0</v>
      </c>
      <c r="AD78" s="165">
        <v>2.238</v>
      </c>
      <c r="AE78" s="165">
        <f t="shared" si="75"/>
        <v>0</v>
      </c>
      <c r="AF78" s="165">
        <v>0.84799999999999998</v>
      </c>
      <c r="AG78" s="165">
        <f t="shared" si="76"/>
        <v>0</v>
      </c>
      <c r="AH78" s="165">
        <v>0.32140000000000002</v>
      </c>
      <c r="AI78" s="165">
        <f t="shared" si="77"/>
        <v>0</v>
      </c>
      <c r="AJ78" s="165">
        <v>0.12180000000000001</v>
      </c>
      <c r="AK78" s="165">
        <f t="shared" si="78"/>
        <v>0</v>
      </c>
      <c r="AL78" s="165">
        <v>4.6100000000000002E-2</v>
      </c>
      <c r="AM78" s="165">
        <f t="shared" si="69"/>
        <v>0</v>
      </c>
      <c r="AN78" s="165">
        <v>1.7500000000000002E-2</v>
      </c>
      <c r="AO78" s="165">
        <f t="shared" si="70"/>
        <v>0</v>
      </c>
      <c r="AP78" s="165">
        <v>6.6E-3</v>
      </c>
      <c r="AQ78" s="165">
        <f t="shared" si="71"/>
        <v>0</v>
      </c>
      <c r="AR78" s="165">
        <v>2.5000000000000001E-3</v>
      </c>
      <c r="AS78" s="165">
        <f t="shared" si="72"/>
        <v>0</v>
      </c>
    </row>
    <row r="79" spans="1:45" ht="15" customHeight="1" x14ac:dyDescent="0.25">
      <c r="A79" s="63" t="s">
        <v>77</v>
      </c>
      <c r="B79" s="13">
        <v>991</v>
      </c>
      <c r="C79" s="13">
        <v>3</v>
      </c>
      <c r="D79" s="107">
        <f>(LARGE('Annual Heat Inputs'!D79:K79,1)+LARGE('Annual Heat Inputs'!D79:K79,2)+LARGE('Annual Heat Inputs'!D79:K79,3))/3</f>
        <v>1497074.1423333334</v>
      </c>
      <c r="E79" s="108">
        <v>1344079813</v>
      </c>
      <c r="F79" s="137">
        <f t="shared" ref="F79:F110" si="79">D79/E79</f>
        <v>1.1138283068115192E-3</v>
      </c>
      <c r="G79" s="159">
        <v>161456</v>
      </c>
      <c r="H79" s="165">
        <f t="shared" si="38"/>
        <v>179.83426310456065</v>
      </c>
      <c r="I79" s="165">
        <f>MIN(H79,'SO2 Annual Emissions'!N79,' Retirement Adjustments'!D79)</f>
        <v>0</v>
      </c>
      <c r="J79" s="165">
        <v>38807.2333</v>
      </c>
      <c r="K79" s="165">
        <f t="shared" si="73"/>
        <v>0</v>
      </c>
      <c r="L79" s="165">
        <v>13891.458699999999</v>
      </c>
      <c r="M79" s="165">
        <f>K79</f>
        <v>0</v>
      </c>
      <c r="N79" s="165">
        <v>5263.9876999999997</v>
      </c>
      <c r="O79" s="165">
        <f>M79</f>
        <v>0</v>
      </c>
      <c r="P79" s="165">
        <v>1994.7197000000001</v>
      </c>
      <c r="Q79" s="165">
        <f>O79</f>
        <v>0</v>
      </c>
      <c r="R79" s="165">
        <v>755.87310000000002</v>
      </c>
      <c r="S79" s="165">
        <f>Q79</f>
        <v>0</v>
      </c>
      <c r="T79" s="165">
        <v>286.42829999999998</v>
      </c>
      <c r="U79" s="165">
        <f>S79</f>
        <v>0</v>
      </c>
      <c r="V79" s="165">
        <v>108.53830000000001</v>
      </c>
      <c r="W79" s="165">
        <f>U79</f>
        <v>0</v>
      </c>
      <c r="X79" s="165">
        <v>41.129199999999997</v>
      </c>
      <c r="Y79" s="165">
        <f>W79</f>
        <v>0</v>
      </c>
      <c r="Z79" s="165">
        <v>15.5854</v>
      </c>
      <c r="AA79" s="165">
        <f>Y79</f>
        <v>0</v>
      </c>
      <c r="AB79" s="165">
        <v>5.9058000000000002</v>
      </c>
      <c r="AC79" s="165">
        <f t="shared" si="74"/>
        <v>0</v>
      </c>
      <c r="AD79" s="165">
        <v>2.238</v>
      </c>
      <c r="AE79" s="165">
        <f t="shared" si="75"/>
        <v>0</v>
      </c>
      <c r="AF79" s="165">
        <v>0.84799999999999998</v>
      </c>
      <c r="AG79" s="165">
        <f t="shared" si="76"/>
        <v>0</v>
      </c>
      <c r="AH79" s="165">
        <v>0.32140000000000002</v>
      </c>
      <c r="AI79" s="165">
        <f t="shared" si="77"/>
        <v>0</v>
      </c>
      <c r="AJ79" s="165">
        <v>0.12180000000000001</v>
      </c>
      <c r="AK79" s="165">
        <f t="shared" si="78"/>
        <v>0</v>
      </c>
      <c r="AL79" s="165">
        <v>4.6100000000000002E-2</v>
      </c>
      <c r="AM79" s="165">
        <f t="shared" si="69"/>
        <v>0</v>
      </c>
      <c r="AN79" s="165">
        <v>1.7500000000000002E-2</v>
      </c>
      <c r="AO79" s="165">
        <f t="shared" si="70"/>
        <v>0</v>
      </c>
      <c r="AP79" s="165">
        <v>6.6E-3</v>
      </c>
      <c r="AQ79" s="165">
        <f t="shared" si="71"/>
        <v>0</v>
      </c>
      <c r="AR79" s="165">
        <v>2.5000000000000001E-3</v>
      </c>
      <c r="AS79" s="165">
        <f t="shared" si="72"/>
        <v>0</v>
      </c>
    </row>
    <row r="80" spans="1:45" ht="15" customHeight="1" x14ac:dyDescent="0.25">
      <c r="A80" s="63" t="s">
        <v>77</v>
      </c>
      <c r="B80" s="13">
        <v>991</v>
      </c>
      <c r="C80" s="13">
        <v>4</v>
      </c>
      <c r="D80" s="107">
        <f>(LARGE('Annual Heat Inputs'!D80:K80,1)+LARGE('Annual Heat Inputs'!D80:K80,2)+LARGE('Annual Heat Inputs'!D80:K80,3))/3</f>
        <v>2764740.259333333</v>
      </c>
      <c r="E80" s="108">
        <v>1344079813</v>
      </c>
      <c r="F80" s="137">
        <f t="shared" si="79"/>
        <v>2.0569762543806115E-3</v>
      </c>
      <c r="G80" s="159">
        <v>161456</v>
      </c>
      <c r="H80" s="165">
        <f t="shared" si="38"/>
        <v>332.11115812727598</v>
      </c>
      <c r="I80" s="165">
        <f>MIN(H80,'SO2 Annual Emissions'!N80,' Retirement Adjustments'!D80)</f>
        <v>332.11115812727598</v>
      </c>
      <c r="J80" s="165">
        <v>38807.2333</v>
      </c>
      <c r="K80" s="165">
        <f>PRODUCT(F80,J80)+H80</f>
        <v>411.93671552358455</v>
      </c>
      <c r="L80" s="165">
        <v>13891.458699999999</v>
      </c>
      <c r="M80" s="165">
        <f>PRODUCT(F80,L80)+K80</f>
        <v>440.51111620819353</v>
      </c>
      <c r="N80" s="165">
        <v>5263.9876999999997</v>
      </c>
      <c r="O80" s="165">
        <f>PRODUCT(F80,N80)+M80</f>
        <v>451.33901391044515</v>
      </c>
      <c r="P80" s="165">
        <v>1994.7197000000001</v>
      </c>
      <c r="Q80" s="165">
        <f>PRODUCT(F80,P80)+O80</f>
        <v>455.44210496749037</v>
      </c>
      <c r="R80" s="165">
        <v>755.87310000000002</v>
      </c>
      <c r="S80" s="165">
        <f>PRODUCT(F80,R80)+Q80</f>
        <v>456.99691798551544</v>
      </c>
      <c r="T80" s="165">
        <v>286.42829999999998</v>
      </c>
      <c r="U80" s="165">
        <f>PRODUCT(F80,T80)+S80</f>
        <v>457.58609419719807</v>
      </c>
      <c r="V80" s="165">
        <v>108.53830000000001</v>
      </c>
      <c r="W80" s="165">
        <f>PRODUCT(F80,V80)+U80</f>
        <v>457.8093549029889</v>
      </c>
      <c r="X80" s="165">
        <v>41.129199999999997</v>
      </c>
      <c r="Y80" s="165">
        <f>PRODUCT(F80,X80)+W80</f>
        <v>457.8939566907506</v>
      </c>
      <c r="Z80" s="165">
        <v>15.5854</v>
      </c>
      <c r="AA80" s="165">
        <f>PRODUCT(F80,Z80)+Y80</f>
        <v>457.92601548846562</v>
      </c>
      <c r="AB80" s="165">
        <v>5.9058000000000002</v>
      </c>
      <c r="AC80" s="165">
        <f>PRODUCT(F80,AB80)+AA80</f>
        <v>457.93816357882872</v>
      </c>
      <c r="AD80" s="165">
        <v>2.238</v>
      </c>
      <c r="AE80" s="165">
        <f>PRODUCT(F80,AD80)+AC80</f>
        <v>457.94276709168605</v>
      </c>
      <c r="AF80" s="165">
        <v>0.84799999999999998</v>
      </c>
      <c r="AG80" s="165">
        <f>PRODUCT(F80,AF80)+AE80</f>
        <v>457.94451140754978</v>
      </c>
      <c r="AH80" s="165">
        <v>0.32140000000000002</v>
      </c>
      <c r="AI80" s="165">
        <f>PRODUCT(F80,AH80)+AG80</f>
        <v>457.94517251971791</v>
      </c>
      <c r="AJ80" s="165">
        <v>0.12180000000000001</v>
      </c>
      <c r="AK80" s="165">
        <f>PRODUCT(F80,AJ80)+AI80</f>
        <v>457.94542305942571</v>
      </c>
      <c r="AL80" s="165">
        <v>4.6100000000000002E-2</v>
      </c>
      <c r="AM80" s="165">
        <f>PRODUCT(F80,AL80)+AK80</f>
        <v>457.94551788603104</v>
      </c>
      <c r="AN80" s="165">
        <v>1.7500000000000002E-2</v>
      </c>
      <c r="AO80" s="165">
        <f>PRODUCT(F80,AN80)+AM80</f>
        <v>457.94555388311551</v>
      </c>
      <c r="AP80" s="165">
        <v>6.6E-3</v>
      </c>
      <c r="AQ80" s="165">
        <f>PRODUCT(F80,AP80)+AO80</f>
        <v>457.94556745915878</v>
      </c>
      <c r="AR80" s="165">
        <v>2.5000000000000001E-3</v>
      </c>
      <c r="AS80" s="165">
        <f>PRODUCT(F80,AR80)+AQ80</f>
        <v>457.94557260159939</v>
      </c>
    </row>
    <row r="81" spans="1:45" ht="15" customHeight="1" x14ac:dyDescent="0.25">
      <c r="A81" s="63" t="s">
        <v>77</v>
      </c>
      <c r="B81" s="13">
        <v>991</v>
      </c>
      <c r="C81" s="13">
        <v>5</v>
      </c>
      <c r="D81" s="107">
        <f>(LARGE('Annual Heat Inputs'!D81:K81,1)+LARGE('Annual Heat Inputs'!D81:K81,2)+LARGE('Annual Heat Inputs'!D81:K81,3))/3</f>
        <v>2579492.804</v>
      </c>
      <c r="E81" s="108">
        <v>1344079813</v>
      </c>
      <c r="F81" s="137">
        <f t="shared" si="79"/>
        <v>1.9191515109824805E-3</v>
      </c>
      <c r="G81" s="159">
        <v>161456</v>
      </c>
      <c r="H81" s="165">
        <f t="shared" si="38"/>
        <v>309.85852635718737</v>
      </c>
      <c r="I81" s="165">
        <f>MIN(H81,'SO2 Annual Emissions'!N81,' Retirement Adjustments'!D81)</f>
        <v>309.85852635718737</v>
      </c>
      <c r="J81" s="165">
        <v>38807.2333</v>
      </c>
      <c r="K81" s="165">
        <f>PRODUCT(F81,J81)+H81</f>
        <v>384.33548678193199</v>
      </c>
      <c r="L81" s="165">
        <v>13891.458699999999</v>
      </c>
      <c r="M81" s="165">
        <f>PRODUCT(F81,L81)+K81</f>
        <v>410.99530073578774</v>
      </c>
      <c r="N81" s="165">
        <v>5263.9876999999997</v>
      </c>
      <c r="O81" s="165">
        <f>PRODUCT(F81,N81)+M81</f>
        <v>421.09769068403591</v>
      </c>
      <c r="P81" s="165">
        <v>1994.7197000000001</v>
      </c>
      <c r="Q81" s="165">
        <f>PRODUCT(F81,P81)+O81</f>
        <v>424.9258600102774</v>
      </c>
      <c r="R81" s="165">
        <v>755.87310000000002</v>
      </c>
      <c r="S81" s="165">
        <f>PRODUCT(F81,R81)+Q81</f>
        <v>426.37649501225343</v>
      </c>
      <c r="T81" s="165">
        <v>286.42829999999998</v>
      </c>
      <c r="U81" s="165">
        <f>PRODUCT(F81,T81)+S81</f>
        <v>426.9261943169866</v>
      </c>
      <c r="V81" s="165">
        <v>108.53830000000001</v>
      </c>
      <c r="W81" s="165">
        <f>PRODUCT(F81,V81)+U81</f>
        <v>427.13449575943105</v>
      </c>
      <c r="X81" s="165">
        <v>41.129199999999997</v>
      </c>
      <c r="Y81" s="165">
        <f>PRODUCT(F81,X81)+W81</f>
        <v>427.21342892575655</v>
      </c>
      <c r="Z81" s="165">
        <v>15.5854</v>
      </c>
      <c r="AA81" s="165">
        <f>PRODUCT(F81,Z81)+Y81</f>
        <v>427.24333966971579</v>
      </c>
      <c r="AB81" s="165">
        <v>5.9058000000000002</v>
      </c>
      <c r="AC81" s="165">
        <f>PRODUCT(F81,AB81)+AA81</f>
        <v>427.25467379470933</v>
      </c>
      <c r="AD81" s="165">
        <v>2.238</v>
      </c>
      <c r="AE81" s="165">
        <f>PRODUCT(F81,AD81)+AC81</f>
        <v>427.2589688557909</v>
      </c>
      <c r="AF81" s="165">
        <v>0.84799999999999998</v>
      </c>
      <c r="AG81" s="165">
        <f>PRODUCT(F81,AF81)+AE81</f>
        <v>427.26059629627218</v>
      </c>
      <c r="AH81" s="165">
        <v>0.32140000000000002</v>
      </c>
      <c r="AI81" s="165">
        <f>PRODUCT(F81,AH81)+AG81</f>
        <v>427.26121311156783</v>
      </c>
      <c r="AJ81" s="165">
        <v>0.12180000000000001</v>
      </c>
      <c r="AK81" s="165">
        <f>PRODUCT(F81,AJ81)+AI81</f>
        <v>427.26144686422185</v>
      </c>
      <c r="AL81" s="165">
        <v>4.6100000000000002E-2</v>
      </c>
      <c r="AM81" s="165">
        <f>PRODUCT(F81,AL81)+AK81</f>
        <v>427.26153533710652</v>
      </c>
      <c r="AN81" s="165">
        <v>1.7500000000000002E-2</v>
      </c>
      <c r="AO81" s="165">
        <f>PRODUCT(F81,AN81)+AM81</f>
        <v>427.26156892225799</v>
      </c>
      <c r="AP81" s="165">
        <v>6.6E-3</v>
      </c>
      <c r="AQ81" s="165">
        <f>PRODUCT(F81,AP81)+AO81</f>
        <v>427.26158158865798</v>
      </c>
      <c r="AR81" s="165">
        <v>2.5000000000000001E-3</v>
      </c>
      <c r="AS81" s="165">
        <f>PRODUCT(F81,AR81)+AQ81</f>
        <v>427.26158638653675</v>
      </c>
    </row>
    <row r="82" spans="1:45" ht="15" customHeight="1" x14ac:dyDescent="0.25">
      <c r="A82" s="63" t="s">
        <v>77</v>
      </c>
      <c r="B82" s="13">
        <v>991</v>
      </c>
      <c r="C82" s="13">
        <v>6</v>
      </c>
      <c r="D82" s="107">
        <f>(LARGE('Annual Heat Inputs'!D82:K82,1)+LARGE('Annual Heat Inputs'!D82:K82,2)+LARGE('Annual Heat Inputs'!D82:K82,3))/3</f>
        <v>5123839.4989999998</v>
      </c>
      <c r="E82" s="108">
        <v>1344079813</v>
      </c>
      <c r="F82" s="137">
        <f t="shared" si="79"/>
        <v>3.8121541960841874E-3</v>
      </c>
      <c r="G82" s="159">
        <v>161456</v>
      </c>
      <c r="H82" s="165">
        <f t="shared" si="38"/>
        <v>615.49516788296853</v>
      </c>
      <c r="I82" s="165">
        <f>MIN(H82,'SO2 Annual Emissions'!N82,' Retirement Adjustments'!D82)</f>
        <v>615.49516788296853</v>
      </c>
      <c r="J82" s="165">
        <v>38807.2333</v>
      </c>
      <c r="K82" s="165">
        <f>PRODUCT(F82,J82)+H82</f>
        <v>763.43432514598157</v>
      </c>
      <c r="L82" s="165">
        <v>13891.458699999999</v>
      </c>
      <c r="M82" s="165">
        <f>PRODUCT(F82,L82)+K82</f>
        <v>816.39070771891681</v>
      </c>
      <c r="N82" s="165">
        <v>5263.9876999999997</v>
      </c>
      <c r="O82" s="165">
        <f>PRODUCT(F82,N82)+M82</f>
        <v>836.45784051760734</v>
      </c>
      <c r="P82" s="165">
        <v>1994.7197000000001</v>
      </c>
      <c r="Q82" s="165">
        <f>PRODUCT(F82,P82)+O82</f>
        <v>844.06201959197415</v>
      </c>
      <c r="R82" s="165">
        <v>755.87310000000002</v>
      </c>
      <c r="S82" s="165">
        <f>PRODUCT(F82,R82)+Q82</f>
        <v>846.94352440184628</v>
      </c>
      <c r="T82" s="165">
        <v>286.42829999999998</v>
      </c>
      <c r="U82" s="165">
        <f>PRODUCT(F82,T82)+S82</f>
        <v>848.03543324756856</v>
      </c>
      <c r="V82" s="165">
        <v>108.53830000000001</v>
      </c>
      <c r="W82" s="165">
        <f>PRODUCT(F82,V82)+U82</f>
        <v>848.44919798334945</v>
      </c>
      <c r="X82" s="165">
        <v>41.129199999999997</v>
      </c>
      <c r="Y82" s="165">
        <f>PRODUCT(F82,X82)+W82</f>
        <v>848.60598883571106</v>
      </c>
      <c r="Z82" s="165">
        <v>15.5854</v>
      </c>
      <c r="AA82" s="165">
        <f>PRODUCT(F82,Z82)+Y82</f>
        <v>848.66540278371872</v>
      </c>
      <c r="AB82" s="165">
        <v>5.9058000000000002</v>
      </c>
      <c r="AC82" s="165">
        <f>PRODUCT(F82,AB82)+AA82</f>
        <v>848.68791660396994</v>
      </c>
      <c r="AD82" s="165">
        <v>2.238</v>
      </c>
      <c r="AE82" s="165">
        <f>PRODUCT(F82,AD82)+AC82</f>
        <v>848.69644820506073</v>
      </c>
      <c r="AF82" s="165">
        <v>0.84799999999999998</v>
      </c>
      <c r="AG82" s="165">
        <f>PRODUCT(F82,AF82)+AE82</f>
        <v>848.69968091181897</v>
      </c>
      <c r="AH82" s="165">
        <v>0.32140000000000002</v>
      </c>
      <c r="AI82" s="165">
        <f>PRODUCT(F82,AH82)+AG82</f>
        <v>848.70090613817763</v>
      </c>
      <c r="AJ82" s="165">
        <v>0.12180000000000001</v>
      </c>
      <c r="AK82" s="165">
        <f>PRODUCT(F82,AJ82)+AI82</f>
        <v>848.7013704585587</v>
      </c>
      <c r="AL82" s="165">
        <v>4.6100000000000002E-2</v>
      </c>
      <c r="AM82" s="165">
        <f>PRODUCT(F82,AL82)+AK82</f>
        <v>848.70154619886716</v>
      </c>
      <c r="AN82" s="165">
        <v>1.7500000000000002E-2</v>
      </c>
      <c r="AO82" s="165">
        <f>PRODUCT(F82,AN82)+AM82</f>
        <v>848.70161291156558</v>
      </c>
      <c r="AP82" s="165">
        <v>6.6E-3</v>
      </c>
      <c r="AQ82" s="165">
        <f>PRODUCT(F82,AP82)+AO82</f>
        <v>848.70163807178324</v>
      </c>
      <c r="AR82" s="165">
        <v>2.5000000000000001E-3</v>
      </c>
      <c r="AS82" s="165">
        <f>PRODUCT(F82,AR82)+AQ82</f>
        <v>848.70164760216869</v>
      </c>
    </row>
    <row r="83" spans="1:45" ht="15" customHeight="1" x14ac:dyDescent="0.25">
      <c r="A83" s="63" t="s">
        <v>34</v>
      </c>
      <c r="B83" s="13">
        <v>55502</v>
      </c>
      <c r="C83" s="13">
        <v>1</v>
      </c>
      <c r="D83" s="107">
        <f>(LARGE('Annual Heat Inputs'!D83:K83,1)+LARGE('Annual Heat Inputs'!D83:K83,2)+LARGE('Annual Heat Inputs'!D83:K83,3))/3</f>
        <v>10793370.593</v>
      </c>
      <c r="E83" s="108">
        <v>1344079813</v>
      </c>
      <c r="F83" s="137">
        <f t="shared" si="79"/>
        <v>8.0303048141978153E-3</v>
      </c>
      <c r="G83" s="159">
        <v>161456</v>
      </c>
      <c r="H83" s="165">
        <f t="shared" si="38"/>
        <v>1296.5408940811224</v>
      </c>
      <c r="I83" s="165">
        <f>MIN(H83,'SO2 Annual Emissions'!N83,' Retirement Adjustments'!D83)</f>
        <v>3.7269999999999999</v>
      </c>
      <c r="J83" s="165">
        <v>38807.2333</v>
      </c>
      <c r="K83" s="165">
        <f>I83</f>
        <v>3.7269999999999999</v>
      </c>
      <c r="L83" s="165">
        <v>13891.458699999999</v>
      </c>
      <c r="M83" s="165">
        <f>K83</f>
        <v>3.7269999999999999</v>
      </c>
      <c r="N83" s="165">
        <v>5263.9876999999997</v>
      </c>
      <c r="O83" s="165">
        <f>M83</f>
        <v>3.7269999999999999</v>
      </c>
      <c r="P83" s="165">
        <v>1994.7197000000001</v>
      </c>
      <c r="Q83" s="165">
        <f>O83</f>
        <v>3.7269999999999999</v>
      </c>
      <c r="R83" s="165">
        <v>755.87310000000002</v>
      </c>
      <c r="S83" s="165">
        <f>Q83</f>
        <v>3.7269999999999999</v>
      </c>
      <c r="T83" s="165">
        <v>286.42829999999998</v>
      </c>
      <c r="U83" s="165">
        <f>S83</f>
        <v>3.7269999999999999</v>
      </c>
      <c r="V83" s="165">
        <v>108.53830000000001</v>
      </c>
      <c r="W83" s="165">
        <f>U83</f>
        <v>3.7269999999999999</v>
      </c>
      <c r="X83" s="165">
        <v>41.129199999999997</v>
      </c>
      <c r="Y83" s="165">
        <f>W83</f>
        <v>3.7269999999999999</v>
      </c>
      <c r="Z83" s="165">
        <v>15.5854</v>
      </c>
      <c r="AA83" s="165">
        <f>Y83</f>
        <v>3.7269999999999999</v>
      </c>
      <c r="AB83" s="165">
        <v>5.9058000000000002</v>
      </c>
      <c r="AC83" s="165">
        <f>AA83</f>
        <v>3.7269999999999999</v>
      </c>
      <c r="AD83" s="165">
        <v>2.238</v>
      </c>
      <c r="AE83" s="165">
        <f>AC83</f>
        <v>3.7269999999999999</v>
      </c>
      <c r="AF83" s="165">
        <v>0.84799999999999998</v>
      </c>
      <c r="AG83" s="165">
        <f>AE83</f>
        <v>3.7269999999999999</v>
      </c>
      <c r="AH83" s="165">
        <v>0.32140000000000002</v>
      </c>
      <c r="AI83" s="165">
        <f>AG83</f>
        <v>3.7269999999999999</v>
      </c>
      <c r="AJ83" s="165">
        <v>0.12180000000000001</v>
      </c>
      <c r="AK83" s="165">
        <f>AI83</f>
        <v>3.7269999999999999</v>
      </c>
      <c r="AL83" s="165">
        <v>4.6100000000000002E-2</v>
      </c>
      <c r="AM83" s="165">
        <f>AK83</f>
        <v>3.7269999999999999</v>
      </c>
      <c r="AN83" s="165">
        <v>1.7500000000000002E-2</v>
      </c>
      <c r="AO83" s="165">
        <f>AM83</f>
        <v>3.7269999999999999</v>
      </c>
      <c r="AP83" s="165">
        <v>6.6E-3</v>
      </c>
      <c r="AQ83" s="165">
        <f>AO83</f>
        <v>3.7269999999999999</v>
      </c>
      <c r="AR83" s="165">
        <v>2.5000000000000001E-3</v>
      </c>
      <c r="AS83" s="165">
        <f>AQ83</f>
        <v>3.7269999999999999</v>
      </c>
    </row>
    <row r="84" spans="1:45" ht="15" customHeight="1" x14ac:dyDescent="0.25">
      <c r="A84" s="63" t="s">
        <v>34</v>
      </c>
      <c r="B84" s="13">
        <v>55502</v>
      </c>
      <c r="C84" s="13">
        <v>2</v>
      </c>
      <c r="D84" s="107">
        <f>(LARGE('Annual Heat Inputs'!D84:K84,1)+LARGE('Annual Heat Inputs'!D84:K84,2)+LARGE('Annual Heat Inputs'!D84:K84,3))/3</f>
        <v>10406174.155333333</v>
      </c>
      <c r="E84" s="108">
        <v>1344079813</v>
      </c>
      <c r="F84" s="137">
        <f t="shared" si="79"/>
        <v>7.742229333916298E-3</v>
      </c>
      <c r="G84" s="159">
        <v>161456</v>
      </c>
      <c r="H84" s="165">
        <f t="shared" si="38"/>
        <v>1250.0293793367898</v>
      </c>
      <c r="I84" s="165">
        <f>MIN(H84,'SO2 Annual Emissions'!N84,' Retirement Adjustments'!D84)</f>
        <v>3.5489999999999999</v>
      </c>
      <c r="J84" s="165">
        <v>38807.2333</v>
      </c>
      <c r="K84" s="165">
        <f>I84</f>
        <v>3.5489999999999999</v>
      </c>
      <c r="L84" s="165">
        <v>13891.458699999999</v>
      </c>
      <c r="M84" s="165">
        <f>K84</f>
        <v>3.5489999999999999</v>
      </c>
      <c r="N84" s="165">
        <v>5263.9876999999997</v>
      </c>
      <c r="O84" s="165">
        <f>M84</f>
        <v>3.5489999999999999</v>
      </c>
      <c r="P84" s="165">
        <v>1994.7197000000001</v>
      </c>
      <c r="Q84" s="165">
        <f>O84</f>
        <v>3.5489999999999999</v>
      </c>
      <c r="R84" s="165">
        <v>755.87310000000002</v>
      </c>
      <c r="S84" s="165">
        <f>Q84</f>
        <v>3.5489999999999999</v>
      </c>
      <c r="T84" s="165">
        <v>286.42829999999998</v>
      </c>
      <c r="U84" s="165">
        <f>S84</f>
        <v>3.5489999999999999</v>
      </c>
      <c r="V84" s="165">
        <v>108.53830000000001</v>
      </c>
      <c r="W84" s="165">
        <f>U84</f>
        <v>3.5489999999999999</v>
      </c>
      <c r="X84" s="165">
        <v>41.129199999999997</v>
      </c>
      <c r="Y84" s="165">
        <f>W84</f>
        <v>3.5489999999999999</v>
      </c>
      <c r="Z84" s="165">
        <v>15.5854</v>
      </c>
      <c r="AA84" s="165">
        <f>Y84</f>
        <v>3.5489999999999999</v>
      </c>
      <c r="AB84" s="165">
        <v>5.9058000000000002</v>
      </c>
      <c r="AC84" s="165">
        <f>AA84</f>
        <v>3.5489999999999999</v>
      </c>
      <c r="AD84" s="165">
        <v>2.238</v>
      </c>
      <c r="AE84" s="165">
        <f>AC84</f>
        <v>3.5489999999999999</v>
      </c>
      <c r="AF84" s="165">
        <v>0.84799999999999998</v>
      </c>
      <c r="AG84" s="165">
        <f>AE84</f>
        <v>3.5489999999999999</v>
      </c>
      <c r="AH84" s="165">
        <v>0.32140000000000002</v>
      </c>
      <c r="AI84" s="165">
        <f>AG84</f>
        <v>3.5489999999999999</v>
      </c>
      <c r="AJ84" s="165">
        <v>0.12180000000000001</v>
      </c>
      <c r="AK84" s="165">
        <f>AI84</f>
        <v>3.5489999999999999</v>
      </c>
      <c r="AL84" s="165">
        <v>4.6100000000000002E-2</v>
      </c>
      <c r="AM84" s="165">
        <f>AK84</f>
        <v>3.5489999999999999</v>
      </c>
      <c r="AN84" s="165">
        <v>1.7500000000000002E-2</v>
      </c>
      <c r="AO84" s="165">
        <f>AM84</f>
        <v>3.5489999999999999</v>
      </c>
      <c r="AP84" s="165">
        <v>6.6E-3</v>
      </c>
      <c r="AQ84" s="165">
        <f>AO84</f>
        <v>3.5489999999999999</v>
      </c>
      <c r="AR84" s="165">
        <v>2.5000000000000001E-3</v>
      </c>
      <c r="AS84" s="165">
        <f>AQ84</f>
        <v>3.5489999999999999</v>
      </c>
    </row>
    <row r="85" spans="1:45" ht="15" customHeight="1" x14ac:dyDescent="0.25">
      <c r="A85" s="63" t="s">
        <v>34</v>
      </c>
      <c r="B85" s="13">
        <v>55502</v>
      </c>
      <c r="C85" s="13">
        <v>3</v>
      </c>
      <c r="D85" s="107">
        <f>(LARGE('Annual Heat Inputs'!D85:K85,1)+LARGE('Annual Heat Inputs'!D85:K85,2)+LARGE('Annual Heat Inputs'!D85:K85,3))/3</f>
        <v>10563421.130333332</v>
      </c>
      <c r="E85" s="108">
        <v>1344079813</v>
      </c>
      <c r="F85" s="137">
        <f t="shared" si="79"/>
        <v>7.8592216237186596E-3</v>
      </c>
      <c r="G85" s="159">
        <v>161456</v>
      </c>
      <c r="H85" s="165">
        <f t="shared" si="38"/>
        <v>1268.91848647912</v>
      </c>
      <c r="I85" s="165">
        <f>MIN(H85,'SO2 Annual Emissions'!N85,' Retirement Adjustments'!D85)</f>
        <v>3.754</v>
      </c>
      <c r="J85" s="165">
        <v>38807.2333</v>
      </c>
      <c r="K85" s="165">
        <f>I85</f>
        <v>3.754</v>
      </c>
      <c r="L85" s="165">
        <v>13891.458699999999</v>
      </c>
      <c r="M85" s="165">
        <f>K85</f>
        <v>3.754</v>
      </c>
      <c r="N85" s="165">
        <v>5263.9876999999997</v>
      </c>
      <c r="O85" s="165">
        <f>M85</f>
        <v>3.754</v>
      </c>
      <c r="P85" s="165">
        <v>1994.7197000000001</v>
      </c>
      <c r="Q85" s="165">
        <f>O85</f>
        <v>3.754</v>
      </c>
      <c r="R85" s="165">
        <v>755.87310000000002</v>
      </c>
      <c r="S85" s="165">
        <f>Q85</f>
        <v>3.754</v>
      </c>
      <c r="T85" s="165">
        <v>286.42829999999998</v>
      </c>
      <c r="U85" s="165">
        <f>S85</f>
        <v>3.754</v>
      </c>
      <c r="V85" s="165">
        <v>108.53830000000001</v>
      </c>
      <c r="W85" s="165">
        <f>U85</f>
        <v>3.754</v>
      </c>
      <c r="X85" s="165">
        <v>41.129199999999997</v>
      </c>
      <c r="Y85" s="165">
        <f>W85</f>
        <v>3.754</v>
      </c>
      <c r="Z85" s="165">
        <v>15.5854</v>
      </c>
      <c r="AA85" s="165">
        <f>Y85</f>
        <v>3.754</v>
      </c>
      <c r="AB85" s="165">
        <v>5.9058000000000002</v>
      </c>
      <c r="AC85" s="165">
        <f>AA85</f>
        <v>3.754</v>
      </c>
      <c r="AD85" s="165">
        <v>2.238</v>
      </c>
      <c r="AE85" s="165">
        <f>AC85</f>
        <v>3.754</v>
      </c>
      <c r="AF85" s="165">
        <v>0.84799999999999998</v>
      </c>
      <c r="AG85" s="165">
        <f>AE85</f>
        <v>3.754</v>
      </c>
      <c r="AH85" s="165">
        <v>0.32140000000000002</v>
      </c>
      <c r="AI85" s="165">
        <f>AG85</f>
        <v>3.754</v>
      </c>
      <c r="AJ85" s="165">
        <v>0.12180000000000001</v>
      </c>
      <c r="AK85" s="165">
        <f>AI85</f>
        <v>3.754</v>
      </c>
      <c r="AL85" s="165">
        <v>4.6100000000000002E-2</v>
      </c>
      <c r="AM85" s="165">
        <f>AK85</f>
        <v>3.754</v>
      </c>
      <c r="AN85" s="165">
        <v>1.7500000000000002E-2</v>
      </c>
      <c r="AO85" s="165">
        <f>AM85</f>
        <v>3.754</v>
      </c>
      <c r="AP85" s="165">
        <v>6.6E-3</v>
      </c>
      <c r="AQ85" s="165">
        <f>AO85</f>
        <v>3.754</v>
      </c>
      <c r="AR85" s="165">
        <v>2.5000000000000001E-3</v>
      </c>
      <c r="AS85" s="165">
        <f>AQ85</f>
        <v>3.754</v>
      </c>
    </row>
    <row r="86" spans="1:45" ht="15" customHeight="1" x14ac:dyDescent="0.25">
      <c r="A86" s="63" t="s">
        <v>34</v>
      </c>
      <c r="B86" s="13">
        <v>55502</v>
      </c>
      <c r="C86" s="13">
        <v>4</v>
      </c>
      <c r="D86" s="107">
        <f>(LARGE('Annual Heat Inputs'!D86:K86,1)+LARGE('Annual Heat Inputs'!D86:K86,2)+LARGE('Annual Heat Inputs'!D86:K86,3))/3</f>
        <v>10322024.265333334</v>
      </c>
      <c r="E86" s="108">
        <v>1344079813</v>
      </c>
      <c r="F86" s="137">
        <f t="shared" si="79"/>
        <v>7.679621526562823E-3</v>
      </c>
      <c r="G86" s="159">
        <v>161456</v>
      </c>
      <c r="H86" s="165">
        <f t="shared" si="38"/>
        <v>1239.9209731927272</v>
      </c>
      <c r="I86" s="165">
        <f>MIN(H86,'SO2 Annual Emissions'!N86,' Retirement Adjustments'!D86)</f>
        <v>3.74</v>
      </c>
      <c r="J86" s="165">
        <v>38807.2333</v>
      </c>
      <c r="K86" s="165">
        <f>I86</f>
        <v>3.74</v>
      </c>
      <c r="L86" s="165">
        <v>13891.458699999999</v>
      </c>
      <c r="M86" s="165">
        <f>K86</f>
        <v>3.74</v>
      </c>
      <c r="N86" s="165">
        <v>5263.9876999999997</v>
      </c>
      <c r="O86" s="165">
        <f>M86</f>
        <v>3.74</v>
      </c>
      <c r="P86" s="165">
        <v>1994.7197000000001</v>
      </c>
      <c r="Q86" s="165">
        <f>O86</f>
        <v>3.74</v>
      </c>
      <c r="R86" s="165">
        <v>755.87310000000002</v>
      </c>
      <c r="S86" s="165">
        <f>Q86</f>
        <v>3.74</v>
      </c>
      <c r="T86" s="165">
        <v>286.42829999999998</v>
      </c>
      <c r="U86" s="165">
        <f>S86</f>
        <v>3.74</v>
      </c>
      <c r="V86" s="165">
        <v>108.53830000000001</v>
      </c>
      <c r="W86" s="165">
        <f>U86</f>
        <v>3.74</v>
      </c>
      <c r="X86" s="165">
        <v>41.129199999999997</v>
      </c>
      <c r="Y86" s="165">
        <f>W86</f>
        <v>3.74</v>
      </c>
      <c r="Z86" s="165">
        <v>15.5854</v>
      </c>
      <c r="AA86" s="165">
        <f>Y86</f>
        <v>3.74</v>
      </c>
      <c r="AB86" s="165">
        <v>5.9058000000000002</v>
      </c>
      <c r="AC86" s="165">
        <f>AA86</f>
        <v>3.74</v>
      </c>
      <c r="AD86" s="165">
        <v>2.238</v>
      </c>
      <c r="AE86" s="165">
        <f>AC86</f>
        <v>3.74</v>
      </c>
      <c r="AF86" s="165">
        <v>0.84799999999999998</v>
      </c>
      <c r="AG86" s="165">
        <f>AE86</f>
        <v>3.74</v>
      </c>
      <c r="AH86" s="165">
        <v>0.32140000000000002</v>
      </c>
      <c r="AI86" s="165">
        <f>AG86</f>
        <v>3.74</v>
      </c>
      <c r="AJ86" s="165">
        <v>0.12180000000000001</v>
      </c>
      <c r="AK86" s="165">
        <f>AI86</f>
        <v>3.74</v>
      </c>
      <c r="AL86" s="165">
        <v>4.6100000000000002E-2</v>
      </c>
      <c r="AM86" s="165">
        <f>AK86</f>
        <v>3.74</v>
      </c>
      <c r="AN86" s="165">
        <v>1.7500000000000002E-2</v>
      </c>
      <c r="AO86" s="165">
        <f>AM86</f>
        <v>3.74</v>
      </c>
      <c r="AP86" s="165">
        <v>6.6E-3</v>
      </c>
      <c r="AQ86" s="165">
        <f>AO86</f>
        <v>3.74</v>
      </c>
      <c r="AR86" s="165">
        <v>2.5000000000000001E-3</v>
      </c>
      <c r="AS86" s="165">
        <f>AQ86</f>
        <v>3.74</v>
      </c>
    </row>
    <row r="87" spans="1:45" ht="15" customHeight="1" x14ac:dyDescent="0.25">
      <c r="A87" s="63" t="s">
        <v>35</v>
      </c>
      <c r="B87" s="13">
        <v>6213</v>
      </c>
      <c r="C87" s="15" t="s">
        <v>22</v>
      </c>
      <c r="D87" s="107">
        <f>(LARGE('Annual Heat Inputs'!D87:K87,1)+LARGE('Annual Heat Inputs'!D87:K87,2)+LARGE('Annual Heat Inputs'!D87:K87,3))/3</f>
        <v>38104106.262333333</v>
      </c>
      <c r="E87" s="108">
        <v>1344079813</v>
      </c>
      <c r="F87" s="137">
        <f t="shared" si="79"/>
        <v>2.8349586009542526E-2</v>
      </c>
      <c r="G87" s="159">
        <v>161456</v>
      </c>
      <c r="H87" s="165">
        <f t="shared" si="38"/>
        <v>4577.2107587566979</v>
      </c>
      <c r="I87" s="165">
        <f>MIN(H87,'SO2 Annual Emissions'!N87,' Retirement Adjustments'!D87)</f>
        <v>4577.2107587566979</v>
      </c>
      <c r="J87" s="165">
        <v>38807.2333</v>
      </c>
      <c r="K87" s="165">
        <f>PRODUCT(F87,J87)+H87</f>
        <v>5677.3797569874305</v>
      </c>
      <c r="L87" s="165">
        <v>13891.458699999999</v>
      </c>
      <c r="M87" s="165">
        <f>PRODUCT(F87,L87)+K87</f>
        <v>6071.1968602010884</v>
      </c>
      <c r="N87" s="165">
        <v>5263.9876999999997</v>
      </c>
      <c r="O87" s="165">
        <f>PRODUCT(F87,N87)+M87</f>
        <v>6220.4287322554119</v>
      </c>
      <c r="P87" s="165">
        <v>1994.7197000000001</v>
      </c>
      <c r="Q87" s="165">
        <f>PRODUCT(F87,P87)+O87</f>
        <v>6276.9782099554905</v>
      </c>
      <c r="R87" s="165">
        <v>755.87310000000002</v>
      </c>
      <c r="S87" s="165">
        <f>PRODUCT(F87,R87)+Q87</f>
        <v>6298.4068994162399</v>
      </c>
      <c r="T87" s="165">
        <v>286.42829999999998</v>
      </c>
      <c r="U87" s="165">
        <f>PRODUCT(F87,T87)+S87</f>
        <v>6306.5270231426566</v>
      </c>
      <c r="V87" s="165">
        <v>108.53830000000001</v>
      </c>
      <c r="W87" s="165">
        <f>PRODUCT(F87,V87)+U87</f>
        <v>6309.604039013836</v>
      </c>
      <c r="X87" s="165">
        <v>41.129199999999997</v>
      </c>
      <c r="Y87" s="165">
        <f>PRODUCT(F87,X87)+W87</f>
        <v>6310.7700348067392</v>
      </c>
      <c r="Z87" s="165">
        <v>15.5854</v>
      </c>
      <c r="AA87" s="165">
        <f>PRODUCT(F87,Z87)+Y87</f>
        <v>6311.2118744445324</v>
      </c>
      <c r="AB87" s="165">
        <v>5.9058000000000002</v>
      </c>
      <c r="AC87" s="165">
        <f>PRODUCT(F87,AB87)+AA87</f>
        <v>6311.3793014295879</v>
      </c>
      <c r="AD87" s="165">
        <v>2.238</v>
      </c>
      <c r="AE87" s="165">
        <f>PRODUCT(F87,AD87)+AC87</f>
        <v>6311.4427478030775</v>
      </c>
      <c r="AF87" s="165">
        <v>0.84799999999999998</v>
      </c>
      <c r="AG87" s="165">
        <f>PRODUCT(F87,AF87)+AE87</f>
        <v>6311.4667882520134</v>
      </c>
      <c r="AH87" s="165">
        <v>0.32140000000000002</v>
      </c>
      <c r="AI87" s="165">
        <f>PRODUCT(F87,AH87)+AG87</f>
        <v>6311.4758998089565</v>
      </c>
      <c r="AJ87" s="165">
        <v>0.12180000000000001</v>
      </c>
      <c r="AK87" s="165">
        <f>PRODUCT(F87,AJ87)+AI87</f>
        <v>6311.4793527885322</v>
      </c>
      <c r="AL87" s="165">
        <v>4.6100000000000002E-2</v>
      </c>
      <c r="AM87" s="165">
        <f>PRODUCT(F87,AL87)+AK87</f>
        <v>6311.4806597044471</v>
      </c>
      <c r="AN87" s="165">
        <v>1.7500000000000002E-2</v>
      </c>
      <c r="AO87" s="165">
        <f>PRODUCT(F87,AN87)+AM87</f>
        <v>6311.4811558222027</v>
      </c>
      <c r="AP87" s="165">
        <v>6.6E-3</v>
      </c>
      <c r="AQ87" s="165">
        <f>PRODUCT(F87,AP87)+AO87</f>
        <v>6311.48134292947</v>
      </c>
      <c r="AR87" s="165">
        <v>2.5000000000000001E-3</v>
      </c>
      <c r="AS87" s="165">
        <f>PRODUCT(F87,AR87)+AQ87</f>
        <v>6311.4814138034353</v>
      </c>
    </row>
    <row r="88" spans="1:45" ht="15" customHeight="1" x14ac:dyDescent="0.25">
      <c r="A88" s="63" t="s">
        <v>35</v>
      </c>
      <c r="B88" s="13">
        <v>6213</v>
      </c>
      <c r="C88" s="15" t="s">
        <v>23</v>
      </c>
      <c r="D88" s="107">
        <f>(LARGE('Annual Heat Inputs'!D88:K88,1)+LARGE('Annual Heat Inputs'!D88:K88,2)+LARGE('Annual Heat Inputs'!D88:K88,3))/3</f>
        <v>36880258.638333328</v>
      </c>
      <c r="E88" s="108">
        <v>1344079813</v>
      </c>
      <c r="F88" s="137">
        <f t="shared" si="79"/>
        <v>2.7439039171354127E-2</v>
      </c>
      <c r="G88" s="159">
        <v>161456</v>
      </c>
      <c r="H88" s="165">
        <f t="shared" si="38"/>
        <v>4430.1975084501519</v>
      </c>
      <c r="I88" s="165">
        <f>MIN(H88,'SO2 Annual Emissions'!N88,' Retirement Adjustments'!D88)</f>
        <v>4430.1975084501519</v>
      </c>
      <c r="J88" s="165">
        <v>38807.2333</v>
      </c>
      <c r="K88" s="165">
        <f>PRODUCT(F88,J88)+H88</f>
        <v>5495.0307031007305</v>
      </c>
      <c r="L88" s="165">
        <v>13891.458699999999</v>
      </c>
      <c r="M88" s="165">
        <f>PRODUCT(F88,L88)+K88</f>
        <v>5876.1989825172786</v>
      </c>
      <c r="N88" s="165">
        <v>5263.9876999999997</v>
      </c>
      <c r="O88" s="165">
        <f>PRODUCT(F88,N88)+M88</f>
        <v>6020.6377472151053</v>
      </c>
      <c r="P88" s="165">
        <v>1994.7197000000001</v>
      </c>
      <c r="Q88" s="165">
        <f>PRODUCT(F88,P88)+O88</f>
        <v>6075.370939199277</v>
      </c>
      <c r="R88" s="165">
        <v>755.87310000000002</v>
      </c>
      <c r="S88" s="165">
        <f>PRODUCT(F88,R88)+Q88</f>
        <v>6096.1113707987497</v>
      </c>
      <c r="T88" s="165">
        <v>286.42829999999998</v>
      </c>
      <c r="U88" s="165">
        <f>PRODUCT(F88,T88)+S88</f>
        <v>6103.9706881422344</v>
      </c>
      <c r="V88" s="165">
        <v>108.53830000000001</v>
      </c>
      <c r="W88" s="165">
        <f>PRODUCT(F88,V88)+U88</f>
        <v>6106.9488748075264</v>
      </c>
      <c r="X88" s="165">
        <v>41.129199999999997</v>
      </c>
      <c r="Y88" s="165">
        <f>PRODUCT(F88,X88)+W88</f>
        <v>6108.0774205374128</v>
      </c>
      <c r="Z88" s="165">
        <v>15.5854</v>
      </c>
      <c r="AA88" s="165">
        <f>PRODUCT(F88,Z88)+Y88</f>
        <v>6108.5050689385143</v>
      </c>
      <c r="AB88" s="165">
        <v>5.9058000000000002</v>
      </c>
      <c r="AC88" s="165">
        <f>PRODUCT(F88,AB88)+AA88</f>
        <v>6108.6671184160523</v>
      </c>
      <c r="AD88" s="165">
        <v>2.238</v>
      </c>
      <c r="AE88" s="165">
        <f>PRODUCT(F88,AD88)+AC88</f>
        <v>6108.7285269857175</v>
      </c>
      <c r="AF88" s="165">
        <v>0.84799999999999998</v>
      </c>
      <c r="AG88" s="165">
        <f>PRODUCT(F88,AF88)+AE88</f>
        <v>6108.7517952909348</v>
      </c>
      <c r="AH88" s="165">
        <v>0.32140000000000002</v>
      </c>
      <c r="AI88" s="165">
        <f>PRODUCT(F88,AH88)+AG88</f>
        <v>6108.7606141981241</v>
      </c>
      <c r="AJ88" s="165">
        <v>0.12180000000000001</v>
      </c>
      <c r="AK88" s="165">
        <f>PRODUCT(F88,AJ88)+AI88</f>
        <v>6108.7639562730956</v>
      </c>
      <c r="AL88" s="165">
        <v>4.6100000000000002E-2</v>
      </c>
      <c r="AM88" s="165">
        <f>PRODUCT(F88,AL88)+AK88</f>
        <v>6108.7652212128014</v>
      </c>
      <c r="AN88" s="165">
        <v>1.7500000000000002E-2</v>
      </c>
      <c r="AO88" s="165">
        <f>PRODUCT(F88,AN88)+AM88</f>
        <v>6108.765701395987</v>
      </c>
      <c r="AP88" s="165">
        <v>6.6E-3</v>
      </c>
      <c r="AQ88" s="165">
        <f>PRODUCT(F88,AP88)+AO88</f>
        <v>6108.7658824936452</v>
      </c>
      <c r="AR88" s="165">
        <v>2.5000000000000001E-3</v>
      </c>
      <c r="AS88" s="165">
        <f>PRODUCT(F88,AR88)+AQ88</f>
        <v>6108.7659510912436</v>
      </c>
    </row>
    <row r="89" spans="1:45" ht="15" customHeight="1" x14ac:dyDescent="0.25">
      <c r="A89" s="63" t="s">
        <v>36</v>
      </c>
      <c r="B89" s="13">
        <v>997</v>
      </c>
      <c r="C89" s="13">
        <v>12</v>
      </c>
      <c r="D89" s="107">
        <f>(LARGE('Annual Heat Inputs'!D89:K89,1)+LARGE('Annual Heat Inputs'!D89:K89,2)+LARGE('Annual Heat Inputs'!D89:K89,3))/3</f>
        <v>26643894.099333335</v>
      </c>
      <c r="E89" s="108">
        <v>1344079813</v>
      </c>
      <c r="F89" s="137">
        <f t="shared" si="79"/>
        <v>1.9823148775565558E-2</v>
      </c>
      <c r="G89" s="159">
        <v>161456</v>
      </c>
      <c r="H89" s="165">
        <f t="shared" si="38"/>
        <v>3200.5663087077128</v>
      </c>
      <c r="I89" s="165">
        <f>MIN(H89,'SO2 Annual Emissions'!N89,' Retirement Adjustments'!D89)</f>
        <v>3200.5663087077128</v>
      </c>
      <c r="J89" s="165">
        <v>38807.2333</v>
      </c>
      <c r="K89" s="165">
        <f>PRODUCT(F89,J89)+H89</f>
        <v>3969.8478679816949</v>
      </c>
      <c r="L89" s="165">
        <v>13891.458699999999</v>
      </c>
      <c r="M89" s="165">
        <f>PRODUCT(F89,L89)+K89</f>
        <v>4245.2203205014193</v>
      </c>
      <c r="N89" s="165">
        <v>5263.9876999999997</v>
      </c>
      <c r="O89" s="165">
        <f>PRODUCT(F89,N89)+M89</f>
        <v>4349.5691318312665</v>
      </c>
      <c r="P89" s="165">
        <v>1994.7197000000001</v>
      </c>
      <c r="Q89" s="165">
        <f>PRODUCT(F89,P89)+O89</f>
        <v>4389.1107572099181</v>
      </c>
      <c r="R89" s="165">
        <v>755.87310000000002</v>
      </c>
      <c r="S89" s="165">
        <f>PRODUCT(F89,R89)+Q89</f>
        <v>4404.0945421266661</v>
      </c>
      <c r="T89" s="165">
        <v>286.42829999999998</v>
      </c>
      <c r="U89" s="165">
        <f>PRODUCT(F89,T89)+S89</f>
        <v>4409.7724529310981</v>
      </c>
      <c r="V89" s="165">
        <v>108.53830000000001</v>
      </c>
      <c r="W89" s="165">
        <f>PRODUCT(F89,V89)+U89</f>
        <v>4411.9240237998447</v>
      </c>
      <c r="X89" s="165">
        <v>41.129199999999997</v>
      </c>
      <c r="Y89" s="165">
        <f>PRODUCT(F89,X89)+W89</f>
        <v>4412.739334050465</v>
      </c>
      <c r="Z89" s="165">
        <v>15.5854</v>
      </c>
      <c r="AA89" s="165">
        <f>PRODUCT(F89,Z89)+Y89</f>
        <v>4413.0482857533916</v>
      </c>
      <c r="AB89" s="165">
        <v>5.9058000000000002</v>
      </c>
      <c r="AC89" s="165">
        <f>PRODUCT(F89,AB89)+AA89</f>
        <v>4413.16535730543</v>
      </c>
      <c r="AD89" s="165">
        <v>2.238</v>
      </c>
      <c r="AE89" s="165">
        <f>PRODUCT(F89,AD89)+AC89</f>
        <v>4413.2097215123895</v>
      </c>
      <c r="AF89" s="165">
        <v>0.84799999999999998</v>
      </c>
      <c r="AG89" s="165">
        <f>PRODUCT(F89,AF89)+AE89</f>
        <v>4413.2265315425511</v>
      </c>
      <c r="AH89" s="165">
        <v>0.32140000000000002</v>
      </c>
      <c r="AI89" s="165">
        <f>PRODUCT(F89,AH89)+AG89</f>
        <v>4413.232902702568</v>
      </c>
      <c r="AJ89" s="165">
        <v>0.12180000000000001</v>
      </c>
      <c r="AK89" s="165">
        <f>PRODUCT(F89,AJ89)+AI89</f>
        <v>4413.2353171620889</v>
      </c>
      <c r="AL89" s="165">
        <v>4.6100000000000002E-2</v>
      </c>
      <c r="AM89" s="165">
        <f>PRODUCT(F89,AL89)+AK89</f>
        <v>4413.2362310092476</v>
      </c>
      <c r="AN89" s="165">
        <v>1.7500000000000002E-2</v>
      </c>
      <c r="AO89" s="165">
        <f>PRODUCT(F89,AN89)+AM89</f>
        <v>4413.2365779143511</v>
      </c>
      <c r="AP89" s="165">
        <v>6.6E-3</v>
      </c>
      <c r="AQ89" s="165">
        <f>PRODUCT(F89,AP89)+AO89</f>
        <v>4413.236708747133</v>
      </c>
      <c r="AR89" s="165">
        <v>2.5000000000000001E-3</v>
      </c>
      <c r="AS89" s="165">
        <f>PRODUCT(F89,AR89)+AQ89</f>
        <v>4413.2367583050045</v>
      </c>
    </row>
    <row r="90" spans="1:45" ht="15" customHeight="1" x14ac:dyDescent="0.25">
      <c r="A90" s="136" t="s">
        <v>36</v>
      </c>
      <c r="B90" s="133">
        <v>997</v>
      </c>
      <c r="C90" s="133">
        <v>4</v>
      </c>
      <c r="D90" s="107"/>
      <c r="E90" s="108">
        <v>1344079813</v>
      </c>
      <c r="F90" s="137">
        <f t="shared" si="79"/>
        <v>0</v>
      </c>
      <c r="G90" s="159">
        <v>161456</v>
      </c>
      <c r="H90" s="165">
        <f t="shared" si="38"/>
        <v>0</v>
      </c>
      <c r="I90" s="165">
        <f>MIN(H90,'SO2 Annual Emissions'!N90,' Retirement Adjustments'!D90)</f>
        <v>0</v>
      </c>
      <c r="J90" s="165">
        <v>38807.2333</v>
      </c>
      <c r="K90" s="165">
        <f t="shared" ref="K90:K103" si="80">I90</f>
        <v>0</v>
      </c>
      <c r="L90" s="165">
        <v>13891.458699999999</v>
      </c>
      <c r="M90" s="165">
        <f t="shared" ref="M90:M103" si="81">K90</f>
        <v>0</v>
      </c>
      <c r="N90" s="165">
        <v>5263.9876999999997</v>
      </c>
      <c r="O90" s="165">
        <f t="shared" ref="O90:O103" si="82">M90</f>
        <v>0</v>
      </c>
      <c r="P90" s="165">
        <v>1994.7197000000001</v>
      </c>
      <c r="Q90" s="165">
        <f t="shared" ref="Q90:Q103" si="83">O90</f>
        <v>0</v>
      </c>
      <c r="R90" s="165">
        <v>755.87310000000002</v>
      </c>
      <c r="S90" s="165">
        <f t="shared" ref="S90:S103" si="84">Q90</f>
        <v>0</v>
      </c>
      <c r="T90" s="165">
        <v>286.42829999999998</v>
      </c>
      <c r="U90" s="165">
        <f t="shared" ref="U90:U103" si="85">S90</f>
        <v>0</v>
      </c>
      <c r="V90" s="165">
        <v>108.53830000000001</v>
      </c>
      <c r="W90" s="165">
        <f t="shared" ref="W90:W103" si="86">U90</f>
        <v>0</v>
      </c>
      <c r="X90" s="165">
        <v>41.129199999999997</v>
      </c>
      <c r="Y90" s="165">
        <f t="shared" ref="Y90:Y103" si="87">W90</f>
        <v>0</v>
      </c>
      <c r="Z90" s="165">
        <v>15.5854</v>
      </c>
      <c r="AA90" s="165">
        <f t="shared" ref="AA90:AA103" si="88">Y90</f>
        <v>0</v>
      </c>
      <c r="AB90" s="165">
        <v>5.9058000000000002</v>
      </c>
      <c r="AC90" s="165">
        <f t="shared" ref="AC90:AC103" si="89">AA90</f>
        <v>0</v>
      </c>
      <c r="AD90" s="165">
        <v>2.238</v>
      </c>
      <c r="AE90" s="165">
        <f t="shared" ref="AE90:AE103" si="90">AC90</f>
        <v>0</v>
      </c>
      <c r="AF90" s="165">
        <v>0.84799999999999998</v>
      </c>
      <c r="AG90" s="165">
        <f t="shared" ref="AG90:AG103" si="91">AE90</f>
        <v>0</v>
      </c>
      <c r="AH90" s="165">
        <v>0.32140000000000002</v>
      </c>
      <c r="AI90" s="165">
        <f t="shared" ref="AI90:AI106" si="92">AG90</f>
        <v>0</v>
      </c>
      <c r="AJ90" s="165">
        <v>0.12180000000000001</v>
      </c>
      <c r="AK90" s="165">
        <f t="shared" ref="AK90:AK106" si="93">AI90</f>
        <v>0</v>
      </c>
      <c r="AL90" s="165">
        <v>4.6100000000000002E-2</v>
      </c>
      <c r="AM90" s="165">
        <f t="shared" ref="AM90:AM106" si="94">AK90</f>
        <v>0</v>
      </c>
      <c r="AN90" s="165">
        <v>1.7500000000000002E-2</v>
      </c>
      <c r="AO90" s="165">
        <f t="shared" ref="AO90:AO106" si="95">AM90</f>
        <v>0</v>
      </c>
      <c r="AP90" s="165">
        <v>6.6E-3</v>
      </c>
      <c r="AQ90" s="165">
        <f t="shared" ref="AQ90:AQ106" si="96">AO90</f>
        <v>0</v>
      </c>
      <c r="AR90" s="165">
        <v>2.5000000000000001E-3</v>
      </c>
      <c r="AS90" s="165">
        <f t="shared" ref="AS90:AS106" si="97">AQ90</f>
        <v>0</v>
      </c>
    </row>
    <row r="91" spans="1:45" ht="15" customHeight="1" x14ac:dyDescent="0.25">
      <c r="A91" s="136" t="s">
        <v>36</v>
      </c>
      <c r="B91" s="133">
        <v>997</v>
      </c>
      <c r="C91" s="133">
        <v>5</v>
      </c>
      <c r="D91" s="107"/>
      <c r="E91" s="108">
        <v>1344079813</v>
      </c>
      <c r="F91" s="137">
        <f t="shared" si="79"/>
        <v>0</v>
      </c>
      <c r="G91" s="159">
        <v>161456</v>
      </c>
      <c r="H91" s="165">
        <f t="shared" si="38"/>
        <v>0</v>
      </c>
      <c r="I91" s="165">
        <f>MIN(H91,'SO2 Annual Emissions'!N91,' Retirement Adjustments'!D91)</f>
        <v>0</v>
      </c>
      <c r="J91" s="165">
        <v>38807.2333</v>
      </c>
      <c r="K91" s="165">
        <f t="shared" si="80"/>
        <v>0</v>
      </c>
      <c r="L91" s="165">
        <v>13891.458699999999</v>
      </c>
      <c r="M91" s="165">
        <f t="shared" si="81"/>
        <v>0</v>
      </c>
      <c r="N91" s="165">
        <v>5263.9876999999997</v>
      </c>
      <c r="O91" s="165">
        <f t="shared" si="82"/>
        <v>0</v>
      </c>
      <c r="P91" s="165">
        <v>1994.7197000000001</v>
      </c>
      <c r="Q91" s="165">
        <f t="shared" si="83"/>
        <v>0</v>
      </c>
      <c r="R91" s="165">
        <v>755.87310000000002</v>
      </c>
      <c r="S91" s="165">
        <f t="shared" si="84"/>
        <v>0</v>
      </c>
      <c r="T91" s="165">
        <v>286.42829999999998</v>
      </c>
      <c r="U91" s="165">
        <f t="shared" si="85"/>
        <v>0</v>
      </c>
      <c r="V91" s="165">
        <v>108.53830000000001</v>
      </c>
      <c r="W91" s="165">
        <f t="shared" si="86"/>
        <v>0</v>
      </c>
      <c r="X91" s="165">
        <v>41.129199999999997</v>
      </c>
      <c r="Y91" s="165">
        <f t="shared" si="87"/>
        <v>0</v>
      </c>
      <c r="Z91" s="165">
        <v>15.5854</v>
      </c>
      <c r="AA91" s="165">
        <f t="shared" si="88"/>
        <v>0</v>
      </c>
      <c r="AB91" s="165">
        <v>5.9058000000000002</v>
      </c>
      <c r="AC91" s="165">
        <f t="shared" si="89"/>
        <v>0</v>
      </c>
      <c r="AD91" s="165">
        <v>2.238</v>
      </c>
      <c r="AE91" s="165">
        <f t="shared" si="90"/>
        <v>0</v>
      </c>
      <c r="AF91" s="165">
        <v>0.84799999999999998</v>
      </c>
      <c r="AG91" s="165">
        <f t="shared" si="91"/>
        <v>0</v>
      </c>
      <c r="AH91" s="165">
        <v>0.32140000000000002</v>
      </c>
      <c r="AI91" s="165">
        <f t="shared" si="92"/>
        <v>0</v>
      </c>
      <c r="AJ91" s="165">
        <v>0.12180000000000001</v>
      </c>
      <c r="AK91" s="165">
        <f t="shared" si="93"/>
        <v>0</v>
      </c>
      <c r="AL91" s="165">
        <v>4.6100000000000002E-2</v>
      </c>
      <c r="AM91" s="165">
        <f t="shared" si="94"/>
        <v>0</v>
      </c>
      <c r="AN91" s="165">
        <v>1.7500000000000002E-2</v>
      </c>
      <c r="AO91" s="165">
        <f t="shared" si="95"/>
        <v>0</v>
      </c>
      <c r="AP91" s="165">
        <v>6.6E-3</v>
      </c>
      <c r="AQ91" s="165">
        <f t="shared" si="96"/>
        <v>0</v>
      </c>
      <c r="AR91" s="165">
        <v>2.5000000000000001E-3</v>
      </c>
      <c r="AS91" s="165">
        <f t="shared" si="97"/>
        <v>0</v>
      </c>
    </row>
    <row r="92" spans="1:45" ht="15" customHeight="1" x14ac:dyDescent="0.25">
      <c r="A92" s="136" t="s">
        <v>36</v>
      </c>
      <c r="B92" s="133">
        <v>997</v>
      </c>
      <c r="C92" s="133">
        <v>6</v>
      </c>
      <c r="D92" s="107"/>
      <c r="E92" s="108">
        <v>1344079813</v>
      </c>
      <c r="F92" s="137">
        <f t="shared" si="79"/>
        <v>0</v>
      </c>
      <c r="G92" s="159">
        <v>161456</v>
      </c>
      <c r="H92" s="165">
        <f t="shared" si="38"/>
        <v>0</v>
      </c>
      <c r="I92" s="165">
        <f>MIN(H92,'SO2 Annual Emissions'!N92,' Retirement Adjustments'!D92)</f>
        <v>0</v>
      </c>
      <c r="J92" s="165">
        <v>38807.2333</v>
      </c>
      <c r="K92" s="165">
        <f t="shared" si="80"/>
        <v>0</v>
      </c>
      <c r="L92" s="165">
        <v>13891.458699999999</v>
      </c>
      <c r="M92" s="165">
        <f t="shared" si="81"/>
        <v>0</v>
      </c>
      <c r="N92" s="165">
        <v>5263.9876999999997</v>
      </c>
      <c r="O92" s="165">
        <f t="shared" si="82"/>
        <v>0</v>
      </c>
      <c r="P92" s="165">
        <v>1994.7197000000001</v>
      </c>
      <c r="Q92" s="165">
        <f t="shared" si="83"/>
        <v>0</v>
      </c>
      <c r="R92" s="165">
        <v>755.87310000000002</v>
      </c>
      <c r="S92" s="165">
        <f t="shared" si="84"/>
        <v>0</v>
      </c>
      <c r="T92" s="165">
        <v>286.42829999999998</v>
      </c>
      <c r="U92" s="165">
        <f t="shared" si="85"/>
        <v>0</v>
      </c>
      <c r="V92" s="165">
        <v>108.53830000000001</v>
      </c>
      <c r="W92" s="165">
        <f t="shared" si="86"/>
        <v>0</v>
      </c>
      <c r="X92" s="165">
        <v>41.129199999999997</v>
      </c>
      <c r="Y92" s="165">
        <f t="shared" si="87"/>
        <v>0</v>
      </c>
      <c r="Z92" s="165">
        <v>15.5854</v>
      </c>
      <c r="AA92" s="165">
        <f t="shared" si="88"/>
        <v>0</v>
      </c>
      <c r="AB92" s="165">
        <v>5.9058000000000002</v>
      </c>
      <c r="AC92" s="165">
        <f t="shared" si="89"/>
        <v>0</v>
      </c>
      <c r="AD92" s="165">
        <v>2.238</v>
      </c>
      <c r="AE92" s="165">
        <f t="shared" si="90"/>
        <v>0</v>
      </c>
      <c r="AF92" s="165">
        <v>0.84799999999999998</v>
      </c>
      <c r="AG92" s="165">
        <f t="shared" si="91"/>
        <v>0</v>
      </c>
      <c r="AH92" s="165">
        <v>0.32140000000000002</v>
      </c>
      <c r="AI92" s="165">
        <f t="shared" si="92"/>
        <v>0</v>
      </c>
      <c r="AJ92" s="165">
        <v>0.12180000000000001</v>
      </c>
      <c r="AK92" s="165">
        <f t="shared" si="93"/>
        <v>0</v>
      </c>
      <c r="AL92" s="165">
        <v>4.6100000000000002E-2</v>
      </c>
      <c r="AM92" s="165">
        <f t="shared" si="94"/>
        <v>0</v>
      </c>
      <c r="AN92" s="165">
        <v>1.7500000000000002E-2</v>
      </c>
      <c r="AO92" s="165">
        <f t="shared" si="95"/>
        <v>0</v>
      </c>
      <c r="AP92" s="165">
        <v>6.6E-3</v>
      </c>
      <c r="AQ92" s="165">
        <f t="shared" si="96"/>
        <v>0</v>
      </c>
      <c r="AR92" s="165">
        <v>2.5000000000000001E-3</v>
      </c>
      <c r="AS92" s="165">
        <f t="shared" si="97"/>
        <v>0</v>
      </c>
    </row>
    <row r="93" spans="1:45" ht="15" customHeight="1" x14ac:dyDescent="0.25">
      <c r="A93" s="63" t="s">
        <v>37</v>
      </c>
      <c r="B93" s="13">
        <v>55229</v>
      </c>
      <c r="C93" s="15" t="s">
        <v>38</v>
      </c>
      <c r="D93" s="107">
        <f>(LARGE('Annual Heat Inputs'!D93:K93,1)+LARGE('Annual Heat Inputs'!D93:K93,2)+LARGE('Annual Heat Inputs'!D93:K93,3))/3</f>
        <v>154514.86233333332</v>
      </c>
      <c r="E93" s="108">
        <v>1344079813</v>
      </c>
      <c r="F93" s="137">
        <f t="shared" si="79"/>
        <v>1.1495958858905451E-4</v>
      </c>
      <c r="G93" s="159">
        <v>161456</v>
      </c>
      <c r="H93" s="165">
        <f t="shared" si="38"/>
        <v>18.560915335234384</v>
      </c>
      <c r="I93" s="165">
        <f>MIN(H93,'SO2 Annual Emissions'!N93,' Retirement Adjustments'!D93)</f>
        <v>6.3E-2</v>
      </c>
      <c r="J93" s="165">
        <v>38807.2333</v>
      </c>
      <c r="K93" s="165">
        <f t="shared" si="80"/>
        <v>6.3E-2</v>
      </c>
      <c r="L93" s="165">
        <v>13891.458699999999</v>
      </c>
      <c r="M93" s="165">
        <f t="shared" si="81"/>
        <v>6.3E-2</v>
      </c>
      <c r="N93" s="165">
        <v>5263.9876999999997</v>
      </c>
      <c r="O93" s="165">
        <f t="shared" si="82"/>
        <v>6.3E-2</v>
      </c>
      <c r="P93" s="165">
        <v>1994.7197000000001</v>
      </c>
      <c r="Q93" s="165">
        <f t="shared" si="83"/>
        <v>6.3E-2</v>
      </c>
      <c r="R93" s="165">
        <v>755.87310000000002</v>
      </c>
      <c r="S93" s="165">
        <f t="shared" si="84"/>
        <v>6.3E-2</v>
      </c>
      <c r="T93" s="165">
        <v>286.42829999999998</v>
      </c>
      <c r="U93" s="165">
        <f t="shared" si="85"/>
        <v>6.3E-2</v>
      </c>
      <c r="V93" s="165">
        <v>108.53830000000001</v>
      </c>
      <c r="W93" s="165">
        <f t="shared" si="86"/>
        <v>6.3E-2</v>
      </c>
      <c r="X93" s="165">
        <v>41.129199999999997</v>
      </c>
      <c r="Y93" s="165">
        <f t="shared" si="87"/>
        <v>6.3E-2</v>
      </c>
      <c r="Z93" s="165">
        <v>15.5854</v>
      </c>
      <c r="AA93" s="165">
        <f t="shared" si="88"/>
        <v>6.3E-2</v>
      </c>
      <c r="AB93" s="165">
        <v>5.9058000000000002</v>
      </c>
      <c r="AC93" s="165">
        <f t="shared" si="89"/>
        <v>6.3E-2</v>
      </c>
      <c r="AD93" s="165">
        <v>2.238</v>
      </c>
      <c r="AE93" s="165">
        <f t="shared" si="90"/>
        <v>6.3E-2</v>
      </c>
      <c r="AF93" s="165">
        <v>0.84799999999999998</v>
      </c>
      <c r="AG93" s="165">
        <f t="shared" si="91"/>
        <v>6.3E-2</v>
      </c>
      <c r="AH93" s="165">
        <v>0.32140000000000002</v>
      </c>
      <c r="AI93" s="165">
        <f t="shared" si="92"/>
        <v>6.3E-2</v>
      </c>
      <c r="AJ93" s="165">
        <v>0.12180000000000001</v>
      </c>
      <c r="AK93" s="165">
        <f t="shared" si="93"/>
        <v>6.3E-2</v>
      </c>
      <c r="AL93" s="165">
        <v>4.6100000000000002E-2</v>
      </c>
      <c r="AM93" s="165">
        <f t="shared" si="94"/>
        <v>6.3E-2</v>
      </c>
      <c r="AN93" s="165">
        <v>1.7500000000000002E-2</v>
      </c>
      <c r="AO93" s="165">
        <f t="shared" si="95"/>
        <v>6.3E-2</v>
      </c>
      <c r="AP93" s="165">
        <v>6.6E-3</v>
      </c>
      <c r="AQ93" s="165">
        <f t="shared" si="96"/>
        <v>6.3E-2</v>
      </c>
      <c r="AR93" s="165">
        <v>2.5000000000000001E-3</v>
      </c>
      <c r="AS93" s="165">
        <f t="shared" si="97"/>
        <v>6.3E-2</v>
      </c>
    </row>
    <row r="94" spans="1:45" ht="15" customHeight="1" x14ac:dyDescent="0.25">
      <c r="A94" s="63" t="s">
        <v>37</v>
      </c>
      <c r="B94" s="13">
        <v>55229</v>
      </c>
      <c r="C94" s="15" t="s">
        <v>39</v>
      </c>
      <c r="D94" s="107">
        <f>(LARGE('Annual Heat Inputs'!D94:K94,1)+LARGE('Annual Heat Inputs'!D94:K94,2)+LARGE('Annual Heat Inputs'!D94:K94,3))/3</f>
        <v>175136.90066666668</v>
      </c>
      <c r="E94" s="108">
        <v>1344079813</v>
      </c>
      <c r="F94" s="137">
        <f t="shared" si="79"/>
        <v>1.3030245597972289E-4</v>
      </c>
      <c r="G94" s="159">
        <v>161456</v>
      </c>
      <c r="H94" s="165">
        <f t="shared" si="38"/>
        <v>21.038113332662139</v>
      </c>
      <c r="I94" s="165">
        <f>MIN(H94,'SO2 Annual Emissions'!N94,' Retirement Adjustments'!D94)</f>
        <v>6.4000000000000001E-2</v>
      </c>
      <c r="J94" s="165">
        <v>38807.2333</v>
      </c>
      <c r="K94" s="165">
        <f t="shared" si="80"/>
        <v>6.4000000000000001E-2</v>
      </c>
      <c r="L94" s="165">
        <v>13891.458699999999</v>
      </c>
      <c r="M94" s="165">
        <f t="shared" si="81"/>
        <v>6.4000000000000001E-2</v>
      </c>
      <c r="N94" s="165">
        <v>5263.9876999999997</v>
      </c>
      <c r="O94" s="165">
        <f t="shared" si="82"/>
        <v>6.4000000000000001E-2</v>
      </c>
      <c r="P94" s="165">
        <v>1994.7197000000001</v>
      </c>
      <c r="Q94" s="165">
        <f t="shared" si="83"/>
        <v>6.4000000000000001E-2</v>
      </c>
      <c r="R94" s="165">
        <v>755.87310000000002</v>
      </c>
      <c r="S94" s="165">
        <f t="shared" si="84"/>
        <v>6.4000000000000001E-2</v>
      </c>
      <c r="T94" s="165">
        <v>286.42829999999998</v>
      </c>
      <c r="U94" s="165">
        <f t="shared" si="85"/>
        <v>6.4000000000000001E-2</v>
      </c>
      <c r="V94" s="165">
        <v>108.53830000000001</v>
      </c>
      <c r="W94" s="165">
        <f t="shared" si="86"/>
        <v>6.4000000000000001E-2</v>
      </c>
      <c r="X94" s="165">
        <v>41.129199999999997</v>
      </c>
      <c r="Y94" s="165">
        <f t="shared" si="87"/>
        <v>6.4000000000000001E-2</v>
      </c>
      <c r="Z94" s="165">
        <v>15.5854</v>
      </c>
      <c r="AA94" s="165">
        <f t="shared" si="88"/>
        <v>6.4000000000000001E-2</v>
      </c>
      <c r="AB94" s="165">
        <v>5.9058000000000002</v>
      </c>
      <c r="AC94" s="165">
        <f t="shared" si="89"/>
        <v>6.4000000000000001E-2</v>
      </c>
      <c r="AD94" s="165">
        <v>2.238</v>
      </c>
      <c r="AE94" s="165">
        <f t="shared" si="90"/>
        <v>6.4000000000000001E-2</v>
      </c>
      <c r="AF94" s="165">
        <v>0.84799999999999998</v>
      </c>
      <c r="AG94" s="165">
        <f t="shared" si="91"/>
        <v>6.4000000000000001E-2</v>
      </c>
      <c r="AH94" s="165">
        <v>0.32140000000000002</v>
      </c>
      <c r="AI94" s="165">
        <f t="shared" si="92"/>
        <v>6.4000000000000001E-2</v>
      </c>
      <c r="AJ94" s="165">
        <v>0.12180000000000001</v>
      </c>
      <c r="AK94" s="165">
        <f t="shared" si="93"/>
        <v>6.4000000000000001E-2</v>
      </c>
      <c r="AL94" s="165">
        <v>4.6100000000000002E-2</v>
      </c>
      <c r="AM94" s="165">
        <f t="shared" si="94"/>
        <v>6.4000000000000001E-2</v>
      </c>
      <c r="AN94" s="165">
        <v>1.7500000000000002E-2</v>
      </c>
      <c r="AO94" s="165">
        <f t="shared" si="95"/>
        <v>6.4000000000000001E-2</v>
      </c>
      <c r="AP94" s="165">
        <v>6.6E-3</v>
      </c>
      <c r="AQ94" s="165">
        <f t="shared" si="96"/>
        <v>6.4000000000000001E-2</v>
      </c>
      <c r="AR94" s="165">
        <v>2.5000000000000001E-3</v>
      </c>
      <c r="AS94" s="165">
        <f t="shared" si="97"/>
        <v>6.4000000000000001E-2</v>
      </c>
    </row>
    <row r="95" spans="1:45" ht="15" customHeight="1" x14ac:dyDescent="0.25">
      <c r="A95" s="63" t="s">
        <v>37</v>
      </c>
      <c r="B95" s="13">
        <v>55229</v>
      </c>
      <c r="C95" s="15" t="s">
        <v>40</v>
      </c>
      <c r="D95" s="107">
        <f>(LARGE('Annual Heat Inputs'!D95:K95,1)+LARGE('Annual Heat Inputs'!D95:K95,2)+LARGE('Annual Heat Inputs'!D95:K95,3))/3</f>
        <v>150688.48433333333</v>
      </c>
      <c r="E95" s="108">
        <v>1344079813</v>
      </c>
      <c r="F95" s="137">
        <f t="shared" si="79"/>
        <v>1.1211275020714364E-4</v>
      </c>
      <c r="G95" s="159">
        <v>161456</v>
      </c>
      <c r="H95" s="165">
        <f t="shared" si="38"/>
        <v>18.101276197444584</v>
      </c>
      <c r="I95" s="165">
        <f>MIN(H95,'SO2 Annual Emissions'!N95,' Retirement Adjustments'!D95)</f>
        <v>0.06</v>
      </c>
      <c r="J95" s="165">
        <v>38807.2333</v>
      </c>
      <c r="K95" s="165">
        <f t="shared" si="80"/>
        <v>0.06</v>
      </c>
      <c r="L95" s="165">
        <v>13891.458699999999</v>
      </c>
      <c r="M95" s="165">
        <f t="shared" si="81"/>
        <v>0.06</v>
      </c>
      <c r="N95" s="165">
        <v>5263.9876999999997</v>
      </c>
      <c r="O95" s="165">
        <f t="shared" si="82"/>
        <v>0.06</v>
      </c>
      <c r="P95" s="165">
        <v>1994.7197000000001</v>
      </c>
      <c r="Q95" s="165">
        <f t="shared" si="83"/>
        <v>0.06</v>
      </c>
      <c r="R95" s="165">
        <v>755.87310000000002</v>
      </c>
      <c r="S95" s="165">
        <f t="shared" si="84"/>
        <v>0.06</v>
      </c>
      <c r="T95" s="165">
        <v>286.42829999999998</v>
      </c>
      <c r="U95" s="165">
        <f t="shared" si="85"/>
        <v>0.06</v>
      </c>
      <c r="V95" s="165">
        <v>108.53830000000001</v>
      </c>
      <c r="W95" s="165">
        <f t="shared" si="86"/>
        <v>0.06</v>
      </c>
      <c r="X95" s="165">
        <v>41.129199999999997</v>
      </c>
      <c r="Y95" s="165">
        <f t="shared" si="87"/>
        <v>0.06</v>
      </c>
      <c r="Z95" s="165">
        <v>15.5854</v>
      </c>
      <c r="AA95" s="165">
        <f t="shared" si="88"/>
        <v>0.06</v>
      </c>
      <c r="AB95" s="165">
        <v>5.9058000000000002</v>
      </c>
      <c r="AC95" s="165">
        <f t="shared" si="89"/>
        <v>0.06</v>
      </c>
      <c r="AD95" s="165">
        <v>2.238</v>
      </c>
      <c r="AE95" s="165">
        <f t="shared" si="90"/>
        <v>0.06</v>
      </c>
      <c r="AF95" s="165">
        <v>0.84799999999999998</v>
      </c>
      <c r="AG95" s="165">
        <f t="shared" si="91"/>
        <v>0.06</v>
      </c>
      <c r="AH95" s="165">
        <v>0.32140000000000002</v>
      </c>
      <c r="AI95" s="165">
        <f t="shared" si="92"/>
        <v>0.06</v>
      </c>
      <c r="AJ95" s="165">
        <v>0.12180000000000001</v>
      </c>
      <c r="AK95" s="165">
        <f t="shared" si="93"/>
        <v>0.06</v>
      </c>
      <c r="AL95" s="165">
        <v>4.6100000000000002E-2</v>
      </c>
      <c r="AM95" s="165">
        <f t="shared" si="94"/>
        <v>0.06</v>
      </c>
      <c r="AN95" s="165">
        <v>1.7500000000000002E-2</v>
      </c>
      <c r="AO95" s="165">
        <f t="shared" si="95"/>
        <v>0.06</v>
      </c>
      <c r="AP95" s="165">
        <v>6.6E-3</v>
      </c>
      <c r="AQ95" s="165">
        <f t="shared" si="96"/>
        <v>0.06</v>
      </c>
      <c r="AR95" s="165">
        <v>2.5000000000000001E-3</v>
      </c>
      <c r="AS95" s="165">
        <f t="shared" si="97"/>
        <v>0.06</v>
      </c>
    </row>
    <row r="96" spans="1:45" ht="15" customHeight="1" x14ac:dyDescent="0.25">
      <c r="A96" s="63" t="s">
        <v>37</v>
      </c>
      <c r="B96" s="13">
        <v>55229</v>
      </c>
      <c r="C96" s="15" t="s">
        <v>41</v>
      </c>
      <c r="D96" s="107">
        <f>(LARGE('Annual Heat Inputs'!D96:K96,1)+LARGE('Annual Heat Inputs'!D96:K96,2)+LARGE('Annual Heat Inputs'!D96:K96,3))/3</f>
        <v>151605.23466666669</v>
      </c>
      <c r="E96" s="108">
        <v>1344079813</v>
      </c>
      <c r="F96" s="137">
        <f t="shared" si="79"/>
        <v>1.1279481560569104E-4</v>
      </c>
      <c r="G96" s="159">
        <v>161456</v>
      </c>
      <c r="H96" s="165">
        <f t="shared" si="38"/>
        <v>18.211399748432452</v>
      </c>
      <c r="I96" s="165">
        <f>MIN(H96,'SO2 Annual Emissions'!N96,' Retirement Adjustments'!D96)</f>
        <v>6.3E-2</v>
      </c>
      <c r="J96" s="165">
        <v>38807.2333</v>
      </c>
      <c r="K96" s="165">
        <f t="shared" si="80"/>
        <v>6.3E-2</v>
      </c>
      <c r="L96" s="165">
        <v>13891.458699999999</v>
      </c>
      <c r="M96" s="165">
        <f t="shared" si="81"/>
        <v>6.3E-2</v>
      </c>
      <c r="N96" s="165">
        <v>5263.9876999999997</v>
      </c>
      <c r="O96" s="165">
        <f t="shared" si="82"/>
        <v>6.3E-2</v>
      </c>
      <c r="P96" s="165">
        <v>1994.7197000000001</v>
      </c>
      <c r="Q96" s="165">
        <f t="shared" si="83"/>
        <v>6.3E-2</v>
      </c>
      <c r="R96" s="165">
        <v>755.87310000000002</v>
      </c>
      <c r="S96" s="165">
        <f t="shared" si="84"/>
        <v>6.3E-2</v>
      </c>
      <c r="T96" s="165">
        <v>286.42829999999998</v>
      </c>
      <c r="U96" s="165">
        <f t="shared" si="85"/>
        <v>6.3E-2</v>
      </c>
      <c r="V96" s="165">
        <v>108.53830000000001</v>
      </c>
      <c r="W96" s="165">
        <f t="shared" si="86"/>
        <v>6.3E-2</v>
      </c>
      <c r="X96" s="165">
        <v>41.129199999999997</v>
      </c>
      <c r="Y96" s="165">
        <f t="shared" si="87"/>
        <v>6.3E-2</v>
      </c>
      <c r="Z96" s="165">
        <v>15.5854</v>
      </c>
      <c r="AA96" s="165">
        <f t="shared" si="88"/>
        <v>6.3E-2</v>
      </c>
      <c r="AB96" s="165">
        <v>5.9058000000000002</v>
      </c>
      <c r="AC96" s="165">
        <f t="shared" si="89"/>
        <v>6.3E-2</v>
      </c>
      <c r="AD96" s="165">
        <v>2.238</v>
      </c>
      <c r="AE96" s="165">
        <f t="shared" si="90"/>
        <v>6.3E-2</v>
      </c>
      <c r="AF96" s="165">
        <v>0.84799999999999998</v>
      </c>
      <c r="AG96" s="165">
        <f t="shared" si="91"/>
        <v>6.3E-2</v>
      </c>
      <c r="AH96" s="165">
        <v>0.32140000000000002</v>
      </c>
      <c r="AI96" s="165">
        <f t="shared" si="92"/>
        <v>6.3E-2</v>
      </c>
      <c r="AJ96" s="165">
        <v>0.12180000000000001</v>
      </c>
      <c r="AK96" s="165">
        <f t="shared" si="93"/>
        <v>6.3E-2</v>
      </c>
      <c r="AL96" s="165">
        <v>4.6100000000000002E-2</v>
      </c>
      <c r="AM96" s="165">
        <f t="shared" si="94"/>
        <v>6.3E-2</v>
      </c>
      <c r="AN96" s="165">
        <v>1.7500000000000002E-2</v>
      </c>
      <c r="AO96" s="165">
        <f t="shared" si="95"/>
        <v>6.3E-2</v>
      </c>
      <c r="AP96" s="165">
        <v>6.6E-3</v>
      </c>
      <c r="AQ96" s="165">
        <f t="shared" si="96"/>
        <v>6.3E-2</v>
      </c>
      <c r="AR96" s="165">
        <v>2.5000000000000001E-3</v>
      </c>
      <c r="AS96" s="165">
        <f t="shared" si="97"/>
        <v>6.3E-2</v>
      </c>
    </row>
    <row r="97" spans="1:45" ht="15" customHeight="1" x14ac:dyDescent="0.25">
      <c r="A97" s="63" t="s">
        <v>37</v>
      </c>
      <c r="B97" s="13">
        <v>55229</v>
      </c>
      <c r="C97" s="15" t="s">
        <v>42</v>
      </c>
      <c r="D97" s="107">
        <f>(LARGE('Annual Heat Inputs'!D97:K97,1)+LARGE('Annual Heat Inputs'!D97:K97,2)+LARGE('Annual Heat Inputs'!D97:K97,3))/3</f>
        <v>157838.93799999999</v>
      </c>
      <c r="E97" s="108">
        <v>1344079813</v>
      </c>
      <c r="F97" s="137">
        <f t="shared" si="79"/>
        <v>1.1743271230872953E-4</v>
      </c>
      <c r="G97" s="159">
        <v>161456</v>
      </c>
      <c r="H97" s="165">
        <f t="shared" si="38"/>
        <v>18.960215998518237</v>
      </c>
      <c r="I97" s="165">
        <f>MIN(H97,'SO2 Annual Emissions'!N97,' Retirement Adjustments'!D97)</f>
        <v>6.0999999999999999E-2</v>
      </c>
      <c r="J97" s="165">
        <v>38807.2333</v>
      </c>
      <c r="K97" s="165">
        <f t="shared" si="80"/>
        <v>6.0999999999999999E-2</v>
      </c>
      <c r="L97" s="165">
        <v>13891.458699999999</v>
      </c>
      <c r="M97" s="165">
        <f t="shared" si="81"/>
        <v>6.0999999999999999E-2</v>
      </c>
      <c r="N97" s="165">
        <v>5263.9876999999997</v>
      </c>
      <c r="O97" s="165">
        <f t="shared" si="82"/>
        <v>6.0999999999999999E-2</v>
      </c>
      <c r="P97" s="165">
        <v>1994.7197000000001</v>
      </c>
      <c r="Q97" s="165">
        <f t="shared" si="83"/>
        <v>6.0999999999999999E-2</v>
      </c>
      <c r="R97" s="165">
        <v>755.87310000000002</v>
      </c>
      <c r="S97" s="165">
        <f t="shared" si="84"/>
        <v>6.0999999999999999E-2</v>
      </c>
      <c r="T97" s="165">
        <v>286.42829999999998</v>
      </c>
      <c r="U97" s="165">
        <f t="shared" si="85"/>
        <v>6.0999999999999999E-2</v>
      </c>
      <c r="V97" s="165">
        <v>108.53830000000001</v>
      </c>
      <c r="W97" s="165">
        <f t="shared" si="86"/>
        <v>6.0999999999999999E-2</v>
      </c>
      <c r="X97" s="165">
        <v>41.129199999999997</v>
      </c>
      <c r="Y97" s="165">
        <f t="shared" si="87"/>
        <v>6.0999999999999999E-2</v>
      </c>
      <c r="Z97" s="165">
        <v>15.5854</v>
      </c>
      <c r="AA97" s="165">
        <f t="shared" si="88"/>
        <v>6.0999999999999999E-2</v>
      </c>
      <c r="AB97" s="165">
        <v>5.9058000000000002</v>
      </c>
      <c r="AC97" s="165">
        <f t="shared" si="89"/>
        <v>6.0999999999999999E-2</v>
      </c>
      <c r="AD97" s="165">
        <v>2.238</v>
      </c>
      <c r="AE97" s="165">
        <f t="shared" si="90"/>
        <v>6.0999999999999999E-2</v>
      </c>
      <c r="AF97" s="165">
        <v>0.84799999999999998</v>
      </c>
      <c r="AG97" s="165">
        <f t="shared" si="91"/>
        <v>6.0999999999999999E-2</v>
      </c>
      <c r="AH97" s="165">
        <v>0.32140000000000002</v>
      </c>
      <c r="AI97" s="165">
        <f t="shared" si="92"/>
        <v>6.0999999999999999E-2</v>
      </c>
      <c r="AJ97" s="165">
        <v>0.12180000000000001</v>
      </c>
      <c r="AK97" s="165">
        <f t="shared" si="93"/>
        <v>6.0999999999999999E-2</v>
      </c>
      <c r="AL97" s="165">
        <v>4.6100000000000002E-2</v>
      </c>
      <c r="AM97" s="165">
        <f t="shared" si="94"/>
        <v>6.0999999999999999E-2</v>
      </c>
      <c r="AN97" s="165">
        <v>1.7500000000000002E-2</v>
      </c>
      <c r="AO97" s="165">
        <f t="shared" si="95"/>
        <v>6.0999999999999999E-2</v>
      </c>
      <c r="AP97" s="165">
        <v>6.6E-3</v>
      </c>
      <c r="AQ97" s="165">
        <f t="shared" si="96"/>
        <v>6.0999999999999999E-2</v>
      </c>
      <c r="AR97" s="165">
        <v>2.5000000000000001E-3</v>
      </c>
      <c r="AS97" s="165">
        <f t="shared" si="97"/>
        <v>6.0999999999999999E-2</v>
      </c>
    </row>
    <row r="98" spans="1:45" ht="15" customHeight="1" x14ac:dyDescent="0.25">
      <c r="A98" s="63" t="s">
        <v>37</v>
      </c>
      <c r="B98" s="13">
        <v>55229</v>
      </c>
      <c r="C98" s="15" t="s">
        <v>43</v>
      </c>
      <c r="D98" s="107">
        <f>(LARGE('Annual Heat Inputs'!D98:K98,1)+LARGE('Annual Heat Inputs'!D98:K98,2)+LARGE('Annual Heat Inputs'!D98:K98,3))/3</f>
        <v>154703.26699999999</v>
      </c>
      <c r="E98" s="108">
        <v>1344079813</v>
      </c>
      <c r="F98" s="137">
        <f t="shared" si="79"/>
        <v>1.1509976230853486E-4</v>
      </c>
      <c r="G98" s="159">
        <v>161456</v>
      </c>
      <c r="H98" s="165">
        <f t="shared" ref="H98:H150" si="98">PRODUCT(F98,G98)</f>
        <v>18.583547223286804</v>
      </c>
      <c r="I98" s="165">
        <f>MIN(H98,'SO2 Annual Emissions'!N98,' Retirement Adjustments'!D98)</f>
        <v>6.4000000000000001E-2</v>
      </c>
      <c r="J98" s="165">
        <v>38807.2333</v>
      </c>
      <c r="K98" s="165">
        <f t="shared" si="80"/>
        <v>6.4000000000000001E-2</v>
      </c>
      <c r="L98" s="165">
        <v>13891.458699999999</v>
      </c>
      <c r="M98" s="165">
        <f t="shared" si="81"/>
        <v>6.4000000000000001E-2</v>
      </c>
      <c r="N98" s="165">
        <v>5263.9876999999997</v>
      </c>
      <c r="O98" s="165">
        <f t="shared" si="82"/>
        <v>6.4000000000000001E-2</v>
      </c>
      <c r="P98" s="165">
        <v>1994.7197000000001</v>
      </c>
      <c r="Q98" s="165">
        <f t="shared" si="83"/>
        <v>6.4000000000000001E-2</v>
      </c>
      <c r="R98" s="165">
        <v>755.87310000000002</v>
      </c>
      <c r="S98" s="165">
        <f t="shared" si="84"/>
        <v>6.4000000000000001E-2</v>
      </c>
      <c r="T98" s="165">
        <v>286.42829999999998</v>
      </c>
      <c r="U98" s="165">
        <f t="shared" si="85"/>
        <v>6.4000000000000001E-2</v>
      </c>
      <c r="V98" s="165">
        <v>108.53830000000001</v>
      </c>
      <c r="W98" s="165">
        <f t="shared" si="86"/>
        <v>6.4000000000000001E-2</v>
      </c>
      <c r="X98" s="165">
        <v>41.129199999999997</v>
      </c>
      <c r="Y98" s="165">
        <f t="shared" si="87"/>
        <v>6.4000000000000001E-2</v>
      </c>
      <c r="Z98" s="165">
        <v>15.5854</v>
      </c>
      <c r="AA98" s="165">
        <f t="shared" si="88"/>
        <v>6.4000000000000001E-2</v>
      </c>
      <c r="AB98" s="165">
        <v>5.9058000000000002</v>
      </c>
      <c r="AC98" s="165">
        <f t="shared" si="89"/>
        <v>6.4000000000000001E-2</v>
      </c>
      <c r="AD98" s="165">
        <v>2.238</v>
      </c>
      <c r="AE98" s="165">
        <f t="shared" si="90"/>
        <v>6.4000000000000001E-2</v>
      </c>
      <c r="AF98" s="165">
        <v>0.84799999999999998</v>
      </c>
      <c r="AG98" s="165">
        <f t="shared" si="91"/>
        <v>6.4000000000000001E-2</v>
      </c>
      <c r="AH98" s="165">
        <v>0.32140000000000002</v>
      </c>
      <c r="AI98" s="165">
        <f t="shared" si="92"/>
        <v>6.4000000000000001E-2</v>
      </c>
      <c r="AJ98" s="165">
        <v>0.12180000000000001</v>
      </c>
      <c r="AK98" s="165">
        <f t="shared" si="93"/>
        <v>6.4000000000000001E-2</v>
      </c>
      <c r="AL98" s="165">
        <v>4.6100000000000002E-2</v>
      </c>
      <c r="AM98" s="165">
        <f t="shared" si="94"/>
        <v>6.4000000000000001E-2</v>
      </c>
      <c r="AN98" s="165">
        <v>1.7500000000000002E-2</v>
      </c>
      <c r="AO98" s="165">
        <f t="shared" si="95"/>
        <v>6.4000000000000001E-2</v>
      </c>
      <c r="AP98" s="165">
        <v>6.6E-3</v>
      </c>
      <c r="AQ98" s="165">
        <f t="shared" si="96"/>
        <v>6.4000000000000001E-2</v>
      </c>
      <c r="AR98" s="165">
        <v>2.5000000000000001E-3</v>
      </c>
      <c r="AS98" s="165">
        <f t="shared" si="97"/>
        <v>6.4000000000000001E-2</v>
      </c>
    </row>
    <row r="99" spans="1:45" ht="15" customHeight="1" x14ac:dyDescent="0.25">
      <c r="A99" s="63" t="s">
        <v>37</v>
      </c>
      <c r="B99" s="13">
        <v>55229</v>
      </c>
      <c r="C99" s="15" t="s">
        <v>44</v>
      </c>
      <c r="D99" s="107">
        <f>(LARGE('Annual Heat Inputs'!D99:K99,1)+LARGE('Annual Heat Inputs'!D99:K99,2)+LARGE('Annual Heat Inputs'!D99:K99,3))/3</f>
        <v>159415.42000000001</v>
      </c>
      <c r="E99" s="108">
        <v>1344079813</v>
      </c>
      <c r="F99" s="137">
        <f t="shared" si="79"/>
        <v>1.1860562033454185E-4</v>
      </c>
      <c r="G99" s="159">
        <v>161456</v>
      </c>
      <c r="H99" s="165">
        <f t="shared" si="98"/>
        <v>19.14958903673379</v>
      </c>
      <c r="I99" s="165">
        <f>MIN(H99,'SO2 Annual Emissions'!N99,' Retirement Adjustments'!D99)</f>
        <v>6.2E-2</v>
      </c>
      <c r="J99" s="165">
        <v>38807.2333</v>
      </c>
      <c r="K99" s="165">
        <f t="shared" si="80"/>
        <v>6.2E-2</v>
      </c>
      <c r="L99" s="165">
        <v>13891.458699999999</v>
      </c>
      <c r="M99" s="165">
        <f t="shared" si="81"/>
        <v>6.2E-2</v>
      </c>
      <c r="N99" s="165">
        <v>5263.9876999999997</v>
      </c>
      <c r="O99" s="165">
        <f t="shared" si="82"/>
        <v>6.2E-2</v>
      </c>
      <c r="P99" s="165">
        <v>1994.7197000000001</v>
      </c>
      <c r="Q99" s="165">
        <f t="shared" si="83"/>
        <v>6.2E-2</v>
      </c>
      <c r="R99" s="165">
        <v>755.87310000000002</v>
      </c>
      <c r="S99" s="165">
        <f t="shared" si="84"/>
        <v>6.2E-2</v>
      </c>
      <c r="T99" s="165">
        <v>286.42829999999998</v>
      </c>
      <c r="U99" s="165">
        <f t="shared" si="85"/>
        <v>6.2E-2</v>
      </c>
      <c r="V99" s="165">
        <v>108.53830000000001</v>
      </c>
      <c r="W99" s="165">
        <f t="shared" si="86"/>
        <v>6.2E-2</v>
      </c>
      <c r="X99" s="165">
        <v>41.129199999999997</v>
      </c>
      <c r="Y99" s="165">
        <f t="shared" si="87"/>
        <v>6.2E-2</v>
      </c>
      <c r="Z99" s="165">
        <v>15.5854</v>
      </c>
      <c r="AA99" s="165">
        <f t="shared" si="88"/>
        <v>6.2E-2</v>
      </c>
      <c r="AB99" s="165">
        <v>5.9058000000000002</v>
      </c>
      <c r="AC99" s="165">
        <f t="shared" si="89"/>
        <v>6.2E-2</v>
      </c>
      <c r="AD99" s="165">
        <v>2.238</v>
      </c>
      <c r="AE99" s="165">
        <f t="shared" si="90"/>
        <v>6.2E-2</v>
      </c>
      <c r="AF99" s="165">
        <v>0.84799999999999998</v>
      </c>
      <c r="AG99" s="165">
        <f t="shared" si="91"/>
        <v>6.2E-2</v>
      </c>
      <c r="AH99" s="165">
        <v>0.32140000000000002</v>
      </c>
      <c r="AI99" s="165">
        <f t="shared" si="92"/>
        <v>6.2E-2</v>
      </c>
      <c r="AJ99" s="165">
        <v>0.12180000000000001</v>
      </c>
      <c r="AK99" s="165">
        <f t="shared" si="93"/>
        <v>6.2E-2</v>
      </c>
      <c r="AL99" s="165">
        <v>4.6100000000000002E-2</v>
      </c>
      <c r="AM99" s="165">
        <f t="shared" si="94"/>
        <v>6.2E-2</v>
      </c>
      <c r="AN99" s="165">
        <v>1.7500000000000002E-2</v>
      </c>
      <c r="AO99" s="165">
        <f t="shared" si="95"/>
        <v>6.2E-2</v>
      </c>
      <c r="AP99" s="165">
        <v>6.6E-3</v>
      </c>
      <c r="AQ99" s="165">
        <f t="shared" si="96"/>
        <v>6.2E-2</v>
      </c>
      <c r="AR99" s="165">
        <v>2.5000000000000001E-3</v>
      </c>
      <c r="AS99" s="165">
        <f t="shared" si="97"/>
        <v>6.2E-2</v>
      </c>
    </row>
    <row r="100" spans="1:45" ht="15" customHeight="1" x14ac:dyDescent="0.25">
      <c r="A100" s="63" t="s">
        <v>37</v>
      </c>
      <c r="B100" s="13">
        <v>55229</v>
      </c>
      <c r="C100" s="15" t="s">
        <v>45</v>
      </c>
      <c r="D100" s="107">
        <f>(LARGE('Annual Heat Inputs'!D100:K100,1)+LARGE('Annual Heat Inputs'!D100:K100,2)+LARGE('Annual Heat Inputs'!D100:K100,3))/3</f>
        <v>145722.06033333333</v>
      </c>
      <c r="E100" s="108">
        <v>1344079813</v>
      </c>
      <c r="F100" s="137">
        <f t="shared" si="79"/>
        <v>1.0841771368329696E-4</v>
      </c>
      <c r="G100" s="159">
        <v>161456</v>
      </c>
      <c r="H100" s="165">
        <f t="shared" si="98"/>
        <v>17.504690380450395</v>
      </c>
      <c r="I100" s="165">
        <f>MIN(H100,'SO2 Annual Emissions'!N100,' Retirement Adjustments'!D100)</f>
        <v>5.8000000000000003E-2</v>
      </c>
      <c r="J100" s="165">
        <v>38807.2333</v>
      </c>
      <c r="K100" s="165">
        <f t="shared" si="80"/>
        <v>5.8000000000000003E-2</v>
      </c>
      <c r="L100" s="165">
        <v>13891.458699999999</v>
      </c>
      <c r="M100" s="165">
        <f t="shared" si="81"/>
        <v>5.8000000000000003E-2</v>
      </c>
      <c r="N100" s="165">
        <v>5263.9876999999997</v>
      </c>
      <c r="O100" s="165">
        <f t="shared" si="82"/>
        <v>5.8000000000000003E-2</v>
      </c>
      <c r="P100" s="165">
        <v>1994.7197000000001</v>
      </c>
      <c r="Q100" s="165">
        <f t="shared" si="83"/>
        <v>5.8000000000000003E-2</v>
      </c>
      <c r="R100" s="165">
        <v>755.87310000000002</v>
      </c>
      <c r="S100" s="165">
        <f t="shared" si="84"/>
        <v>5.8000000000000003E-2</v>
      </c>
      <c r="T100" s="165">
        <v>286.42829999999998</v>
      </c>
      <c r="U100" s="165">
        <f t="shared" si="85"/>
        <v>5.8000000000000003E-2</v>
      </c>
      <c r="V100" s="165">
        <v>108.53830000000001</v>
      </c>
      <c r="W100" s="165">
        <f t="shared" si="86"/>
        <v>5.8000000000000003E-2</v>
      </c>
      <c r="X100" s="165">
        <v>41.129199999999997</v>
      </c>
      <c r="Y100" s="165">
        <f t="shared" si="87"/>
        <v>5.8000000000000003E-2</v>
      </c>
      <c r="Z100" s="165">
        <v>15.5854</v>
      </c>
      <c r="AA100" s="165">
        <f t="shared" si="88"/>
        <v>5.8000000000000003E-2</v>
      </c>
      <c r="AB100" s="165">
        <v>5.9058000000000002</v>
      </c>
      <c r="AC100" s="165">
        <f t="shared" si="89"/>
        <v>5.8000000000000003E-2</v>
      </c>
      <c r="AD100" s="165">
        <v>2.238</v>
      </c>
      <c r="AE100" s="165">
        <f t="shared" si="90"/>
        <v>5.8000000000000003E-2</v>
      </c>
      <c r="AF100" s="165">
        <v>0.84799999999999998</v>
      </c>
      <c r="AG100" s="165">
        <f t="shared" si="91"/>
        <v>5.8000000000000003E-2</v>
      </c>
      <c r="AH100" s="165">
        <v>0.32140000000000002</v>
      </c>
      <c r="AI100" s="165">
        <f t="shared" si="92"/>
        <v>5.8000000000000003E-2</v>
      </c>
      <c r="AJ100" s="165">
        <v>0.12180000000000001</v>
      </c>
      <c r="AK100" s="165">
        <f t="shared" si="93"/>
        <v>5.8000000000000003E-2</v>
      </c>
      <c r="AL100" s="165">
        <v>4.6100000000000002E-2</v>
      </c>
      <c r="AM100" s="165">
        <f t="shared" si="94"/>
        <v>5.8000000000000003E-2</v>
      </c>
      <c r="AN100" s="165">
        <v>1.7500000000000002E-2</v>
      </c>
      <c r="AO100" s="165">
        <f t="shared" si="95"/>
        <v>5.8000000000000003E-2</v>
      </c>
      <c r="AP100" s="165">
        <v>6.6E-3</v>
      </c>
      <c r="AQ100" s="165">
        <f t="shared" si="96"/>
        <v>5.8000000000000003E-2</v>
      </c>
      <c r="AR100" s="165">
        <v>2.5000000000000001E-3</v>
      </c>
      <c r="AS100" s="165">
        <f t="shared" si="97"/>
        <v>5.8000000000000003E-2</v>
      </c>
    </row>
    <row r="101" spans="1:45" ht="15" customHeight="1" x14ac:dyDescent="0.25">
      <c r="A101" s="137" t="s">
        <v>46</v>
      </c>
      <c r="B101" s="137">
        <v>1007</v>
      </c>
      <c r="C101" s="137">
        <v>1</v>
      </c>
      <c r="D101" s="107"/>
      <c r="E101" s="108">
        <v>1344079813</v>
      </c>
      <c r="F101" s="137">
        <f t="shared" si="79"/>
        <v>0</v>
      </c>
      <c r="G101" s="159">
        <v>161456</v>
      </c>
      <c r="H101" s="165">
        <f t="shared" si="98"/>
        <v>0</v>
      </c>
      <c r="I101" s="165">
        <f>MIN(H101,'SO2 Annual Emissions'!N101,' Retirement Adjustments'!D101)</f>
        <v>0</v>
      </c>
      <c r="J101" s="165">
        <v>38807.2333</v>
      </c>
      <c r="K101" s="165">
        <f t="shared" si="80"/>
        <v>0</v>
      </c>
      <c r="L101" s="165">
        <v>13891.458699999999</v>
      </c>
      <c r="M101" s="165">
        <f t="shared" si="81"/>
        <v>0</v>
      </c>
      <c r="N101" s="165">
        <v>5263.9876999999997</v>
      </c>
      <c r="O101" s="165">
        <f t="shared" si="82"/>
        <v>0</v>
      </c>
      <c r="P101" s="165">
        <v>1994.7197000000001</v>
      </c>
      <c r="Q101" s="165">
        <f t="shared" si="83"/>
        <v>0</v>
      </c>
      <c r="R101" s="165">
        <v>755.87310000000002</v>
      </c>
      <c r="S101" s="165">
        <f t="shared" si="84"/>
        <v>0</v>
      </c>
      <c r="T101" s="165">
        <v>286.42829999999998</v>
      </c>
      <c r="U101" s="165">
        <f t="shared" si="85"/>
        <v>0</v>
      </c>
      <c r="V101" s="165">
        <v>108.53830000000001</v>
      </c>
      <c r="W101" s="165">
        <f t="shared" si="86"/>
        <v>0</v>
      </c>
      <c r="X101" s="165">
        <v>41.129199999999997</v>
      </c>
      <c r="Y101" s="165">
        <f t="shared" si="87"/>
        <v>0</v>
      </c>
      <c r="Z101" s="165">
        <v>15.5854</v>
      </c>
      <c r="AA101" s="165">
        <f t="shared" si="88"/>
        <v>0</v>
      </c>
      <c r="AB101" s="165">
        <v>5.9058000000000002</v>
      </c>
      <c r="AC101" s="165">
        <f t="shared" si="89"/>
        <v>0</v>
      </c>
      <c r="AD101" s="165">
        <v>2.238</v>
      </c>
      <c r="AE101" s="165">
        <f t="shared" si="90"/>
        <v>0</v>
      </c>
      <c r="AF101" s="165">
        <v>0.84799999999999998</v>
      </c>
      <c r="AG101" s="165">
        <f t="shared" si="91"/>
        <v>0</v>
      </c>
      <c r="AH101" s="165">
        <v>0.32140000000000002</v>
      </c>
      <c r="AI101" s="165">
        <f t="shared" si="92"/>
        <v>0</v>
      </c>
      <c r="AJ101" s="165">
        <v>0.12180000000000001</v>
      </c>
      <c r="AK101" s="165">
        <f t="shared" si="93"/>
        <v>0</v>
      </c>
      <c r="AL101" s="165">
        <v>4.6100000000000002E-2</v>
      </c>
      <c r="AM101" s="165">
        <f t="shared" si="94"/>
        <v>0</v>
      </c>
      <c r="AN101" s="165">
        <v>1.7500000000000002E-2</v>
      </c>
      <c r="AO101" s="165">
        <f t="shared" si="95"/>
        <v>0</v>
      </c>
      <c r="AP101" s="165">
        <v>6.6E-3</v>
      </c>
      <c r="AQ101" s="165">
        <f t="shared" si="96"/>
        <v>0</v>
      </c>
      <c r="AR101" s="165">
        <v>2.5000000000000001E-3</v>
      </c>
      <c r="AS101" s="165">
        <f t="shared" si="97"/>
        <v>0</v>
      </c>
    </row>
    <row r="102" spans="1:45" ht="15" customHeight="1" x14ac:dyDescent="0.25">
      <c r="A102" s="137" t="s">
        <v>46</v>
      </c>
      <c r="B102" s="137">
        <v>1007</v>
      </c>
      <c r="C102" s="137">
        <v>2</v>
      </c>
      <c r="D102" s="107"/>
      <c r="E102" s="108">
        <v>1344079813</v>
      </c>
      <c r="F102" s="137">
        <f t="shared" si="79"/>
        <v>0</v>
      </c>
      <c r="G102" s="159">
        <v>161456</v>
      </c>
      <c r="H102" s="165">
        <f t="shared" si="98"/>
        <v>0</v>
      </c>
      <c r="I102" s="165">
        <f>MIN(H102,'SO2 Annual Emissions'!N102,' Retirement Adjustments'!D102)</f>
        <v>0</v>
      </c>
      <c r="J102" s="165">
        <v>38807.2333</v>
      </c>
      <c r="K102" s="165">
        <f t="shared" si="80"/>
        <v>0</v>
      </c>
      <c r="L102" s="165">
        <v>13891.458699999999</v>
      </c>
      <c r="M102" s="165">
        <f t="shared" si="81"/>
        <v>0</v>
      </c>
      <c r="N102" s="165">
        <v>5263.9876999999997</v>
      </c>
      <c r="O102" s="165">
        <f t="shared" si="82"/>
        <v>0</v>
      </c>
      <c r="P102" s="165">
        <v>1994.7197000000001</v>
      </c>
      <c r="Q102" s="165">
        <f t="shared" si="83"/>
        <v>0</v>
      </c>
      <c r="R102" s="165">
        <v>755.87310000000002</v>
      </c>
      <c r="S102" s="165">
        <f t="shared" si="84"/>
        <v>0</v>
      </c>
      <c r="T102" s="165">
        <v>286.42829999999998</v>
      </c>
      <c r="U102" s="165">
        <f t="shared" si="85"/>
        <v>0</v>
      </c>
      <c r="V102" s="165">
        <v>108.53830000000001</v>
      </c>
      <c r="W102" s="165">
        <f t="shared" si="86"/>
        <v>0</v>
      </c>
      <c r="X102" s="165">
        <v>41.129199999999997</v>
      </c>
      <c r="Y102" s="165">
        <f t="shared" si="87"/>
        <v>0</v>
      </c>
      <c r="Z102" s="165">
        <v>15.5854</v>
      </c>
      <c r="AA102" s="165">
        <f t="shared" si="88"/>
        <v>0</v>
      </c>
      <c r="AB102" s="165">
        <v>5.9058000000000002</v>
      </c>
      <c r="AC102" s="165">
        <f t="shared" si="89"/>
        <v>0</v>
      </c>
      <c r="AD102" s="165">
        <v>2.238</v>
      </c>
      <c r="AE102" s="165">
        <f t="shared" si="90"/>
        <v>0</v>
      </c>
      <c r="AF102" s="165">
        <v>0.84799999999999998</v>
      </c>
      <c r="AG102" s="165">
        <f t="shared" si="91"/>
        <v>0</v>
      </c>
      <c r="AH102" s="165">
        <v>0.32140000000000002</v>
      </c>
      <c r="AI102" s="165">
        <f t="shared" si="92"/>
        <v>0</v>
      </c>
      <c r="AJ102" s="165">
        <v>0.12180000000000001</v>
      </c>
      <c r="AK102" s="165">
        <f t="shared" si="93"/>
        <v>0</v>
      </c>
      <c r="AL102" s="165">
        <v>4.6100000000000002E-2</v>
      </c>
      <c r="AM102" s="165">
        <f t="shared" si="94"/>
        <v>0</v>
      </c>
      <c r="AN102" s="165">
        <v>1.7500000000000002E-2</v>
      </c>
      <c r="AO102" s="165">
        <f t="shared" si="95"/>
        <v>0</v>
      </c>
      <c r="AP102" s="165">
        <v>6.6E-3</v>
      </c>
      <c r="AQ102" s="165">
        <f t="shared" si="96"/>
        <v>0</v>
      </c>
      <c r="AR102" s="165">
        <v>2.5000000000000001E-3</v>
      </c>
      <c r="AS102" s="165">
        <f t="shared" si="97"/>
        <v>0</v>
      </c>
    </row>
    <row r="103" spans="1:45" ht="15" customHeight="1" x14ac:dyDescent="0.25">
      <c r="A103" s="137" t="s">
        <v>46</v>
      </c>
      <c r="B103" s="137">
        <v>1007</v>
      </c>
      <c r="C103" s="137">
        <v>3</v>
      </c>
      <c r="D103" s="107"/>
      <c r="E103" s="108">
        <v>1344079813</v>
      </c>
      <c r="F103" s="137">
        <f t="shared" si="79"/>
        <v>0</v>
      </c>
      <c r="G103" s="159">
        <v>161456</v>
      </c>
      <c r="H103" s="165">
        <f t="shared" si="98"/>
        <v>0</v>
      </c>
      <c r="I103" s="165">
        <f>MIN(H103,'SO2 Annual Emissions'!N103,' Retirement Adjustments'!D103)</f>
        <v>0</v>
      </c>
      <c r="J103" s="165">
        <v>38807.2333</v>
      </c>
      <c r="K103" s="165">
        <f t="shared" si="80"/>
        <v>0</v>
      </c>
      <c r="L103" s="165">
        <v>13891.458699999999</v>
      </c>
      <c r="M103" s="165">
        <f t="shared" si="81"/>
        <v>0</v>
      </c>
      <c r="N103" s="165">
        <v>5263.9876999999997</v>
      </c>
      <c r="O103" s="165">
        <f t="shared" si="82"/>
        <v>0</v>
      </c>
      <c r="P103" s="165">
        <v>1994.7197000000001</v>
      </c>
      <c r="Q103" s="165">
        <f t="shared" si="83"/>
        <v>0</v>
      </c>
      <c r="R103" s="165">
        <v>755.87310000000002</v>
      </c>
      <c r="S103" s="165">
        <f t="shared" si="84"/>
        <v>0</v>
      </c>
      <c r="T103" s="165">
        <v>286.42829999999998</v>
      </c>
      <c r="U103" s="165">
        <f t="shared" si="85"/>
        <v>0</v>
      </c>
      <c r="V103" s="165">
        <v>108.53830000000001</v>
      </c>
      <c r="W103" s="165">
        <f t="shared" si="86"/>
        <v>0</v>
      </c>
      <c r="X103" s="165">
        <v>41.129199999999997</v>
      </c>
      <c r="Y103" s="165">
        <f t="shared" si="87"/>
        <v>0</v>
      </c>
      <c r="Z103" s="165">
        <v>15.5854</v>
      </c>
      <c r="AA103" s="165">
        <f t="shared" si="88"/>
        <v>0</v>
      </c>
      <c r="AB103" s="165">
        <v>5.9058000000000002</v>
      </c>
      <c r="AC103" s="165">
        <f t="shared" si="89"/>
        <v>0</v>
      </c>
      <c r="AD103" s="165">
        <v>2.238</v>
      </c>
      <c r="AE103" s="165">
        <f t="shared" si="90"/>
        <v>0</v>
      </c>
      <c r="AF103" s="165">
        <v>0.84799999999999998</v>
      </c>
      <c r="AG103" s="165">
        <f t="shared" si="91"/>
        <v>0</v>
      </c>
      <c r="AH103" s="165">
        <v>0.32140000000000002</v>
      </c>
      <c r="AI103" s="165">
        <f t="shared" si="92"/>
        <v>0</v>
      </c>
      <c r="AJ103" s="165">
        <v>0.12180000000000001</v>
      </c>
      <c r="AK103" s="165">
        <f t="shared" si="93"/>
        <v>0</v>
      </c>
      <c r="AL103" s="165">
        <v>4.6100000000000002E-2</v>
      </c>
      <c r="AM103" s="165">
        <f t="shared" si="94"/>
        <v>0</v>
      </c>
      <c r="AN103" s="165">
        <v>1.7500000000000002E-2</v>
      </c>
      <c r="AO103" s="165">
        <f t="shared" si="95"/>
        <v>0</v>
      </c>
      <c r="AP103" s="165">
        <v>6.6E-3</v>
      </c>
      <c r="AQ103" s="165">
        <f t="shared" si="96"/>
        <v>0</v>
      </c>
      <c r="AR103" s="165">
        <v>2.5000000000000001E-3</v>
      </c>
      <c r="AS103" s="165">
        <f t="shared" si="97"/>
        <v>0</v>
      </c>
    </row>
    <row r="104" spans="1:45" ht="15" customHeight="1" x14ac:dyDescent="0.25">
      <c r="A104" s="63" t="s">
        <v>46</v>
      </c>
      <c r="B104" s="13">
        <v>1007</v>
      </c>
      <c r="C104" s="15" t="s">
        <v>47</v>
      </c>
      <c r="D104" s="107">
        <f>(LARGE('Annual Heat Inputs'!D104:K104,1)+LARGE('Annual Heat Inputs'!D104:K104,2)+LARGE('Annual Heat Inputs'!D104:K104,3))/3</f>
        <v>1945891.273</v>
      </c>
      <c r="E104" s="108">
        <v>1344079813</v>
      </c>
      <c r="F104" s="137">
        <f t="shared" si="79"/>
        <v>1.4477497944536126E-3</v>
      </c>
      <c r="G104" s="159">
        <v>161456</v>
      </c>
      <c r="H104" s="165">
        <f t="shared" si="98"/>
        <v>233.74789081330249</v>
      </c>
      <c r="I104" s="165">
        <f>MIN(H104,'SO2 Annual Emissions'!N104,' Retirement Adjustments'!D104)</f>
        <v>0.77900000000000003</v>
      </c>
      <c r="J104" s="165">
        <v>38807.2333</v>
      </c>
      <c r="K104" s="165">
        <f>I104</f>
        <v>0.77900000000000003</v>
      </c>
      <c r="L104" s="165">
        <v>13891.458699999999</v>
      </c>
      <c r="M104" s="165">
        <f>K104</f>
        <v>0.77900000000000003</v>
      </c>
      <c r="N104" s="165">
        <v>5263.9876999999997</v>
      </c>
      <c r="O104" s="165">
        <f>M104</f>
        <v>0.77900000000000003</v>
      </c>
      <c r="P104" s="165">
        <v>1994.7197000000001</v>
      </c>
      <c r="Q104" s="165">
        <f>O104</f>
        <v>0.77900000000000003</v>
      </c>
      <c r="R104" s="165">
        <v>755.87310000000002</v>
      </c>
      <c r="S104" s="165">
        <f>Q104</f>
        <v>0.77900000000000003</v>
      </c>
      <c r="T104" s="165">
        <v>286.42829999999998</v>
      </c>
      <c r="U104" s="165">
        <f>S104</f>
        <v>0.77900000000000003</v>
      </c>
      <c r="V104" s="165">
        <v>108.53830000000001</v>
      </c>
      <c r="W104" s="165">
        <f>U104</f>
        <v>0.77900000000000003</v>
      </c>
      <c r="X104" s="165">
        <v>41.129199999999997</v>
      </c>
      <c r="Y104" s="165">
        <f>W104</f>
        <v>0.77900000000000003</v>
      </c>
      <c r="Z104" s="165">
        <v>15.5854</v>
      </c>
      <c r="AA104" s="165">
        <f>Y104</f>
        <v>0.77900000000000003</v>
      </c>
      <c r="AB104" s="165">
        <v>5.9058000000000002</v>
      </c>
      <c r="AC104" s="165">
        <f>AA104</f>
        <v>0.77900000000000003</v>
      </c>
      <c r="AD104" s="165">
        <v>2.238</v>
      </c>
      <c r="AE104" s="165">
        <f>AC104</f>
        <v>0.77900000000000003</v>
      </c>
      <c r="AF104" s="165">
        <v>0.84799999999999998</v>
      </c>
      <c r="AG104" s="165">
        <f>AE104</f>
        <v>0.77900000000000003</v>
      </c>
      <c r="AH104" s="165">
        <v>0.32140000000000002</v>
      </c>
      <c r="AI104" s="165">
        <f t="shared" si="92"/>
        <v>0.77900000000000003</v>
      </c>
      <c r="AJ104" s="165">
        <v>0.12180000000000001</v>
      </c>
      <c r="AK104" s="165">
        <f t="shared" si="93"/>
        <v>0.77900000000000003</v>
      </c>
      <c r="AL104" s="165">
        <v>4.6100000000000002E-2</v>
      </c>
      <c r="AM104" s="165">
        <f t="shared" si="94"/>
        <v>0.77900000000000003</v>
      </c>
      <c r="AN104" s="165">
        <v>1.7500000000000002E-2</v>
      </c>
      <c r="AO104" s="165">
        <f t="shared" si="95"/>
        <v>0.77900000000000003</v>
      </c>
      <c r="AP104" s="165">
        <v>6.6E-3</v>
      </c>
      <c r="AQ104" s="165">
        <f t="shared" si="96"/>
        <v>0.77900000000000003</v>
      </c>
      <c r="AR104" s="165">
        <v>2.5000000000000001E-3</v>
      </c>
      <c r="AS104" s="165">
        <f t="shared" si="97"/>
        <v>0.77900000000000003</v>
      </c>
    </row>
    <row r="105" spans="1:45" ht="15" customHeight="1" x14ac:dyDescent="0.25">
      <c r="A105" s="63" t="s">
        <v>46</v>
      </c>
      <c r="B105" s="13">
        <v>1007</v>
      </c>
      <c r="C105" s="15" t="s">
        <v>48</v>
      </c>
      <c r="D105" s="107">
        <f>(LARGE('Annual Heat Inputs'!D105:K105,1)+LARGE('Annual Heat Inputs'!D105:K105,2)+LARGE('Annual Heat Inputs'!D105:K105,3))/3</f>
        <v>2142708.0883333334</v>
      </c>
      <c r="E105" s="108">
        <v>1344079813</v>
      </c>
      <c r="F105" s="137">
        <f t="shared" si="79"/>
        <v>1.5941821814515515E-3</v>
      </c>
      <c r="G105" s="159">
        <v>161456</v>
      </c>
      <c r="H105" s="165">
        <f t="shared" si="98"/>
        <v>257.39027828844172</v>
      </c>
      <c r="I105" s="165">
        <f>MIN(H105,'SO2 Annual Emissions'!N105,' Retirement Adjustments'!D105)</f>
        <v>0.83899999999999997</v>
      </c>
      <c r="J105" s="165">
        <v>38807.2333</v>
      </c>
      <c r="K105" s="165">
        <f t="shared" ref="K105:S106" si="99">I105</f>
        <v>0.83899999999999997</v>
      </c>
      <c r="L105" s="165">
        <v>13891.458699999999</v>
      </c>
      <c r="M105" s="165">
        <f t="shared" si="99"/>
        <v>0.83899999999999997</v>
      </c>
      <c r="N105" s="165">
        <v>5263.9876999999997</v>
      </c>
      <c r="O105" s="165">
        <f t="shared" si="99"/>
        <v>0.83899999999999997</v>
      </c>
      <c r="P105" s="165">
        <v>1994.7197000000001</v>
      </c>
      <c r="Q105" s="165">
        <f t="shared" si="99"/>
        <v>0.83899999999999997</v>
      </c>
      <c r="R105" s="165">
        <v>755.87310000000002</v>
      </c>
      <c r="S105" s="165">
        <f t="shared" si="99"/>
        <v>0.83899999999999997</v>
      </c>
      <c r="T105" s="165">
        <v>286.42829999999998</v>
      </c>
      <c r="U105" s="165">
        <f>S105</f>
        <v>0.83899999999999997</v>
      </c>
      <c r="V105" s="165">
        <v>108.53830000000001</v>
      </c>
      <c r="W105" s="165">
        <f>U105</f>
        <v>0.83899999999999997</v>
      </c>
      <c r="X105" s="165">
        <v>41.129199999999997</v>
      </c>
      <c r="Y105" s="165">
        <f>W105</f>
        <v>0.83899999999999997</v>
      </c>
      <c r="Z105" s="165">
        <v>15.5854</v>
      </c>
      <c r="AA105" s="165">
        <f>Y105</f>
        <v>0.83899999999999997</v>
      </c>
      <c r="AB105" s="165">
        <v>5.9058000000000002</v>
      </c>
      <c r="AC105" s="165">
        <f>AA105</f>
        <v>0.83899999999999997</v>
      </c>
      <c r="AD105" s="165">
        <v>2.238</v>
      </c>
      <c r="AE105" s="165">
        <f>AC105</f>
        <v>0.83899999999999997</v>
      </c>
      <c r="AF105" s="165">
        <v>0.84799999999999998</v>
      </c>
      <c r="AG105" s="165">
        <f>AE105</f>
        <v>0.83899999999999997</v>
      </c>
      <c r="AH105" s="165">
        <v>0.32140000000000002</v>
      </c>
      <c r="AI105" s="165">
        <f t="shared" si="92"/>
        <v>0.83899999999999997</v>
      </c>
      <c r="AJ105" s="165">
        <v>0.12180000000000001</v>
      </c>
      <c r="AK105" s="165">
        <f t="shared" si="93"/>
        <v>0.83899999999999997</v>
      </c>
      <c r="AL105" s="165">
        <v>4.6100000000000002E-2</v>
      </c>
      <c r="AM105" s="165">
        <f t="shared" si="94"/>
        <v>0.83899999999999997</v>
      </c>
      <c r="AN105" s="165">
        <v>1.7500000000000002E-2</v>
      </c>
      <c r="AO105" s="165">
        <f t="shared" si="95"/>
        <v>0.83899999999999997</v>
      </c>
      <c r="AP105" s="165">
        <v>6.6E-3</v>
      </c>
      <c r="AQ105" s="165">
        <f t="shared" si="96"/>
        <v>0.83899999999999997</v>
      </c>
      <c r="AR105" s="165">
        <v>2.5000000000000001E-3</v>
      </c>
      <c r="AS105" s="165">
        <f t="shared" si="97"/>
        <v>0.83899999999999997</v>
      </c>
    </row>
    <row r="106" spans="1:45" ht="15" customHeight="1" x14ac:dyDescent="0.25">
      <c r="A106" s="63" t="s">
        <v>46</v>
      </c>
      <c r="B106" s="13">
        <v>1007</v>
      </c>
      <c r="C106" s="15" t="s">
        <v>49</v>
      </c>
      <c r="D106" s="107">
        <f>(LARGE('Annual Heat Inputs'!D106:K106,1)+LARGE('Annual Heat Inputs'!D106:K106,2)+LARGE('Annual Heat Inputs'!D106:K106,3))/3</f>
        <v>2076201.9879999999</v>
      </c>
      <c r="E106" s="108">
        <v>1344079813</v>
      </c>
      <c r="F106" s="137">
        <f t="shared" si="79"/>
        <v>1.5447014142455542E-3</v>
      </c>
      <c r="G106" s="159">
        <v>161456</v>
      </c>
      <c r="H106" s="165">
        <f t="shared" si="98"/>
        <v>249.40131153843021</v>
      </c>
      <c r="I106" s="165">
        <f>MIN(H106,'SO2 Annual Emissions'!N106,' Retirement Adjustments'!D106)</f>
        <v>0.81899999999999995</v>
      </c>
      <c r="J106" s="165">
        <v>38807.2333</v>
      </c>
      <c r="K106" s="165">
        <f t="shared" si="99"/>
        <v>0.81899999999999995</v>
      </c>
      <c r="L106" s="165">
        <v>13891.458699999999</v>
      </c>
      <c r="M106" s="165">
        <f t="shared" si="99"/>
        <v>0.81899999999999995</v>
      </c>
      <c r="N106" s="165">
        <v>5263.9876999999997</v>
      </c>
      <c r="O106" s="165">
        <f t="shared" si="99"/>
        <v>0.81899999999999995</v>
      </c>
      <c r="P106" s="165">
        <v>1994.7197000000001</v>
      </c>
      <c r="Q106" s="165">
        <f t="shared" si="99"/>
        <v>0.81899999999999995</v>
      </c>
      <c r="R106" s="165">
        <v>755.87310000000002</v>
      </c>
      <c r="S106" s="165">
        <f t="shared" si="99"/>
        <v>0.81899999999999995</v>
      </c>
      <c r="T106" s="165">
        <v>286.42829999999998</v>
      </c>
      <c r="U106" s="165">
        <f>S106</f>
        <v>0.81899999999999995</v>
      </c>
      <c r="V106" s="165">
        <v>108.53830000000001</v>
      </c>
      <c r="W106" s="165">
        <f>U106</f>
        <v>0.81899999999999995</v>
      </c>
      <c r="X106" s="165">
        <v>41.129199999999997</v>
      </c>
      <c r="Y106" s="165">
        <f>W106</f>
        <v>0.81899999999999995</v>
      </c>
      <c r="Z106" s="165">
        <v>15.5854</v>
      </c>
      <c r="AA106" s="165">
        <f>Y106</f>
        <v>0.81899999999999995</v>
      </c>
      <c r="AB106" s="165">
        <v>5.9058000000000002</v>
      </c>
      <c r="AC106" s="165">
        <f>AA106</f>
        <v>0.81899999999999995</v>
      </c>
      <c r="AD106" s="165">
        <v>2.238</v>
      </c>
      <c r="AE106" s="165">
        <f>AC106</f>
        <v>0.81899999999999995</v>
      </c>
      <c r="AF106" s="165">
        <v>0.84799999999999998</v>
      </c>
      <c r="AG106" s="165">
        <f>AE106</f>
        <v>0.81899999999999995</v>
      </c>
      <c r="AH106" s="165">
        <v>0.32140000000000002</v>
      </c>
      <c r="AI106" s="165">
        <f t="shared" si="92"/>
        <v>0.81899999999999995</v>
      </c>
      <c r="AJ106" s="165">
        <v>0.12180000000000001</v>
      </c>
      <c r="AK106" s="165">
        <f t="shared" si="93"/>
        <v>0.81899999999999995</v>
      </c>
      <c r="AL106" s="165">
        <v>4.6100000000000002E-2</v>
      </c>
      <c r="AM106" s="165">
        <f t="shared" si="94"/>
        <v>0.81899999999999995</v>
      </c>
      <c r="AN106" s="165">
        <v>1.7500000000000002E-2</v>
      </c>
      <c r="AO106" s="165">
        <f t="shared" si="95"/>
        <v>0.81899999999999995</v>
      </c>
      <c r="AP106" s="165">
        <v>6.6E-3</v>
      </c>
      <c r="AQ106" s="165">
        <f t="shared" si="96"/>
        <v>0.81899999999999995</v>
      </c>
      <c r="AR106" s="165">
        <v>2.5000000000000001E-3</v>
      </c>
      <c r="AS106" s="165">
        <f t="shared" si="97"/>
        <v>0.81899999999999995</v>
      </c>
    </row>
    <row r="107" spans="1:45" ht="15" customHeight="1" x14ac:dyDescent="0.25">
      <c r="A107" s="63" t="s">
        <v>79</v>
      </c>
      <c r="B107" s="13">
        <v>994</v>
      </c>
      <c r="C107" s="13">
        <v>1</v>
      </c>
      <c r="D107" s="107">
        <f>(LARGE('Annual Heat Inputs'!D107:K107,1)+LARGE('Annual Heat Inputs'!D107:K107,2)+LARGE('Annual Heat Inputs'!D107:K107,3))/3</f>
        <v>17845689.881333333</v>
      </c>
      <c r="E107" s="108">
        <v>1344079813</v>
      </c>
      <c r="F107" s="137">
        <f t="shared" si="79"/>
        <v>1.3277254601050489E-2</v>
      </c>
      <c r="G107" s="159">
        <v>161456</v>
      </c>
      <c r="H107" s="165">
        <f t="shared" si="98"/>
        <v>2143.6924188672078</v>
      </c>
      <c r="I107" s="165">
        <f>MIN(H107,'SO2 Annual Emissions'!N107,' Retirement Adjustments'!D107)</f>
        <v>2143.6924188672078</v>
      </c>
      <c r="J107" s="165">
        <v>38807.2333</v>
      </c>
      <c r="K107" s="165">
        <f>PRODUCT(F107,J107)+H107</f>
        <v>2658.9459357536725</v>
      </c>
      <c r="L107" s="165">
        <v>13891.458699999999</v>
      </c>
      <c r="M107" s="165">
        <f>PRODUCT(F107,L107)+K107</f>
        <v>2843.3863696935505</v>
      </c>
      <c r="N107" s="165">
        <v>5263.9876999999997</v>
      </c>
      <c r="O107" s="165">
        <f>PRODUCT(F107,N107)+M107</f>
        <v>2913.2776746032487</v>
      </c>
      <c r="P107" s="165">
        <v>1994.7197000000001</v>
      </c>
      <c r="Q107" s="165">
        <f t="shared" ref="Q107:Q114" si="100">PRODUCT(F107,P107)+O107</f>
        <v>2939.7620759178799</v>
      </c>
      <c r="R107" s="165">
        <v>755.87310000000002</v>
      </c>
      <c r="S107" s="165">
        <f t="shared" ref="S107:S114" si="101">PRODUCT(F107,R107)+Q107</f>
        <v>2949.7979955126652</v>
      </c>
      <c r="T107" s="165">
        <v>286.42829999999998</v>
      </c>
      <c r="U107" s="165">
        <f t="shared" ref="U107:U114" si="102">PRODUCT(F107,T107)+S107</f>
        <v>2953.6009769767111</v>
      </c>
      <c r="V107" s="165">
        <v>108.53830000000001</v>
      </c>
      <c r="W107" s="165">
        <f>PRODUCT(F107,V107)+U107</f>
        <v>2955.0420676197764</v>
      </c>
      <c r="X107" s="165">
        <v>41.129199999999997</v>
      </c>
      <c r="Y107" s="165">
        <f>PRODUCT(F107,X107)+W107</f>
        <v>2955.5881504797139</v>
      </c>
      <c r="Z107" s="165">
        <v>15.5854</v>
      </c>
      <c r="AA107" s="165">
        <f t="shared" ref="AA107:AA114" si="103">PRODUCT(F107,Z107)+Y107</f>
        <v>2955.7950818035733</v>
      </c>
      <c r="AB107" s="165">
        <v>5.9058000000000002</v>
      </c>
      <c r="AC107" s="165">
        <f t="shared" ref="AC107:AC116" si="104">PRODUCT(F107,AB107)+AA107</f>
        <v>2955.8734946137961</v>
      </c>
      <c r="AD107" s="165">
        <v>2.238</v>
      </c>
      <c r="AE107" s="165">
        <f>PRODUCT(F107,AD107)+AC107</f>
        <v>2955.9032091095933</v>
      </c>
      <c r="AF107" s="165">
        <v>0.84799999999999998</v>
      </c>
      <c r="AG107" s="165">
        <f>PRODUCT(F107,AF107)+AE107</f>
        <v>2955.9144682214951</v>
      </c>
      <c r="AH107" s="165">
        <v>0.32140000000000002</v>
      </c>
      <c r="AI107" s="165">
        <f>PRODUCT(F107,AH107)+AG107</f>
        <v>2955.9187355311237</v>
      </c>
      <c r="AJ107" s="165">
        <v>0.12180000000000001</v>
      </c>
      <c r="AK107" s="165">
        <f>PRODUCT(F107,AJ107)+AI107</f>
        <v>2955.9203527007339</v>
      </c>
      <c r="AL107" s="165">
        <v>4.6100000000000002E-2</v>
      </c>
      <c r="AM107" s="165">
        <f>PRODUCT(F107,AL107)+AK107</f>
        <v>2955.9209647821708</v>
      </c>
      <c r="AN107" s="165">
        <v>1.7500000000000002E-2</v>
      </c>
      <c r="AO107" s="165">
        <f>PRODUCT(F107,AN107)+AM107</f>
        <v>2955.9211971341265</v>
      </c>
      <c r="AP107" s="165">
        <v>6.6E-3</v>
      </c>
      <c r="AQ107" s="165">
        <f>PRODUCT(F107,AP107)+AO107</f>
        <v>2955.9212847640069</v>
      </c>
      <c r="AR107" s="165">
        <v>2.5000000000000001E-3</v>
      </c>
      <c r="AS107" s="165">
        <f>PRODUCT(F107,AR107)+AQ107</f>
        <v>2955.9213179571434</v>
      </c>
    </row>
    <row r="108" spans="1:45" ht="15" customHeight="1" x14ac:dyDescent="0.25">
      <c r="A108" s="63" t="s">
        <v>79</v>
      </c>
      <c r="B108" s="13">
        <v>994</v>
      </c>
      <c r="C108" s="13">
        <v>2</v>
      </c>
      <c r="D108" s="107">
        <f>(LARGE('Annual Heat Inputs'!D108:K108,1)+LARGE('Annual Heat Inputs'!D108:K108,2)+LARGE('Annual Heat Inputs'!D108:K108,3))/3</f>
        <v>28194019.267666668</v>
      </c>
      <c r="E108" s="108">
        <v>1344079813</v>
      </c>
      <c r="F108" s="137">
        <f t="shared" si="79"/>
        <v>2.0976447228038732E-2</v>
      </c>
      <c r="G108" s="159">
        <v>161456</v>
      </c>
      <c r="H108" s="165">
        <f t="shared" si="98"/>
        <v>3386.7732636502215</v>
      </c>
      <c r="I108" s="165">
        <f>MIN(H108,'SO2 Annual Emissions'!N108,' Retirement Adjustments'!D108)</f>
        <v>3386.7732636502215</v>
      </c>
      <c r="J108" s="165">
        <v>38807.2333</v>
      </c>
      <c r="K108" s="165">
        <f>PRODUCT(F108,J108)+H108</f>
        <v>4200.8111450338583</v>
      </c>
      <c r="L108" s="165">
        <v>13891.458699999999</v>
      </c>
      <c r="M108" s="165">
        <f>K108</f>
        <v>4200.8111450338583</v>
      </c>
      <c r="N108" s="165">
        <v>5263.9876999999997</v>
      </c>
      <c r="O108" s="165">
        <f>M108</f>
        <v>4200.8111450338583</v>
      </c>
      <c r="P108" s="165">
        <v>1994.7197000000001</v>
      </c>
      <c r="Q108" s="165">
        <f>O108</f>
        <v>4200.8111450338583</v>
      </c>
      <c r="R108" s="165">
        <v>755.87310000000002</v>
      </c>
      <c r="S108" s="165">
        <f>Q108</f>
        <v>4200.8111450338583</v>
      </c>
      <c r="T108" s="165">
        <v>286.42829999999998</v>
      </c>
      <c r="U108" s="165">
        <f>S108</f>
        <v>4200.8111450338583</v>
      </c>
      <c r="V108" s="165">
        <v>108.53830000000001</v>
      </c>
      <c r="W108" s="165">
        <f>U108</f>
        <v>4200.8111450338583</v>
      </c>
      <c r="X108" s="165">
        <v>41.129199999999997</v>
      </c>
      <c r="Y108" s="165">
        <f>W108</f>
        <v>4200.8111450338583</v>
      </c>
      <c r="Z108" s="165">
        <v>15.5854</v>
      </c>
      <c r="AA108" s="165">
        <f>Y108</f>
        <v>4200.8111450338583</v>
      </c>
      <c r="AB108" s="165">
        <v>5.9058000000000002</v>
      </c>
      <c r="AC108" s="165">
        <f>AA108</f>
        <v>4200.8111450338583</v>
      </c>
      <c r="AD108" s="165">
        <v>2.238</v>
      </c>
      <c r="AE108" s="165">
        <f>AC108</f>
        <v>4200.8111450338583</v>
      </c>
      <c r="AF108" s="165">
        <v>0.84799999999999998</v>
      </c>
      <c r="AG108" s="165">
        <f>AE108</f>
        <v>4200.8111450338583</v>
      </c>
      <c r="AH108" s="165">
        <v>0.32140000000000002</v>
      </c>
      <c r="AI108" s="165">
        <f>AG108</f>
        <v>4200.8111450338583</v>
      </c>
      <c r="AJ108" s="165">
        <v>0.12180000000000001</v>
      </c>
      <c r="AK108" s="165">
        <f>AI108</f>
        <v>4200.8111450338583</v>
      </c>
      <c r="AL108" s="165">
        <v>4.6100000000000002E-2</v>
      </c>
      <c r="AM108" s="165">
        <f>AK108</f>
        <v>4200.8111450338583</v>
      </c>
      <c r="AN108" s="165">
        <v>1.7500000000000002E-2</v>
      </c>
      <c r="AO108" s="165">
        <f>AM108</f>
        <v>4200.8111450338583</v>
      </c>
      <c r="AP108" s="165">
        <v>6.6E-3</v>
      </c>
      <c r="AQ108" s="165">
        <f>AO108</f>
        <v>4200.8111450338583</v>
      </c>
      <c r="AR108" s="165">
        <v>2.5000000000000001E-3</v>
      </c>
      <c r="AS108" s="165">
        <f>AQ108</f>
        <v>4200.8111450338583</v>
      </c>
    </row>
    <row r="109" spans="1:45" ht="15" customHeight="1" x14ac:dyDescent="0.25">
      <c r="A109" s="63" t="s">
        <v>79</v>
      </c>
      <c r="B109" s="13">
        <v>994</v>
      </c>
      <c r="C109" s="13">
        <v>3</v>
      </c>
      <c r="D109" s="107">
        <f>(LARGE('Annual Heat Inputs'!D109:K109,1)+LARGE('Annual Heat Inputs'!D109:K109,2)+LARGE('Annual Heat Inputs'!D109:K109,3))/3</f>
        <v>40172041.361999996</v>
      </c>
      <c r="E109" s="108">
        <v>1344079813</v>
      </c>
      <c r="F109" s="137">
        <f t="shared" si="79"/>
        <v>2.9888136830457698E-2</v>
      </c>
      <c r="G109" s="159">
        <v>161456</v>
      </c>
      <c r="H109" s="165">
        <f t="shared" si="98"/>
        <v>4825.6190200983783</v>
      </c>
      <c r="I109" s="165">
        <f>MIN(H109,'SO2 Annual Emissions'!N109,' Retirement Adjustments'!D109)</f>
        <v>4825.6190200983783</v>
      </c>
      <c r="J109" s="165">
        <v>38807.2333</v>
      </c>
      <c r="K109" s="165">
        <f>PRODUCT(F109,J109)+H109</f>
        <v>5985.4949189802728</v>
      </c>
      <c r="L109" s="165">
        <v>13891.458699999999</v>
      </c>
      <c r="M109" s="165">
        <f>PRODUCT(F109,L109)+K109</f>
        <v>6400.6847373805249</v>
      </c>
      <c r="N109" s="165">
        <v>5263.9876999999997</v>
      </c>
      <c r="O109" s="165">
        <f t="shared" ref="O109:O114" si="105">PRODUCT(F109,N109)+M109</f>
        <v>6558.0155220319712</v>
      </c>
      <c r="P109" s="165">
        <v>1994.7197000000001</v>
      </c>
      <c r="Q109" s="165">
        <f t="shared" si="100"/>
        <v>6617.6339773639811</v>
      </c>
      <c r="R109" s="165">
        <v>755.87310000000002</v>
      </c>
      <c r="S109" s="165">
        <f t="shared" si="101"/>
        <v>6640.225616003243</v>
      </c>
      <c r="T109" s="165">
        <v>286.42829999999998</v>
      </c>
      <c r="U109" s="165">
        <f t="shared" si="102"/>
        <v>6648.7864242257583</v>
      </c>
      <c r="V109" s="165">
        <v>108.53830000000001</v>
      </c>
      <c r="W109" s="165">
        <f t="shared" ref="W109:W114" si="106">PRODUCT(F109,V109)+U109</f>
        <v>6652.0304317875034</v>
      </c>
      <c r="X109" s="165">
        <v>41.129199999999997</v>
      </c>
      <c r="Y109" s="165">
        <f t="shared" ref="Y109:Y114" si="107">PRODUCT(F109,X109)+W109</f>
        <v>6653.2597069448302</v>
      </c>
      <c r="Z109" s="165">
        <v>15.5854</v>
      </c>
      <c r="AA109" s="165">
        <f t="shared" si="103"/>
        <v>6653.7255255125874</v>
      </c>
      <c r="AB109" s="165">
        <v>5.9058000000000002</v>
      </c>
      <c r="AC109" s="165">
        <f t="shared" si="104"/>
        <v>6653.9020388710805</v>
      </c>
      <c r="AD109" s="165">
        <v>2.238</v>
      </c>
      <c r="AE109" s="165">
        <f t="shared" ref="AE109:AE114" si="108">PRODUCT(F109,AD109)+AC109</f>
        <v>6653.9689285213071</v>
      </c>
      <c r="AF109" s="165">
        <v>0.84799999999999998</v>
      </c>
      <c r="AG109" s="165">
        <f t="shared" ref="AG109:AG114" si="109">PRODUCT(F109,AF109)+AE109</f>
        <v>6653.9942736613393</v>
      </c>
      <c r="AH109" s="165">
        <v>0.32140000000000002</v>
      </c>
      <c r="AI109" s="165">
        <f t="shared" ref="AI109:AI116" si="110">PRODUCT(F109,AH109)+AG109</f>
        <v>6654.0038797085163</v>
      </c>
      <c r="AJ109" s="165">
        <v>0.12180000000000001</v>
      </c>
      <c r="AK109" s="165">
        <f t="shared" ref="AK109:AK116" si="111">PRODUCT(F109,AJ109)+AI109</f>
        <v>6654.0075200835818</v>
      </c>
      <c r="AL109" s="165">
        <v>4.6100000000000002E-2</v>
      </c>
      <c r="AM109" s="165">
        <f>PRODUCT(F109,AL109)+AK109</f>
        <v>6654.0088979266893</v>
      </c>
      <c r="AN109" s="165">
        <v>1.7500000000000002E-2</v>
      </c>
      <c r="AO109" s="165">
        <f>PRODUCT(F109,AN109)+AM109</f>
        <v>6654.0094209690842</v>
      </c>
      <c r="AP109" s="165">
        <v>6.6E-3</v>
      </c>
      <c r="AQ109" s="165">
        <f>PRODUCT(F109,AP109)+AO109</f>
        <v>6654.0096182307871</v>
      </c>
      <c r="AR109" s="165">
        <v>2.5000000000000001E-3</v>
      </c>
      <c r="AS109" s="165">
        <f>PRODUCT(F109,AR109)+AQ109</f>
        <v>6654.0096929511292</v>
      </c>
    </row>
    <row r="110" spans="1:45" ht="15" customHeight="1" x14ac:dyDescent="0.25">
      <c r="A110" s="63" t="s">
        <v>79</v>
      </c>
      <c r="B110" s="13">
        <v>994</v>
      </c>
      <c r="C110" s="13">
        <v>4</v>
      </c>
      <c r="D110" s="107">
        <f>(LARGE('Annual Heat Inputs'!D110:K110,1)+LARGE('Annual Heat Inputs'!D110:K110,2)+LARGE('Annual Heat Inputs'!D110:K110,3))/3</f>
        <v>39488393.977666669</v>
      </c>
      <c r="E110" s="108">
        <v>1344079813</v>
      </c>
      <c r="F110" s="137">
        <f t="shared" si="79"/>
        <v>2.9379500827058896E-2</v>
      </c>
      <c r="G110" s="159">
        <v>161456</v>
      </c>
      <c r="H110" s="165">
        <f t="shared" si="98"/>
        <v>4743.4966855336215</v>
      </c>
      <c r="I110" s="165">
        <f>MIN(H110,'SO2 Annual Emissions'!N110,' Retirement Adjustments'!D110)</f>
        <v>4743.4966855336215</v>
      </c>
      <c r="J110" s="165">
        <v>38807.2333</v>
      </c>
      <c r="K110" s="165">
        <f>PRODUCT(F110,J110)+H110</f>
        <v>5883.6338283668392</v>
      </c>
      <c r="L110" s="165">
        <v>13891.458699999999</v>
      </c>
      <c r="M110" s="165">
        <f>PRODUCT(F110,L110)+K110</f>
        <v>6291.7579507325436</v>
      </c>
      <c r="N110" s="165">
        <v>5263.9876999999997</v>
      </c>
      <c r="O110" s="165">
        <f t="shared" si="105"/>
        <v>6446.4112817183213</v>
      </c>
      <c r="P110" s="165">
        <v>1994.7197000000001</v>
      </c>
      <c r="Q110" s="165">
        <f t="shared" si="100"/>
        <v>6505.0151507942219</v>
      </c>
      <c r="R110" s="165">
        <v>755.87310000000002</v>
      </c>
      <c r="S110" s="165">
        <f t="shared" si="101"/>
        <v>6527.2223251608239</v>
      </c>
      <c r="T110" s="165">
        <v>286.42829999999998</v>
      </c>
      <c r="U110" s="165">
        <f t="shared" si="102"/>
        <v>6535.637445637567</v>
      </c>
      <c r="V110" s="165">
        <v>108.53830000000001</v>
      </c>
      <c r="W110" s="165">
        <f t="shared" si="106"/>
        <v>6538.8262467121849</v>
      </c>
      <c r="X110" s="165">
        <v>41.129199999999997</v>
      </c>
      <c r="Y110" s="165">
        <f t="shared" si="107"/>
        <v>6540.0346020776014</v>
      </c>
      <c r="Z110" s="165">
        <v>15.5854</v>
      </c>
      <c r="AA110" s="165">
        <f t="shared" si="103"/>
        <v>6540.4924933497914</v>
      </c>
      <c r="AB110" s="165">
        <v>5.9058000000000002</v>
      </c>
      <c r="AC110" s="165">
        <f t="shared" si="104"/>
        <v>6540.6660028057759</v>
      </c>
      <c r="AD110" s="165">
        <v>2.238</v>
      </c>
      <c r="AE110" s="165">
        <f t="shared" si="108"/>
        <v>6540.7317541286266</v>
      </c>
      <c r="AF110" s="165">
        <v>0.84799999999999998</v>
      </c>
      <c r="AG110" s="165">
        <f t="shared" si="109"/>
        <v>6540.7566679453275</v>
      </c>
      <c r="AH110" s="165">
        <v>0.32140000000000002</v>
      </c>
      <c r="AI110" s="165">
        <f t="shared" si="110"/>
        <v>6540.7661105168936</v>
      </c>
      <c r="AJ110" s="165">
        <v>0.12180000000000001</v>
      </c>
      <c r="AK110" s="165">
        <f t="shared" si="111"/>
        <v>6540.7696889400941</v>
      </c>
      <c r="AL110" s="165">
        <v>4.6100000000000002E-2</v>
      </c>
      <c r="AM110" s="165">
        <f>PRODUCT(F110,AL110)+AK110</f>
        <v>6540.7710433350821</v>
      </c>
      <c r="AN110" s="165">
        <v>1.7500000000000002E-2</v>
      </c>
      <c r="AO110" s="165">
        <f>PRODUCT(F110,AN110)+AM110</f>
        <v>6540.771557476347</v>
      </c>
      <c r="AP110" s="165">
        <v>6.6E-3</v>
      </c>
      <c r="AQ110" s="165">
        <f>PRODUCT(F110,AP110)+AO110</f>
        <v>6540.7717513810521</v>
      </c>
      <c r="AR110" s="165">
        <v>2.5000000000000001E-3</v>
      </c>
      <c r="AS110" s="165">
        <f>PRODUCT(F110,AR110)+AQ110</f>
        <v>6540.7718248298042</v>
      </c>
    </row>
    <row r="111" spans="1:45" ht="15" customHeight="1" x14ac:dyDescent="0.25">
      <c r="A111" s="63" t="s">
        <v>50</v>
      </c>
      <c r="B111" s="13">
        <v>1008</v>
      </c>
      <c r="C111" s="13">
        <v>1</v>
      </c>
      <c r="D111" s="107">
        <f>(LARGE('Annual Heat Inputs'!D111:K111,1)+LARGE('Annual Heat Inputs'!D111:K111,2)+LARGE('Annual Heat Inputs'!D111:K111,3))/3</f>
        <v>5038049.5936666662</v>
      </c>
      <c r="E111" s="108">
        <v>1344079813</v>
      </c>
      <c r="F111" s="137">
        <f t="shared" ref="F111:F142" si="112">D111/E111</f>
        <v>3.7483262116865573E-3</v>
      </c>
      <c r="G111" s="159">
        <v>161456</v>
      </c>
      <c r="H111" s="165">
        <f t="shared" si="98"/>
        <v>605.18975683406484</v>
      </c>
      <c r="I111" s="165">
        <f>MIN(H111,'SO2 Annual Emissions'!N111,' Retirement Adjustments'!D111)</f>
        <v>0</v>
      </c>
      <c r="J111" s="165">
        <v>38807.2333</v>
      </c>
      <c r="K111" s="165">
        <f>I111</f>
        <v>0</v>
      </c>
      <c r="L111" s="165">
        <v>13891.458699999999</v>
      </c>
      <c r="M111" s="165">
        <f>K111</f>
        <v>0</v>
      </c>
      <c r="N111" s="165">
        <v>5263.9876999999997</v>
      </c>
      <c r="O111" s="165">
        <f>M111</f>
        <v>0</v>
      </c>
      <c r="P111" s="165">
        <v>1994.7197000000001</v>
      </c>
      <c r="Q111" s="165">
        <f>O111</f>
        <v>0</v>
      </c>
      <c r="R111" s="165">
        <v>755.87310000000002</v>
      </c>
      <c r="S111" s="165">
        <f>Q111</f>
        <v>0</v>
      </c>
      <c r="T111" s="165">
        <v>286.42829999999998</v>
      </c>
      <c r="U111" s="165">
        <f>S111</f>
        <v>0</v>
      </c>
      <c r="V111" s="165">
        <v>108.53830000000001</v>
      </c>
      <c r="W111" s="165">
        <f>U111</f>
        <v>0</v>
      </c>
      <c r="X111" s="165">
        <v>41.129199999999997</v>
      </c>
      <c r="Y111" s="165">
        <f>W111</f>
        <v>0</v>
      </c>
      <c r="Z111" s="165">
        <v>15.5854</v>
      </c>
      <c r="AA111" s="165">
        <f>Y111</f>
        <v>0</v>
      </c>
      <c r="AB111" s="165">
        <v>5.9058000000000002</v>
      </c>
      <c r="AC111" s="165">
        <f>AA111</f>
        <v>0</v>
      </c>
      <c r="AD111" s="165">
        <v>2.238</v>
      </c>
      <c r="AE111" s="165">
        <f>AC111</f>
        <v>0</v>
      </c>
      <c r="AF111" s="165">
        <v>0.84799999999999998</v>
      </c>
      <c r="AG111" s="165">
        <f>AE111</f>
        <v>0</v>
      </c>
      <c r="AH111" s="165">
        <v>0.32140000000000002</v>
      </c>
      <c r="AI111" s="165">
        <f>AG111</f>
        <v>0</v>
      </c>
      <c r="AJ111" s="165">
        <v>0.12180000000000001</v>
      </c>
      <c r="AK111" s="165">
        <f>AI111</f>
        <v>0</v>
      </c>
      <c r="AL111" s="165">
        <v>4.6100000000000002E-2</v>
      </c>
      <c r="AM111" s="165">
        <f>AK111</f>
        <v>0</v>
      </c>
      <c r="AN111" s="165">
        <v>1.7500000000000002E-2</v>
      </c>
      <c r="AO111" s="165">
        <f>AM111</f>
        <v>0</v>
      </c>
      <c r="AP111" s="165">
        <v>6.6E-3</v>
      </c>
      <c r="AQ111" s="165">
        <f>AO111</f>
        <v>0</v>
      </c>
      <c r="AR111" s="165">
        <v>2.5000000000000001E-3</v>
      </c>
      <c r="AS111" s="165">
        <f>AQ111</f>
        <v>0</v>
      </c>
    </row>
    <row r="112" spans="1:45" ht="15" customHeight="1" x14ac:dyDescent="0.25">
      <c r="A112" s="63" t="s">
        <v>50</v>
      </c>
      <c r="B112" s="13">
        <v>1008</v>
      </c>
      <c r="C112" s="13">
        <v>2</v>
      </c>
      <c r="D112" s="107">
        <f>(LARGE('Annual Heat Inputs'!D112:K112,1)+LARGE('Annual Heat Inputs'!D112:K112,2)+LARGE('Annual Heat Inputs'!D112:K112,3))/3</f>
        <v>6796397.6830000011</v>
      </c>
      <c r="E112" s="108">
        <v>1344079813</v>
      </c>
      <c r="F112" s="137">
        <f t="shared" si="112"/>
        <v>5.0565432329724314E-3</v>
      </c>
      <c r="G112" s="159">
        <v>161456</v>
      </c>
      <c r="H112" s="165">
        <f t="shared" si="98"/>
        <v>816.40924422279693</v>
      </c>
      <c r="I112" s="165">
        <f>MIN(H112,'SO2 Annual Emissions'!N112,' Retirement Adjustments'!D112)</f>
        <v>816.40924422279693</v>
      </c>
      <c r="J112" s="165">
        <v>38807.2333</v>
      </c>
      <c r="K112" s="165">
        <f>PRODUCT(F112,J112)+H112</f>
        <v>1012.6396971562943</v>
      </c>
      <c r="L112" s="165">
        <v>13891.458699999999</v>
      </c>
      <c r="M112" s="165">
        <f>PRODUCT(F112,L112)+K112</f>
        <v>1082.8824586418953</v>
      </c>
      <c r="N112" s="165">
        <v>5263.9876999999997</v>
      </c>
      <c r="O112" s="165">
        <f t="shared" si="105"/>
        <v>1109.5000400247804</v>
      </c>
      <c r="P112" s="165">
        <v>1994.7197000000001</v>
      </c>
      <c r="Q112" s="165">
        <f t="shared" si="100"/>
        <v>1119.5864264254922</v>
      </c>
      <c r="R112" s="165">
        <v>755.87310000000002</v>
      </c>
      <c r="S112" s="165">
        <f t="shared" si="101"/>
        <v>1123.4085314342831</v>
      </c>
      <c r="T112" s="165">
        <v>286.42829999999998</v>
      </c>
      <c r="U112" s="165">
        <f t="shared" si="102"/>
        <v>1124.8568685163798</v>
      </c>
      <c r="V112" s="165">
        <v>108.53830000000001</v>
      </c>
      <c r="W112" s="165">
        <f t="shared" si="106"/>
        <v>1125.4056971227631</v>
      </c>
      <c r="X112" s="165">
        <v>41.129199999999997</v>
      </c>
      <c r="Y112" s="165">
        <f t="shared" si="107"/>
        <v>1125.6136687007006</v>
      </c>
      <c r="Z112" s="165">
        <v>15.5854</v>
      </c>
      <c r="AA112" s="165">
        <f t="shared" si="103"/>
        <v>1125.6924769496038</v>
      </c>
      <c r="AB112" s="165">
        <v>5.9058000000000002</v>
      </c>
      <c r="AC112" s="165">
        <f t="shared" si="104"/>
        <v>1125.7223398826291</v>
      </c>
      <c r="AD112" s="165">
        <v>2.238</v>
      </c>
      <c r="AE112" s="165">
        <f t="shared" si="108"/>
        <v>1125.7336564263844</v>
      </c>
      <c r="AF112" s="165">
        <v>0.84799999999999998</v>
      </c>
      <c r="AG112" s="165">
        <f t="shared" si="109"/>
        <v>1125.737944375046</v>
      </c>
      <c r="AH112" s="165">
        <v>0.32140000000000002</v>
      </c>
      <c r="AI112" s="165">
        <f t="shared" si="110"/>
        <v>1125.7395695480411</v>
      </c>
      <c r="AJ112" s="165">
        <v>0.12180000000000001</v>
      </c>
      <c r="AK112" s="165">
        <f t="shared" si="111"/>
        <v>1125.7401854350069</v>
      </c>
      <c r="AL112" s="165">
        <v>4.6100000000000002E-2</v>
      </c>
      <c r="AM112" s="165">
        <f>PRODUCT(F112,AL112)+AK112</f>
        <v>1125.7404185416499</v>
      </c>
      <c r="AN112" s="165">
        <v>1.7500000000000002E-2</v>
      </c>
      <c r="AO112" s="165">
        <f>PRODUCT(F112,AN112)+AM112</f>
        <v>1125.7405070311565</v>
      </c>
      <c r="AP112" s="165">
        <v>6.6E-3</v>
      </c>
      <c r="AQ112" s="165">
        <f>PRODUCT(F112,AP112)+AO112</f>
        <v>1125.7405404043418</v>
      </c>
      <c r="AR112" s="165">
        <v>2.5000000000000001E-3</v>
      </c>
      <c r="AS112" s="165">
        <f>PRODUCT(F112,AR112)+AQ112</f>
        <v>1125.7405530456999</v>
      </c>
    </row>
    <row r="113" spans="1:45" ht="15" customHeight="1" x14ac:dyDescent="0.25">
      <c r="A113" s="63" t="s">
        <v>50</v>
      </c>
      <c r="B113" s="13">
        <v>1008</v>
      </c>
      <c r="C113" s="13">
        <v>3</v>
      </c>
      <c r="D113" s="107">
        <f>(LARGE('Annual Heat Inputs'!D113:K113,1)+LARGE('Annual Heat Inputs'!D113:K113,2)+LARGE('Annual Heat Inputs'!D113:K113,3))/3</f>
        <v>4832244.4383333335</v>
      </c>
      <c r="E113" s="108">
        <v>1344079813</v>
      </c>
      <c r="F113" s="137">
        <f t="shared" si="112"/>
        <v>3.5952064688388663E-3</v>
      </c>
      <c r="G113" s="159">
        <v>161456</v>
      </c>
      <c r="H113" s="165">
        <f t="shared" si="98"/>
        <v>580.46765563284794</v>
      </c>
      <c r="I113" s="165">
        <f>MIN(H113,'SO2 Annual Emissions'!N113,' Retirement Adjustments'!D113)</f>
        <v>0</v>
      </c>
      <c r="J113" s="165">
        <v>38807.2333</v>
      </c>
      <c r="K113" s="165">
        <f>I113</f>
        <v>0</v>
      </c>
      <c r="L113" s="165">
        <v>13891.458699999999</v>
      </c>
      <c r="M113" s="165">
        <f>K113</f>
        <v>0</v>
      </c>
      <c r="N113" s="165">
        <v>5263.9876999999997</v>
      </c>
      <c r="O113" s="165">
        <f>M113</f>
        <v>0</v>
      </c>
      <c r="P113" s="165">
        <v>1994.7197000000001</v>
      </c>
      <c r="Q113" s="165">
        <f>O113</f>
        <v>0</v>
      </c>
      <c r="R113" s="165">
        <v>755.87310000000002</v>
      </c>
      <c r="S113" s="165">
        <f>Q113</f>
        <v>0</v>
      </c>
      <c r="T113" s="165">
        <v>286.42829999999998</v>
      </c>
      <c r="U113" s="165">
        <f>S113</f>
        <v>0</v>
      </c>
      <c r="V113" s="165">
        <v>108.53830000000001</v>
      </c>
      <c r="W113" s="165">
        <f>U113</f>
        <v>0</v>
      </c>
      <c r="X113" s="165">
        <v>41.129199999999997</v>
      </c>
      <c r="Y113" s="165">
        <f>W113</f>
        <v>0</v>
      </c>
      <c r="Z113" s="165">
        <v>15.5854</v>
      </c>
      <c r="AA113" s="165">
        <f>Y113</f>
        <v>0</v>
      </c>
      <c r="AB113" s="165">
        <v>5.9058000000000002</v>
      </c>
      <c r="AC113" s="165">
        <f>AA113</f>
        <v>0</v>
      </c>
      <c r="AD113" s="165">
        <v>2.238</v>
      </c>
      <c r="AE113" s="165">
        <f>AC113</f>
        <v>0</v>
      </c>
      <c r="AF113" s="165">
        <v>0.84799999999999998</v>
      </c>
      <c r="AG113" s="165">
        <f>AE113</f>
        <v>0</v>
      </c>
      <c r="AH113" s="165">
        <v>0.32140000000000002</v>
      </c>
      <c r="AI113" s="165">
        <f>AG113</f>
        <v>0</v>
      </c>
      <c r="AJ113" s="165">
        <v>0.12180000000000001</v>
      </c>
      <c r="AK113" s="165">
        <f>AI113</f>
        <v>0</v>
      </c>
      <c r="AL113" s="165">
        <v>4.6100000000000002E-2</v>
      </c>
      <c r="AM113" s="165">
        <f>AK113</f>
        <v>0</v>
      </c>
      <c r="AN113" s="165">
        <v>1.7500000000000002E-2</v>
      </c>
      <c r="AO113" s="165">
        <f>AM113</f>
        <v>0</v>
      </c>
      <c r="AP113" s="165">
        <v>6.6E-3</v>
      </c>
      <c r="AQ113" s="165">
        <f>AO113</f>
        <v>0</v>
      </c>
      <c r="AR113" s="165">
        <v>2.5000000000000001E-3</v>
      </c>
      <c r="AS113" s="165">
        <f>AQ113</f>
        <v>0</v>
      </c>
    </row>
    <row r="114" spans="1:45" ht="15" customHeight="1" x14ac:dyDescent="0.25">
      <c r="A114" s="63" t="s">
        <v>50</v>
      </c>
      <c r="B114" s="13">
        <v>1008</v>
      </c>
      <c r="C114" s="13">
        <v>4</v>
      </c>
      <c r="D114" s="107">
        <f>(LARGE('Annual Heat Inputs'!D114:K114,1)+LARGE('Annual Heat Inputs'!D114:K114,2)+LARGE('Annual Heat Inputs'!D114:K114,3))/3</f>
        <v>5554250.6330000004</v>
      </c>
      <c r="E114" s="108">
        <v>1344079813</v>
      </c>
      <c r="F114" s="137">
        <f t="shared" si="112"/>
        <v>4.1323815589513662E-3</v>
      </c>
      <c r="G114" s="159">
        <v>161456</v>
      </c>
      <c r="H114" s="165">
        <f t="shared" si="98"/>
        <v>667.19779698205173</v>
      </c>
      <c r="I114" s="165">
        <f>MIN(H114,'SO2 Annual Emissions'!N114,' Retirement Adjustments'!D114)</f>
        <v>667.19779698205173</v>
      </c>
      <c r="J114" s="165">
        <v>38807.2333</v>
      </c>
      <c r="K114" s="165">
        <f>PRODUCT(F114,J114)+H114</f>
        <v>827.56409222489515</v>
      </c>
      <c r="L114" s="165">
        <v>13891.458699999999</v>
      </c>
      <c r="M114" s="165">
        <f>PRODUCT(F114,L114)+K114</f>
        <v>884.96889998370966</v>
      </c>
      <c r="N114" s="165">
        <v>5263.9876999999997</v>
      </c>
      <c r="O114" s="165">
        <f t="shared" si="105"/>
        <v>906.72170568173647</v>
      </c>
      <c r="P114" s="165">
        <v>1994.7197000000001</v>
      </c>
      <c r="Q114" s="165">
        <f t="shared" si="100"/>
        <v>914.9646485852935</v>
      </c>
      <c r="R114" s="165">
        <v>755.87310000000002</v>
      </c>
      <c r="S114" s="165">
        <f t="shared" si="101"/>
        <v>918.08820464464088</v>
      </c>
      <c r="T114" s="165">
        <v>286.42829999999998</v>
      </c>
      <c r="U114" s="165">
        <f t="shared" si="102"/>
        <v>919.27183566952272</v>
      </c>
      <c r="V114" s="165">
        <v>108.53830000000001</v>
      </c>
      <c r="W114" s="165">
        <f t="shared" si="106"/>
        <v>919.72035733888265</v>
      </c>
      <c r="X114" s="165">
        <v>41.129199999999997</v>
      </c>
      <c r="Y114" s="165">
        <f t="shared" si="107"/>
        <v>919.89031888649708</v>
      </c>
      <c r="Z114" s="165">
        <v>15.5854</v>
      </c>
      <c r="AA114" s="165">
        <f t="shared" si="103"/>
        <v>919.95472370604591</v>
      </c>
      <c r="AB114" s="165">
        <v>5.9058000000000002</v>
      </c>
      <c r="AC114" s="165">
        <f t="shared" si="104"/>
        <v>919.97912872505674</v>
      </c>
      <c r="AD114" s="165">
        <v>2.238</v>
      </c>
      <c r="AE114" s="165">
        <f t="shared" si="108"/>
        <v>919.98837699498563</v>
      </c>
      <c r="AF114" s="165">
        <v>0.84799999999999998</v>
      </c>
      <c r="AG114" s="165">
        <f t="shared" si="109"/>
        <v>919.99188125454759</v>
      </c>
      <c r="AH114" s="165">
        <v>0.32140000000000002</v>
      </c>
      <c r="AI114" s="165">
        <f t="shared" si="110"/>
        <v>919.99320940198061</v>
      </c>
      <c r="AJ114" s="165">
        <v>0.12180000000000001</v>
      </c>
      <c r="AK114" s="165">
        <f t="shared" si="111"/>
        <v>919.99371272605447</v>
      </c>
      <c r="AL114" s="165">
        <v>4.6100000000000002E-2</v>
      </c>
      <c r="AM114" s="165">
        <f>PRODUCT(F114,AL114)+AK114</f>
        <v>919.99390322884437</v>
      </c>
      <c r="AN114" s="165">
        <v>1.7500000000000002E-2</v>
      </c>
      <c r="AO114" s="165">
        <f>PRODUCT(F114,AN114)+AM114</f>
        <v>919.99397554552161</v>
      </c>
      <c r="AP114" s="165">
        <v>6.6E-3</v>
      </c>
      <c r="AQ114" s="165">
        <f>PRODUCT(F114,AP114)+AO114</f>
        <v>919.99400281923988</v>
      </c>
      <c r="AR114" s="165">
        <v>2.5000000000000001E-3</v>
      </c>
      <c r="AS114" s="165">
        <f>PRODUCT(F114,AR114)+AQ114</f>
        <v>919.99401315019372</v>
      </c>
    </row>
    <row r="115" spans="1:45" ht="15" customHeight="1" x14ac:dyDescent="0.25">
      <c r="A115" s="63" t="s">
        <v>51</v>
      </c>
      <c r="B115" s="13">
        <v>6085</v>
      </c>
      <c r="C115" s="13">
        <v>14</v>
      </c>
      <c r="D115" s="107">
        <f>(LARGE('Annual Heat Inputs'!D115:K115,1)+LARGE('Annual Heat Inputs'!D115:K115,2)+LARGE('Annual Heat Inputs'!D115:K115,3))/3</f>
        <v>28832749.118999999</v>
      </c>
      <c r="E115" s="108">
        <v>1344079813</v>
      </c>
      <c r="F115" s="137">
        <f t="shared" si="112"/>
        <v>2.1451664432519828E-2</v>
      </c>
      <c r="G115" s="159">
        <v>161456</v>
      </c>
      <c r="H115" s="165">
        <f t="shared" si="98"/>
        <v>3463.4999326169213</v>
      </c>
      <c r="I115" s="165">
        <f>MIN(H115,'SO2 Annual Emissions'!N115,' Retirement Adjustments'!D115)</f>
        <v>3463.4999326169213</v>
      </c>
      <c r="J115" s="165">
        <v>38807.2333</v>
      </c>
      <c r="K115" s="165">
        <f>PRODUCT(F115,J115)+H115</f>
        <v>4295.9796789230304</v>
      </c>
      <c r="L115" s="165">
        <v>13891.458699999999</v>
      </c>
      <c r="M115" s="165">
        <f>PRODUCT(F115,L115)+K115</f>
        <v>4593.9745894336384</v>
      </c>
      <c r="N115" s="165">
        <v>5263.9876999999997</v>
      </c>
      <c r="O115" s="165">
        <f>PRODUCT(F115,N115)+M115</f>
        <v>4706.8958871509503</v>
      </c>
      <c r="P115" s="165">
        <v>1994.7197000000001</v>
      </c>
      <c r="Q115" s="165">
        <f>PRODUCT(F115,P115)+O115</f>
        <v>4749.685944792287</v>
      </c>
      <c r="R115" s="165">
        <v>755.87310000000002</v>
      </c>
      <c r="S115" s="165">
        <f>PRODUCT(F115,R115)+Q115</f>
        <v>4765.9006808870554</v>
      </c>
      <c r="T115" s="165">
        <v>286.42829999999998</v>
      </c>
      <c r="U115" s="165">
        <f>PRODUCT(F115,T115)+S115</f>
        <v>4772.0450446626328</v>
      </c>
      <c r="V115" s="165">
        <v>108.53830000000001</v>
      </c>
      <c r="W115" s="165">
        <f>PRODUCT(F115,V115)+U115</f>
        <v>4774.373371852309</v>
      </c>
      <c r="X115" s="165">
        <v>41.129199999999997</v>
      </c>
      <c r="Y115" s="165">
        <f>PRODUCT(F115,X115)+W115</f>
        <v>4775.2556616490874</v>
      </c>
      <c r="Z115" s="165">
        <v>15.5854</v>
      </c>
      <c r="AA115" s="165">
        <f>PRODUCT(F115,Z115)+Y115</f>
        <v>4775.5899944199336</v>
      </c>
      <c r="AB115" s="165">
        <v>5.9058000000000002</v>
      </c>
      <c r="AC115" s="165">
        <f t="shared" si="104"/>
        <v>4775.7166836597389</v>
      </c>
      <c r="AD115" s="165">
        <v>2.238</v>
      </c>
      <c r="AE115" s="165">
        <f>PRODUCT(F115,AD115)+AC115</f>
        <v>4775.7646924847386</v>
      </c>
      <c r="AF115" s="165">
        <v>0.84799999999999998</v>
      </c>
      <c r="AG115" s="165">
        <f>PRODUCT(F115,AF115)+AE115</f>
        <v>4775.7828834961774</v>
      </c>
      <c r="AH115" s="165">
        <v>0.32140000000000002</v>
      </c>
      <c r="AI115" s="165">
        <f t="shared" si="110"/>
        <v>4775.7897780611256</v>
      </c>
      <c r="AJ115" s="165">
        <v>0.12180000000000001</v>
      </c>
      <c r="AK115" s="165">
        <f t="shared" si="111"/>
        <v>4775.7923908738539</v>
      </c>
      <c r="AL115" s="165">
        <v>4.6100000000000002E-2</v>
      </c>
      <c r="AM115" s="165">
        <f>PRODUCT(F115,AL115)+AK115</f>
        <v>4775.7933797955839</v>
      </c>
      <c r="AN115" s="165">
        <v>1.7500000000000002E-2</v>
      </c>
      <c r="AO115" s="165">
        <f>PRODUCT(F115,AN115)+AM115</f>
        <v>4775.7937551997111</v>
      </c>
      <c r="AP115" s="165">
        <v>6.6E-3</v>
      </c>
      <c r="AQ115" s="165">
        <f>PRODUCT(F115,AP115)+AO115</f>
        <v>4775.7938967806967</v>
      </c>
      <c r="AR115" s="165">
        <v>2.5000000000000001E-3</v>
      </c>
      <c r="AS115" s="165">
        <f>PRODUCT(F115,AR115)+AQ115</f>
        <v>4775.7939504098576</v>
      </c>
    </row>
    <row r="116" spans="1:45" ht="15" customHeight="1" x14ac:dyDescent="0.25">
      <c r="A116" s="63" t="s">
        <v>51</v>
      </c>
      <c r="B116" s="13">
        <v>6085</v>
      </c>
      <c r="C116" s="13">
        <v>15</v>
      </c>
      <c r="D116" s="107">
        <f>(LARGE('Annual Heat Inputs'!D116:K116,1)+LARGE('Annual Heat Inputs'!D116:K116,2)+LARGE('Annual Heat Inputs'!D116:K116,3))/3</f>
        <v>33488538.153000001</v>
      </c>
      <c r="E116" s="108">
        <v>1344079813</v>
      </c>
      <c r="F116" s="137">
        <f t="shared" si="112"/>
        <v>2.4915587474119739E-2</v>
      </c>
      <c r="G116" s="159">
        <v>161456</v>
      </c>
      <c r="H116" s="165">
        <f t="shared" si="98"/>
        <v>4022.7710912214766</v>
      </c>
      <c r="I116" s="165">
        <f>MIN(H116,'SO2 Annual Emissions'!N116,' Retirement Adjustments'!D116)</f>
        <v>4022.7710912214766</v>
      </c>
      <c r="J116" s="165">
        <v>38807.2333</v>
      </c>
      <c r="K116" s="165">
        <f>PRODUCT(F116,J116)+H116</f>
        <v>4989.6761071361989</v>
      </c>
      <c r="L116" s="165">
        <v>13891.458699999999</v>
      </c>
      <c r="M116" s="165">
        <f>PRODUCT(F116,L116)+K116</f>
        <v>5335.7899615191709</v>
      </c>
      <c r="N116" s="165">
        <v>5263.9876999999997</v>
      </c>
      <c r="O116" s="165">
        <f>PRODUCT(F116,N116)+M116</f>
        <v>5466.9453075212114</v>
      </c>
      <c r="P116" s="165">
        <v>1994.7197000000001</v>
      </c>
      <c r="Q116" s="165">
        <f>PRODUCT(F116,P116)+O116</f>
        <v>5516.644920692911</v>
      </c>
      <c r="R116" s="165">
        <v>755.87310000000002</v>
      </c>
      <c r="S116" s="165">
        <f>PRODUCT(F116,R116)+Q116</f>
        <v>5535.4779430352946</v>
      </c>
      <c r="T116" s="165">
        <v>286.42829999999998</v>
      </c>
      <c r="U116" s="165">
        <f>PRODUCT(F116,T116)+S116</f>
        <v>5542.6144723990083</v>
      </c>
      <c r="V116" s="165">
        <v>108.53830000000001</v>
      </c>
      <c r="W116" s="165">
        <f>PRODUCT(F116,V116)+U116</f>
        <v>5545.3187679069506</v>
      </c>
      <c r="X116" s="165">
        <v>41.129199999999997</v>
      </c>
      <c r="Y116" s="165">
        <f>PRODUCT(F116,X116)+W116</f>
        <v>5546.3435260872911</v>
      </c>
      <c r="Z116" s="165">
        <v>15.5854</v>
      </c>
      <c r="AA116" s="165">
        <f>PRODUCT(F116,Z116)+Y116</f>
        <v>5546.7318454843107</v>
      </c>
      <c r="AB116" s="165">
        <v>5.9058000000000002</v>
      </c>
      <c r="AC116" s="165">
        <f t="shared" si="104"/>
        <v>5546.8789919608153</v>
      </c>
      <c r="AD116" s="165">
        <v>2.238</v>
      </c>
      <c r="AE116" s="165">
        <f>PRODUCT(F116,AD116)+AC116</f>
        <v>5546.9347530455825</v>
      </c>
      <c r="AF116" s="165">
        <v>0.84799999999999998</v>
      </c>
      <c r="AG116" s="165">
        <f>PRODUCT(F116,AF116)+AE116</f>
        <v>5546.9558814637603</v>
      </c>
      <c r="AH116" s="165">
        <v>0.32140000000000002</v>
      </c>
      <c r="AI116" s="165">
        <f t="shared" si="110"/>
        <v>5546.9638893335741</v>
      </c>
      <c r="AJ116" s="165">
        <v>0.12180000000000001</v>
      </c>
      <c r="AK116" s="165">
        <f t="shared" si="111"/>
        <v>5546.9669240521289</v>
      </c>
      <c r="AL116" s="165">
        <v>4.6100000000000002E-2</v>
      </c>
      <c r="AM116" s="165">
        <f>PRODUCT(F116,AL116)+AK116</f>
        <v>5546.9680726607112</v>
      </c>
      <c r="AN116" s="165">
        <v>1.7500000000000002E-2</v>
      </c>
      <c r="AO116" s="165">
        <f>PRODUCT(F116,AN116)+AM116</f>
        <v>5546.9685086834916</v>
      </c>
      <c r="AP116" s="165">
        <v>6.6E-3</v>
      </c>
      <c r="AQ116" s="165">
        <f>PRODUCT(F116,AP116)+AO116</f>
        <v>5546.9686731263691</v>
      </c>
      <c r="AR116" s="165">
        <v>2.5000000000000001E-3</v>
      </c>
      <c r="AS116" s="165">
        <f>PRODUCT(F116,AR116)+AQ116</f>
        <v>5546.9687354153375</v>
      </c>
    </row>
    <row r="117" spans="1:45" ht="15" customHeight="1" x14ac:dyDescent="0.25">
      <c r="A117" s="63" t="s">
        <v>51</v>
      </c>
      <c r="B117" s="13">
        <v>6085</v>
      </c>
      <c r="C117" s="15" t="s">
        <v>52</v>
      </c>
      <c r="D117" s="107">
        <f>(LARGE('Annual Heat Inputs'!D117:K117,1)+LARGE('Annual Heat Inputs'!D117:K117,2)+LARGE('Annual Heat Inputs'!D117:K117,3))/3</f>
        <v>257211.27599999998</v>
      </c>
      <c r="E117" s="108">
        <v>1344079813</v>
      </c>
      <c r="F117" s="137">
        <f t="shared" si="112"/>
        <v>1.9136607328838737E-4</v>
      </c>
      <c r="G117" s="159">
        <v>161456</v>
      </c>
      <c r="H117" s="165">
        <f t="shared" si="98"/>
        <v>30.897200728849871</v>
      </c>
      <c r="I117" s="165">
        <f>MIN(H117,'SO2 Annual Emissions'!N117,' Retirement Adjustments'!D117)</f>
        <v>0.111</v>
      </c>
      <c r="J117" s="165">
        <v>38807.2333</v>
      </c>
      <c r="K117" s="165">
        <f>I117</f>
        <v>0.111</v>
      </c>
      <c r="L117" s="165">
        <v>13891.458699999999</v>
      </c>
      <c r="M117" s="165">
        <f>K117</f>
        <v>0.111</v>
      </c>
      <c r="N117" s="165">
        <v>5263.9876999999997</v>
      </c>
      <c r="O117" s="165">
        <f>M117</f>
        <v>0.111</v>
      </c>
      <c r="P117" s="165">
        <v>1994.7197000000001</v>
      </c>
      <c r="Q117" s="165">
        <f>O117</f>
        <v>0.111</v>
      </c>
      <c r="R117" s="165">
        <v>755.87310000000002</v>
      </c>
      <c r="S117" s="165">
        <f>Q117</f>
        <v>0.111</v>
      </c>
      <c r="T117" s="165">
        <v>286.42829999999998</v>
      </c>
      <c r="U117" s="165">
        <f>S117</f>
        <v>0.111</v>
      </c>
      <c r="V117" s="165">
        <v>108.53830000000001</v>
      </c>
      <c r="W117" s="165">
        <f>U117</f>
        <v>0.111</v>
      </c>
      <c r="X117" s="165">
        <v>41.129199999999997</v>
      </c>
      <c r="Y117" s="165">
        <f>W117</f>
        <v>0.111</v>
      </c>
      <c r="Z117" s="165">
        <v>15.5854</v>
      </c>
      <c r="AA117" s="165">
        <f>Y117</f>
        <v>0.111</v>
      </c>
      <c r="AB117" s="165">
        <v>5.9058000000000002</v>
      </c>
      <c r="AC117" s="165">
        <f>AA117</f>
        <v>0.111</v>
      </c>
      <c r="AD117" s="165">
        <v>2.238</v>
      </c>
      <c r="AE117" s="165">
        <f>AC117</f>
        <v>0.111</v>
      </c>
      <c r="AF117" s="165">
        <v>0.84799999999999998</v>
      </c>
      <c r="AG117" s="165">
        <f>AE117</f>
        <v>0.111</v>
      </c>
      <c r="AH117" s="165">
        <v>0.32140000000000002</v>
      </c>
      <c r="AI117" s="165">
        <f>AG117</f>
        <v>0.111</v>
      </c>
      <c r="AJ117" s="165">
        <v>0.12180000000000001</v>
      </c>
      <c r="AK117" s="165">
        <f>AI117</f>
        <v>0.111</v>
      </c>
      <c r="AL117" s="165">
        <v>4.6100000000000002E-2</v>
      </c>
      <c r="AM117" s="165">
        <f>AK117</f>
        <v>0.111</v>
      </c>
      <c r="AN117" s="165">
        <v>1.7500000000000002E-2</v>
      </c>
      <c r="AO117" s="165">
        <f>AM117</f>
        <v>0.111</v>
      </c>
      <c r="AP117" s="165">
        <v>6.6E-3</v>
      </c>
      <c r="AQ117" s="165">
        <f>AO117</f>
        <v>0.111</v>
      </c>
      <c r="AR117" s="165">
        <v>2.5000000000000001E-3</v>
      </c>
      <c r="AS117" s="165">
        <f>AQ117</f>
        <v>0.111</v>
      </c>
    </row>
    <row r="118" spans="1:45" ht="15" customHeight="1" x14ac:dyDescent="0.25">
      <c r="A118" s="63" t="s">
        <v>51</v>
      </c>
      <c r="B118" s="13">
        <v>6085</v>
      </c>
      <c r="C118" s="15" t="s">
        <v>53</v>
      </c>
      <c r="D118" s="107">
        <f>(LARGE('Annual Heat Inputs'!D118:K118,1)+LARGE('Annual Heat Inputs'!D118:K118,2)+LARGE('Annual Heat Inputs'!D118:K118,3))/3</f>
        <v>223837.978</v>
      </c>
      <c r="E118" s="108">
        <v>1344079813</v>
      </c>
      <c r="F118" s="137">
        <f t="shared" si="112"/>
        <v>1.6653622488413937E-4</v>
      </c>
      <c r="G118" s="159">
        <v>161456</v>
      </c>
      <c r="H118" s="165">
        <f t="shared" si="98"/>
        <v>26.888272724893607</v>
      </c>
      <c r="I118" s="165">
        <f>MIN(H118,'SO2 Annual Emissions'!N118,' Retirement Adjustments'!D118)</f>
        <v>7.0000000000000007E-2</v>
      </c>
      <c r="J118" s="165">
        <v>38807.2333</v>
      </c>
      <c r="K118" s="165">
        <f>I118</f>
        <v>7.0000000000000007E-2</v>
      </c>
      <c r="L118" s="165">
        <v>13891.458699999999</v>
      </c>
      <c r="M118" s="165">
        <f>K118</f>
        <v>7.0000000000000007E-2</v>
      </c>
      <c r="N118" s="165">
        <v>5263.9876999999997</v>
      </c>
      <c r="O118" s="165">
        <f>M118</f>
        <v>7.0000000000000007E-2</v>
      </c>
      <c r="P118" s="165">
        <v>1994.7197000000001</v>
      </c>
      <c r="Q118" s="165">
        <f>O118</f>
        <v>7.0000000000000007E-2</v>
      </c>
      <c r="R118" s="165">
        <v>755.87310000000002</v>
      </c>
      <c r="S118" s="165">
        <f>Q118</f>
        <v>7.0000000000000007E-2</v>
      </c>
      <c r="T118" s="165">
        <v>286.42829999999998</v>
      </c>
      <c r="U118" s="165">
        <f>S118</f>
        <v>7.0000000000000007E-2</v>
      </c>
      <c r="V118" s="165">
        <v>108.53830000000001</v>
      </c>
      <c r="W118" s="165">
        <f>U118</f>
        <v>7.0000000000000007E-2</v>
      </c>
      <c r="X118" s="165">
        <v>41.129199999999997</v>
      </c>
      <c r="Y118" s="165">
        <f>W118</f>
        <v>7.0000000000000007E-2</v>
      </c>
      <c r="Z118" s="165">
        <v>15.5854</v>
      </c>
      <c r="AA118" s="165">
        <f>Y118</f>
        <v>7.0000000000000007E-2</v>
      </c>
      <c r="AB118" s="165">
        <v>5.9058000000000002</v>
      </c>
      <c r="AC118" s="165">
        <f>AA118</f>
        <v>7.0000000000000007E-2</v>
      </c>
      <c r="AD118" s="165">
        <v>2.238</v>
      </c>
      <c r="AE118" s="165">
        <f>AC118</f>
        <v>7.0000000000000007E-2</v>
      </c>
      <c r="AF118" s="165">
        <v>0.84799999999999998</v>
      </c>
      <c r="AG118" s="165">
        <f>AE118</f>
        <v>7.0000000000000007E-2</v>
      </c>
      <c r="AH118" s="165">
        <v>0.32140000000000002</v>
      </c>
      <c r="AI118" s="165">
        <f>AG118</f>
        <v>7.0000000000000007E-2</v>
      </c>
      <c r="AJ118" s="165">
        <v>0.12180000000000001</v>
      </c>
      <c r="AK118" s="165">
        <f>AI118</f>
        <v>7.0000000000000007E-2</v>
      </c>
      <c r="AL118" s="165">
        <v>4.6100000000000002E-2</v>
      </c>
      <c r="AM118" s="165">
        <f>AK118</f>
        <v>7.0000000000000007E-2</v>
      </c>
      <c r="AN118" s="165">
        <v>1.7500000000000002E-2</v>
      </c>
      <c r="AO118" s="165">
        <f>AM118</f>
        <v>7.0000000000000007E-2</v>
      </c>
      <c r="AP118" s="165">
        <v>6.6E-3</v>
      </c>
      <c r="AQ118" s="165">
        <f>AO118</f>
        <v>7.0000000000000007E-2</v>
      </c>
      <c r="AR118" s="165">
        <v>2.5000000000000001E-3</v>
      </c>
      <c r="AS118" s="165">
        <f>AQ118</f>
        <v>7.0000000000000007E-2</v>
      </c>
    </row>
    <row r="119" spans="1:45" ht="15" customHeight="1" x14ac:dyDescent="0.25">
      <c r="A119" s="63" t="s">
        <v>51</v>
      </c>
      <c r="B119" s="13">
        <v>6085</v>
      </c>
      <c r="C119" s="13">
        <v>17</v>
      </c>
      <c r="D119" s="107">
        <f>(LARGE('Annual Heat Inputs'!D119:K119,1)+LARGE('Annual Heat Inputs'!D119:K119,2)+LARGE('Annual Heat Inputs'!D119:K119,3))/3</f>
        <v>26021139.370333333</v>
      </c>
      <c r="E119" s="108">
        <v>1344079813</v>
      </c>
      <c r="F119" s="137">
        <f t="shared" si="112"/>
        <v>1.935981711700132E-2</v>
      </c>
      <c r="G119" s="159">
        <v>161456</v>
      </c>
      <c r="H119" s="165">
        <f t="shared" si="98"/>
        <v>3125.7586324425652</v>
      </c>
      <c r="I119" s="165">
        <f>MIN(H119,'SO2 Annual Emissions'!N119,' Retirement Adjustments'!D119)</f>
        <v>3125.7586324425652</v>
      </c>
      <c r="J119" s="165">
        <v>38807.2333</v>
      </c>
      <c r="K119" s="165">
        <f>PRODUCT(F119,J119)+H119</f>
        <v>3877.0595719473686</v>
      </c>
      <c r="L119" s="165">
        <v>13891.458699999999</v>
      </c>
      <c r="M119" s="165">
        <f>PRODUCT(F119,L119)+K119</f>
        <v>4145.9956718677458</v>
      </c>
      <c r="N119" s="165">
        <v>5263.9876999999997</v>
      </c>
      <c r="O119" s="165">
        <f>PRODUCT(F119,N119)+M119</f>
        <v>4247.9055110458903</v>
      </c>
      <c r="P119" s="165">
        <v>1994.7197000000001</v>
      </c>
      <c r="Q119" s="165">
        <f>PRODUCT(F119,P119)+O119</f>
        <v>4286.5229196375703</v>
      </c>
      <c r="R119" s="165">
        <v>755.87310000000002</v>
      </c>
      <c r="S119" s="165">
        <f>PRODUCT(F119,R119)+Q119</f>
        <v>4301.1564846172314</v>
      </c>
      <c r="T119" s="165">
        <v>286.42829999999998</v>
      </c>
      <c r="U119" s="165">
        <f>PRODUCT(F119,T119)+S119</f>
        <v>4306.7016841223649</v>
      </c>
      <c r="V119" s="165">
        <v>108.53830000000001</v>
      </c>
      <c r="W119" s="165">
        <f>PRODUCT(F119,V119)+U119</f>
        <v>4308.8029657605548</v>
      </c>
      <c r="X119" s="165">
        <v>41.129199999999997</v>
      </c>
      <c r="Y119" s="165">
        <f>PRODUCT(F119,X119)+W119</f>
        <v>4309.5992195507233</v>
      </c>
      <c r="Z119" s="165">
        <v>15.5854</v>
      </c>
      <c r="AA119" s="165">
        <f>PRODUCT(F119,Z119)+Y119</f>
        <v>4309.900950044419</v>
      </c>
      <c r="AB119" s="165">
        <v>5.9058000000000002</v>
      </c>
      <c r="AC119" s="165">
        <f>PRODUCT(F119,AB119)+AA119</f>
        <v>4310.0152852523488</v>
      </c>
      <c r="AD119" s="165">
        <v>2.238</v>
      </c>
      <c r="AE119" s="165">
        <f>PRODUCT(F119,AD119)+AC119</f>
        <v>4310.0586125230566</v>
      </c>
      <c r="AF119" s="165">
        <v>0.84799999999999998</v>
      </c>
      <c r="AG119" s="165">
        <f>PRODUCT(F119,AF119)+AE119</f>
        <v>4310.0750296479719</v>
      </c>
      <c r="AH119" s="165">
        <v>0.32140000000000002</v>
      </c>
      <c r="AI119" s="165">
        <f>PRODUCT(F119,AH119)+AG119</f>
        <v>4310.0812518931934</v>
      </c>
      <c r="AJ119" s="165">
        <v>0.12180000000000001</v>
      </c>
      <c r="AK119" s="165">
        <f>PRODUCT(F119,AJ119)+AI119</f>
        <v>4310.0836099189182</v>
      </c>
      <c r="AL119" s="165">
        <v>4.6100000000000002E-2</v>
      </c>
      <c r="AM119" s="165">
        <f>PRODUCT(F119,AL119)+AK119</f>
        <v>4310.0845024064874</v>
      </c>
      <c r="AN119" s="165">
        <v>1.7500000000000002E-2</v>
      </c>
      <c r="AO119" s="165">
        <f>PRODUCT(F119,AN119)+AM119</f>
        <v>4310.0848412032874</v>
      </c>
      <c r="AP119" s="165">
        <v>6.6E-3</v>
      </c>
      <c r="AQ119" s="165">
        <f>PRODUCT(F119,AP119)+AO119</f>
        <v>4310.0849689780807</v>
      </c>
      <c r="AR119" s="165">
        <v>2.5000000000000001E-3</v>
      </c>
      <c r="AS119" s="165">
        <f>PRODUCT(F119,AR119)+AQ119</f>
        <v>4310.0850173776234</v>
      </c>
    </row>
    <row r="120" spans="1:45" ht="15" customHeight="1" x14ac:dyDescent="0.25">
      <c r="A120" s="63" t="s">
        <v>51</v>
      </c>
      <c r="B120" s="13">
        <v>6085</v>
      </c>
      <c r="C120" s="13">
        <v>18</v>
      </c>
      <c r="D120" s="107">
        <f>(LARGE('Annual Heat Inputs'!D120:K120,1)+LARGE('Annual Heat Inputs'!D120:K120,2)+LARGE('Annual Heat Inputs'!D120:K120,3))/3</f>
        <v>28270125.400666669</v>
      </c>
      <c r="E120" s="108">
        <v>1344079813</v>
      </c>
      <c r="F120" s="137">
        <f t="shared" si="112"/>
        <v>2.1033070452540655E-2</v>
      </c>
      <c r="G120" s="159">
        <v>161456</v>
      </c>
      <c r="H120" s="165">
        <f t="shared" si="98"/>
        <v>3395.9154229854039</v>
      </c>
      <c r="I120" s="165">
        <f>MIN(H120,'SO2 Annual Emissions'!N120,' Retirement Adjustments'!D120)</f>
        <v>3395.9154229854039</v>
      </c>
      <c r="J120" s="165">
        <v>38807.2333</v>
      </c>
      <c r="K120" s="165">
        <f>PRODUCT(F120,J120)+H120</f>
        <v>4212.1506950524854</v>
      </c>
      <c r="L120" s="165">
        <v>13891.458699999999</v>
      </c>
      <c r="M120" s="165">
        <f>PRODUCT(F120,L120)+K120</f>
        <v>4504.3307245781443</v>
      </c>
      <c r="N120" s="165">
        <v>5263.9876999999997</v>
      </c>
      <c r="O120" s="165">
        <f>PRODUCT(F120,N120)+M120</f>
        <v>4615.0485487335518</v>
      </c>
      <c r="P120" s="165">
        <v>1994.7197000000001</v>
      </c>
      <c r="Q120" s="165">
        <f>PRODUCT(F120,P120)+O120</f>
        <v>4657.0036287167222</v>
      </c>
      <c r="R120" s="165">
        <v>755.87310000000002</v>
      </c>
      <c r="S120" s="165">
        <f>PRODUCT(F120,R120)+Q120</f>
        <v>4672.9019608822027</v>
      </c>
      <c r="T120" s="165">
        <v>286.42829999999998</v>
      </c>
      <c r="U120" s="165">
        <f>PRODUCT(F120,T120)+S120</f>
        <v>4678.926427495704</v>
      </c>
      <c r="V120" s="165">
        <v>108.53830000000001</v>
      </c>
      <c r="W120" s="165">
        <f>PRODUCT(F120,V120)+U120</f>
        <v>4681.2093212064028</v>
      </c>
      <c r="X120" s="165">
        <v>41.129199999999997</v>
      </c>
      <c r="Y120" s="165">
        <f>PRODUCT(F120,X120)+W120</f>
        <v>4682.0743945676595</v>
      </c>
      <c r="Z120" s="165">
        <v>15.5854</v>
      </c>
      <c r="AA120" s="165">
        <f>PRODUCT(F120,Z120)+Y120</f>
        <v>4682.402203383891</v>
      </c>
      <c r="AB120" s="165">
        <v>5.9058000000000002</v>
      </c>
      <c r="AC120" s="165">
        <f>PRODUCT(F120,AB120)+AA120</f>
        <v>4682.5264204913692</v>
      </c>
      <c r="AD120" s="165">
        <v>2.238</v>
      </c>
      <c r="AE120" s="165">
        <f>PRODUCT(F120,AD120)+AC120</f>
        <v>4682.573492503042</v>
      </c>
      <c r="AF120" s="165">
        <v>0.84799999999999998</v>
      </c>
      <c r="AG120" s="165">
        <f>PRODUCT(F120,AF120)+AE120</f>
        <v>4682.5913285467859</v>
      </c>
      <c r="AH120" s="165">
        <v>0.32140000000000002</v>
      </c>
      <c r="AI120" s="165">
        <f>PRODUCT(F120,AH120)+AG120</f>
        <v>4682.5980885756289</v>
      </c>
      <c r="AJ120" s="165">
        <v>0.12180000000000001</v>
      </c>
      <c r="AK120" s="165">
        <f>PRODUCT(F120,AJ120)+AI120</f>
        <v>4682.6006504036104</v>
      </c>
      <c r="AL120" s="165">
        <v>4.6100000000000002E-2</v>
      </c>
      <c r="AM120" s="165">
        <f>PRODUCT(F120,AL120)+AK120</f>
        <v>4682.6016200281583</v>
      </c>
      <c r="AN120" s="165">
        <v>1.7500000000000002E-2</v>
      </c>
      <c r="AO120" s="165">
        <f>PRODUCT(F120,AN120)+AM120</f>
        <v>4682.6019881068914</v>
      </c>
      <c r="AP120" s="165">
        <v>6.6E-3</v>
      </c>
      <c r="AQ120" s="165">
        <f>PRODUCT(F120,AP120)+AO120</f>
        <v>4682.6021269251569</v>
      </c>
      <c r="AR120" s="165">
        <v>2.5000000000000001E-3</v>
      </c>
      <c r="AS120" s="165">
        <f>PRODUCT(F120,AR120)+AQ120</f>
        <v>4682.6021795078332</v>
      </c>
    </row>
    <row r="121" spans="1:45" ht="15" customHeight="1" x14ac:dyDescent="0.25">
      <c r="A121" s="63" t="s">
        <v>54</v>
      </c>
      <c r="B121" s="13">
        <v>7335</v>
      </c>
      <c r="C121" s="15" t="s">
        <v>55</v>
      </c>
      <c r="D121" s="107">
        <f>(LARGE('Annual Heat Inputs'!D121:K121,1)+LARGE('Annual Heat Inputs'!D121:K121,2)+LARGE('Annual Heat Inputs'!D121:K121,3))/3</f>
        <v>31490.391666666666</v>
      </c>
      <c r="E121" s="108">
        <v>1344079813</v>
      </c>
      <c r="F121" s="137">
        <f t="shared" si="112"/>
        <v>2.3428959621363397E-5</v>
      </c>
      <c r="G121" s="159">
        <v>161456</v>
      </c>
      <c r="H121" s="165">
        <f t="shared" si="98"/>
        <v>3.7827461046268485</v>
      </c>
      <c r="I121" s="165">
        <f>MIN(H121,'SO2 Annual Emissions'!N121,' Retirement Adjustments'!D121)</f>
        <v>0.16</v>
      </c>
      <c r="J121" s="165">
        <v>38807.2333</v>
      </c>
      <c r="K121" s="165">
        <f>I121</f>
        <v>0.16</v>
      </c>
      <c r="L121" s="165">
        <v>13891.458699999999</v>
      </c>
      <c r="M121" s="165">
        <f>K121</f>
        <v>0.16</v>
      </c>
      <c r="N121" s="165">
        <v>5263.9876999999997</v>
      </c>
      <c r="O121" s="165">
        <f>M121</f>
        <v>0.16</v>
      </c>
      <c r="P121" s="165">
        <v>1994.7197000000001</v>
      </c>
      <c r="Q121" s="165">
        <f>O121</f>
        <v>0.16</v>
      </c>
      <c r="R121" s="165">
        <v>755.87310000000002</v>
      </c>
      <c r="S121" s="165">
        <f>Q121</f>
        <v>0.16</v>
      </c>
      <c r="T121" s="165">
        <v>286.42829999999998</v>
      </c>
      <c r="U121" s="165">
        <f>S121</f>
        <v>0.16</v>
      </c>
      <c r="V121" s="165">
        <v>108.53830000000001</v>
      </c>
      <c r="W121" s="165">
        <f>U121</f>
        <v>0.16</v>
      </c>
      <c r="X121" s="165">
        <v>41.129199999999997</v>
      </c>
      <c r="Y121" s="165">
        <f>W121</f>
        <v>0.16</v>
      </c>
      <c r="Z121" s="165">
        <v>15.5854</v>
      </c>
      <c r="AA121" s="165">
        <f>Y121</f>
        <v>0.16</v>
      </c>
      <c r="AB121" s="165">
        <v>5.9058000000000002</v>
      </c>
      <c r="AC121" s="165">
        <f>AA121</f>
        <v>0.16</v>
      </c>
      <c r="AD121" s="165">
        <v>2.238</v>
      </c>
      <c r="AE121" s="165">
        <f>AC121</f>
        <v>0.16</v>
      </c>
      <c r="AF121" s="165">
        <v>0.84799999999999998</v>
      </c>
      <c r="AG121" s="165">
        <f>AE121</f>
        <v>0.16</v>
      </c>
      <c r="AH121" s="165">
        <v>0.32140000000000002</v>
      </c>
      <c r="AI121" s="165">
        <f>AG121</f>
        <v>0.16</v>
      </c>
      <c r="AJ121" s="165">
        <v>0.12180000000000001</v>
      </c>
      <c r="AK121" s="165">
        <f>AI121</f>
        <v>0.16</v>
      </c>
      <c r="AL121" s="165">
        <v>4.6100000000000002E-2</v>
      </c>
      <c r="AM121" s="165">
        <f>AK121</f>
        <v>0.16</v>
      </c>
      <c r="AN121" s="165">
        <v>1.7500000000000002E-2</v>
      </c>
      <c r="AO121" s="165">
        <f>AM121</f>
        <v>0.16</v>
      </c>
      <c r="AP121" s="165">
        <v>6.6E-3</v>
      </c>
      <c r="AQ121" s="165">
        <f>AO121</f>
        <v>0.16</v>
      </c>
      <c r="AR121" s="165">
        <v>2.5000000000000001E-3</v>
      </c>
      <c r="AS121" s="165">
        <f>AQ121</f>
        <v>0.16</v>
      </c>
    </row>
    <row r="122" spans="1:45" ht="15" customHeight="1" x14ac:dyDescent="0.25">
      <c r="A122" s="63" t="s">
        <v>54</v>
      </c>
      <c r="B122" s="13">
        <v>7335</v>
      </c>
      <c r="C122" s="15" t="s">
        <v>56</v>
      </c>
      <c r="D122" s="107">
        <f>(LARGE('Annual Heat Inputs'!D122:K122,1)+LARGE('Annual Heat Inputs'!D122:K122,2)+LARGE('Annual Heat Inputs'!D122:K122,3))/3</f>
        <v>37345.633333333339</v>
      </c>
      <c r="E122" s="108">
        <v>1344079813</v>
      </c>
      <c r="F122" s="137">
        <f t="shared" si="112"/>
        <v>2.7785279543762733E-5</v>
      </c>
      <c r="G122" s="159">
        <v>161456</v>
      </c>
      <c r="H122" s="165">
        <f t="shared" si="98"/>
        <v>4.4861000940177558</v>
      </c>
      <c r="I122" s="165">
        <f>MIN(H122,'SO2 Annual Emissions'!N122,' Retirement Adjustments'!D122)</f>
        <v>0.17899999999999999</v>
      </c>
      <c r="J122" s="165">
        <v>38807.2333</v>
      </c>
      <c r="K122" s="165">
        <f>I122</f>
        <v>0.17899999999999999</v>
      </c>
      <c r="L122" s="165">
        <v>13891.458699999999</v>
      </c>
      <c r="M122" s="165">
        <f>K122</f>
        <v>0.17899999999999999</v>
      </c>
      <c r="N122" s="165">
        <v>5263.9876999999997</v>
      </c>
      <c r="O122" s="165">
        <f>M122</f>
        <v>0.17899999999999999</v>
      </c>
      <c r="P122" s="165">
        <v>1994.7197000000001</v>
      </c>
      <c r="Q122" s="165">
        <f>O122</f>
        <v>0.17899999999999999</v>
      </c>
      <c r="R122" s="165">
        <v>755.87310000000002</v>
      </c>
      <c r="S122" s="165">
        <f>Q122</f>
        <v>0.17899999999999999</v>
      </c>
      <c r="T122" s="165">
        <v>286.42829999999998</v>
      </c>
      <c r="U122" s="165">
        <f>S122</f>
        <v>0.17899999999999999</v>
      </c>
      <c r="V122" s="165">
        <v>108.53830000000001</v>
      </c>
      <c r="W122" s="165">
        <f>U122</f>
        <v>0.17899999999999999</v>
      </c>
      <c r="X122" s="165">
        <v>41.129199999999997</v>
      </c>
      <c r="Y122" s="165">
        <f>W122</f>
        <v>0.17899999999999999</v>
      </c>
      <c r="Z122" s="165">
        <v>15.5854</v>
      </c>
      <c r="AA122" s="165">
        <f>Y122</f>
        <v>0.17899999999999999</v>
      </c>
      <c r="AB122" s="165">
        <v>5.9058000000000002</v>
      </c>
      <c r="AC122" s="165">
        <f>AA122</f>
        <v>0.17899999999999999</v>
      </c>
      <c r="AD122" s="165">
        <v>2.238</v>
      </c>
      <c r="AE122" s="165">
        <f>AC122</f>
        <v>0.17899999999999999</v>
      </c>
      <c r="AF122" s="165">
        <v>0.84799999999999998</v>
      </c>
      <c r="AG122" s="165">
        <f>AE122</f>
        <v>0.17899999999999999</v>
      </c>
      <c r="AH122" s="165">
        <v>0.32140000000000002</v>
      </c>
      <c r="AI122" s="165">
        <f>AG122</f>
        <v>0.17899999999999999</v>
      </c>
      <c r="AJ122" s="165">
        <v>0.12180000000000001</v>
      </c>
      <c r="AK122" s="165">
        <f>AI122</f>
        <v>0.17899999999999999</v>
      </c>
      <c r="AL122" s="165">
        <v>4.6100000000000002E-2</v>
      </c>
      <c r="AM122" s="165">
        <f>AK122</f>
        <v>0.17899999999999999</v>
      </c>
      <c r="AN122" s="165">
        <v>1.7500000000000002E-2</v>
      </c>
      <c r="AO122" s="165">
        <f>AM122</f>
        <v>0.17899999999999999</v>
      </c>
      <c r="AP122" s="165">
        <v>6.6E-3</v>
      </c>
      <c r="AQ122" s="165">
        <f>AO122</f>
        <v>0.17899999999999999</v>
      </c>
      <c r="AR122" s="165">
        <v>2.5000000000000001E-3</v>
      </c>
      <c r="AS122" s="165">
        <f>AQ122</f>
        <v>0.17899999999999999</v>
      </c>
    </row>
    <row r="123" spans="1:45" ht="15" customHeight="1" x14ac:dyDescent="0.25">
      <c r="A123" s="63" t="s">
        <v>57</v>
      </c>
      <c r="B123" s="13">
        <v>6166</v>
      </c>
      <c r="C123" s="15" t="s">
        <v>58</v>
      </c>
      <c r="D123" s="107">
        <f>(LARGE('Annual Heat Inputs'!D123:K123,1)+LARGE('Annual Heat Inputs'!D123:K123,2)+LARGE('Annual Heat Inputs'!D123:K123,3))/3</f>
        <v>94799442.351666674</v>
      </c>
      <c r="E123" s="108">
        <v>1344079813</v>
      </c>
      <c r="F123" s="137">
        <f t="shared" si="112"/>
        <v>7.053111090186924E-2</v>
      </c>
      <c r="G123" s="159">
        <v>161456</v>
      </c>
      <c r="H123" s="165">
        <f t="shared" si="98"/>
        <v>11387.671041772201</v>
      </c>
      <c r="I123" s="165">
        <f>MIN(H123,'SO2 Annual Emissions'!N123,' Retirement Adjustments'!D123)</f>
        <v>11387.671041772201</v>
      </c>
      <c r="J123" s="165">
        <v>38807.2333</v>
      </c>
      <c r="K123" s="165">
        <f>PRODUCT(F123,J123)+H123</f>
        <v>14124.788317449213</v>
      </c>
      <c r="L123" s="165">
        <v>13891.458699999999</v>
      </c>
      <c r="M123" s="165">
        <f>PRODUCT(F123,L123)+K123</f>
        <v>15104.568331607648</v>
      </c>
      <c r="N123" s="165">
        <v>5263.9876999999997</v>
      </c>
      <c r="O123" s="165">
        <f>PRODUCT(F123,N123)+M123</f>
        <v>15475.843231862424</v>
      </c>
      <c r="P123" s="165">
        <v>1994.7197000000001</v>
      </c>
      <c r="Q123" s="165">
        <f>PRODUCT(F123,P123)+O123</f>
        <v>15616.533028241267</v>
      </c>
      <c r="R123" s="165">
        <v>755.87310000000002</v>
      </c>
      <c r="S123" s="165">
        <f>PRODUCT(F123,R123)+Q123</f>
        <v>15669.845597685107</v>
      </c>
      <c r="T123" s="165">
        <v>286.42829999999998</v>
      </c>
      <c r="U123" s="165">
        <f>PRODUCT(F123,T123)+S123</f>
        <v>15690.047703877841</v>
      </c>
      <c r="V123" s="165">
        <v>108.53830000000001</v>
      </c>
      <c r="W123" s="165">
        <f>PRODUCT(F123,V123)+U123</f>
        <v>15697.703030752242</v>
      </c>
      <c r="X123" s="165">
        <v>41.129199999999997</v>
      </c>
      <c r="Y123" s="165">
        <f>PRODUCT(F123,X123)+W123</f>
        <v>15700.603918918747</v>
      </c>
      <c r="Z123" s="165">
        <v>15.5854</v>
      </c>
      <c r="AA123" s="165">
        <f>PRODUCT(F123,Z123)+Y123</f>
        <v>15701.703174494596</v>
      </c>
      <c r="AB123" s="165">
        <v>5.9058000000000002</v>
      </c>
      <c r="AC123" s="165">
        <f>PRODUCT(F123,AB123)+AA123</f>
        <v>15702.119717129361</v>
      </c>
      <c r="AD123" s="165">
        <v>2.238</v>
      </c>
      <c r="AE123" s="165">
        <f>PRODUCT(F123,AD123)+AC123</f>
        <v>15702.277565755559</v>
      </c>
      <c r="AF123" s="165">
        <v>0.84799999999999998</v>
      </c>
      <c r="AG123" s="165">
        <f>PRODUCT(F123,AF123)+AE123</f>
        <v>15702.337376137604</v>
      </c>
      <c r="AH123" s="165">
        <v>0.32140000000000002</v>
      </c>
      <c r="AI123" s="165">
        <f>PRODUCT(F123,AH123)+AG123</f>
        <v>15702.360044836649</v>
      </c>
      <c r="AJ123" s="165">
        <v>0.12180000000000001</v>
      </c>
      <c r="AK123" s="165">
        <f>PRODUCT(F123,AJ123)+AI123</f>
        <v>15702.368635525956</v>
      </c>
      <c r="AL123" s="165">
        <v>4.6100000000000002E-2</v>
      </c>
      <c r="AM123" s="165">
        <f>PRODUCT(F123,AL123)+AK123</f>
        <v>15702.371887010169</v>
      </c>
      <c r="AN123" s="165">
        <v>1.7500000000000002E-2</v>
      </c>
      <c r="AO123" s="165">
        <f>PRODUCT(F123,AN123)+AM123</f>
        <v>15702.37312130461</v>
      </c>
      <c r="AP123" s="165">
        <v>6.6E-3</v>
      </c>
      <c r="AQ123" s="165">
        <f>PRODUCT(F123,AP123)+AO123</f>
        <v>15702.373586809943</v>
      </c>
      <c r="AR123" s="165">
        <v>2.5000000000000001E-3</v>
      </c>
      <c r="AS123" s="165">
        <f>PRODUCT(F123,AR123)+AQ123</f>
        <v>15702.373763137721</v>
      </c>
    </row>
    <row r="124" spans="1:45" ht="15" customHeight="1" x14ac:dyDescent="0.25">
      <c r="A124" s="63" t="s">
        <v>57</v>
      </c>
      <c r="B124" s="13">
        <v>6166</v>
      </c>
      <c r="C124" s="15" t="s">
        <v>59</v>
      </c>
      <c r="D124" s="107">
        <f>(LARGE('Annual Heat Inputs'!D124:K124,1)+LARGE('Annual Heat Inputs'!D124:K124,2)+LARGE('Annual Heat Inputs'!D124:K124,3))/3</f>
        <v>92482921.179333329</v>
      </c>
      <c r="E124" s="108">
        <v>1344079813</v>
      </c>
      <c r="F124" s="137">
        <f t="shared" si="112"/>
        <v>6.8807611188587456E-2</v>
      </c>
      <c r="G124" s="159">
        <v>161456</v>
      </c>
      <c r="H124" s="165">
        <f t="shared" si="98"/>
        <v>11109.401672064576</v>
      </c>
      <c r="I124" s="165">
        <f>MIN(H124,'SO2 Annual Emissions'!N124,' Retirement Adjustments'!D124)</f>
        <v>11109.401672064576</v>
      </c>
      <c r="J124" s="165">
        <v>38807.2333</v>
      </c>
      <c r="K124" s="165">
        <f>PRODUCT(F124,J124)+H124</f>
        <v>13779.63469227578</v>
      </c>
      <c r="L124" s="165">
        <v>13891.458699999999</v>
      </c>
      <c r="M124" s="165">
        <f>PRODUCT(F124,L124)+K124</f>
        <v>14735.4727813477</v>
      </c>
      <c r="N124" s="165">
        <v>5263.9876999999997</v>
      </c>
      <c r="O124" s="165">
        <f>PRODUCT(F124,N124)+M124</f>
        <v>15097.675200310807</v>
      </c>
      <c r="P124" s="165">
        <v>1994.7197000000001</v>
      </c>
      <c r="Q124" s="165">
        <f>PRODUCT(F124,P124)+O124</f>
        <v>15234.927097858623</v>
      </c>
      <c r="R124" s="165">
        <v>755.87310000000002</v>
      </c>
      <c r="S124" s="165">
        <f>PRODUCT(F124,R124)+Q124</f>
        <v>15286.936920231336</v>
      </c>
      <c r="T124" s="165">
        <v>286.42829999999998</v>
      </c>
      <c r="U124" s="165">
        <f>PRODUCT(F124,T124)+S124</f>
        <v>15306.645367331144</v>
      </c>
      <c r="V124" s="165">
        <v>108.53830000000001</v>
      </c>
      <c r="W124" s="165">
        <f>PRODUCT(F124,V124)+U124</f>
        <v>15314.113628476614</v>
      </c>
      <c r="X124" s="165">
        <v>41.129199999999997</v>
      </c>
      <c r="Y124" s="165">
        <f>PRODUCT(F124,X124)+W124</f>
        <v>15316.943630478712</v>
      </c>
      <c r="Z124" s="165">
        <v>15.5854</v>
      </c>
      <c r="AA124" s="165">
        <f>PRODUCT(F124,Z124)+Y124</f>
        <v>15318.016024622131</v>
      </c>
      <c r="AB124" s="165">
        <v>5.9058000000000002</v>
      </c>
      <c r="AC124" s="165">
        <f>PRODUCT(F124,AB124)+AA124</f>
        <v>15318.422388612289</v>
      </c>
      <c r="AD124" s="165">
        <v>2.238</v>
      </c>
      <c r="AE124" s="165">
        <f>PRODUCT(F124,AD124)+AC124</f>
        <v>15318.57638004613</v>
      </c>
      <c r="AF124" s="165">
        <v>0.84799999999999998</v>
      </c>
      <c r="AG124" s="165">
        <f>PRODUCT(F124,AF124)+AE124</f>
        <v>15318.634728900417</v>
      </c>
      <c r="AH124" s="165">
        <v>0.32140000000000002</v>
      </c>
      <c r="AI124" s="165">
        <f>PRODUCT(F124,AH124)+AG124</f>
        <v>15318.656843666653</v>
      </c>
      <c r="AJ124" s="165">
        <v>0.12180000000000001</v>
      </c>
      <c r="AK124" s="165">
        <f>PRODUCT(F124,AJ124)+AI124</f>
        <v>15318.665224433696</v>
      </c>
      <c r="AL124" s="165">
        <v>4.6100000000000002E-2</v>
      </c>
      <c r="AM124" s="165">
        <f>PRODUCT(F124,AL124)+AK124</f>
        <v>15318.668396464573</v>
      </c>
      <c r="AN124" s="165">
        <v>1.7500000000000002E-2</v>
      </c>
      <c r="AO124" s="165">
        <f>PRODUCT(F124,AN124)+AM124</f>
        <v>15318.669600597768</v>
      </c>
      <c r="AP124" s="165">
        <v>6.6E-3</v>
      </c>
      <c r="AQ124" s="165">
        <f>PRODUCT(F124,AP124)+AO124</f>
        <v>15318.670054728002</v>
      </c>
      <c r="AR124" s="165">
        <v>2.5000000000000001E-3</v>
      </c>
      <c r="AS124" s="165">
        <f>PRODUCT(F124,AR124)+AQ124</f>
        <v>15318.67022674703</v>
      </c>
    </row>
    <row r="125" spans="1:45" ht="15" customHeight="1" x14ac:dyDescent="0.25">
      <c r="A125" s="63" t="s">
        <v>60</v>
      </c>
      <c r="B125" s="13">
        <v>981</v>
      </c>
      <c r="C125" s="13">
        <v>3</v>
      </c>
      <c r="D125" s="107">
        <f>(LARGE('Annual Heat Inputs'!D125:K125,1)+LARGE('Annual Heat Inputs'!D125:K125,2)+LARGE('Annual Heat Inputs'!D125:K125,3))/3</f>
        <v>13700621.941666665</v>
      </c>
      <c r="E125" s="108">
        <v>1344079813</v>
      </c>
      <c r="F125" s="137">
        <f t="shared" si="112"/>
        <v>1.0193309808802748E-2</v>
      </c>
      <c r="G125" s="159">
        <v>161456</v>
      </c>
      <c r="H125" s="165">
        <f t="shared" si="98"/>
        <v>1645.7710284900566</v>
      </c>
      <c r="I125" s="165">
        <f>MIN(H125,'SO2 Annual Emissions'!N125,' Retirement Adjustments'!D125)</f>
        <v>0</v>
      </c>
      <c r="J125" s="165">
        <v>38807.2333</v>
      </c>
      <c r="K125" s="165">
        <f>I125</f>
        <v>0</v>
      </c>
      <c r="L125" s="165">
        <v>13891.458699999999</v>
      </c>
      <c r="M125" s="165">
        <f>K125</f>
        <v>0</v>
      </c>
      <c r="N125" s="165">
        <v>5263.9876999999997</v>
      </c>
      <c r="O125" s="165">
        <f>M125</f>
        <v>0</v>
      </c>
      <c r="P125" s="165">
        <v>1994.7197000000001</v>
      </c>
      <c r="Q125" s="165">
        <f>O125</f>
        <v>0</v>
      </c>
      <c r="R125" s="165">
        <v>755.87310000000002</v>
      </c>
      <c r="S125" s="165">
        <f>Q125</f>
        <v>0</v>
      </c>
      <c r="T125" s="165">
        <v>286.42829999999998</v>
      </c>
      <c r="U125" s="165">
        <f>S125</f>
        <v>0</v>
      </c>
      <c r="V125" s="165">
        <v>108.53830000000001</v>
      </c>
      <c r="W125" s="165">
        <f>U125</f>
        <v>0</v>
      </c>
      <c r="X125" s="165">
        <v>41.129199999999997</v>
      </c>
      <c r="Y125" s="165">
        <f>W125</f>
        <v>0</v>
      </c>
      <c r="Z125" s="165">
        <v>15.5854</v>
      </c>
      <c r="AA125" s="165">
        <f>Y125</f>
        <v>0</v>
      </c>
      <c r="AB125" s="165">
        <v>5.9058000000000002</v>
      </c>
      <c r="AC125" s="165">
        <f>AA125</f>
        <v>0</v>
      </c>
      <c r="AD125" s="165">
        <v>2.238</v>
      </c>
      <c r="AE125" s="165">
        <f>AC125</f>
        <v>0</v>
      </c>
      <c r="AF125" s="165">
        <v>0.84799999999999998</v>
      </c>
      <c r="AG125" s="165">
        <f>AE125</f>
        <v>0</v>
      </c>
      <c r="AH125" s="165">
        <v>0.32140000000000002</v>
      </c>
      <c r="AI125" s="165">
        <f>AG125</f>
        <v>0</v>
      </c>
      <c r="AJ125" s="165">
        <v>0.12180000000000001</v>
      </c>
      <c r="AK125" s="165">
        <f>AI125</f>
        <v>0</v>
      </c>
      <c r="AL125" s="165">
        <v>4.6100000000000002E-2</v>
      </c>
      <c r="AM125" s="165">
        <f t="shared" ref="AM125:AM132" si="113">AK125</f>
        <v>0</v>
      </c>
      <c r="AN125" s="165">
        <v>1.7500000000000002E-2</v>
      </c>
      <c r="AO125" s="165">
        <f t="shared" ref="AO125:AO132" si="114">AM125</f>
        <v>0</v>
      </c>
      <c r="AP125" s="165">
        <v>6.6E-3</v>
      </c>
      <c r="AQ125" s="165">
        <f t="shared" ref="AQ125:AQ132" si="115">AO125</f>
        <v>0</v>
      </c>
      <c r="AR125" s="165">
        <v>2.5000000000000001E-3</v>
      </c>
      <c r="AS125" s="165">
        <f t="shared" ref="AS125:AS137" si="116">AQ125</f>
        <v>0</v>
      </c>
    </row>
    <row r="126" spans="1:45" ht="15" customHeight="1" x14ac:dyDescent="0.25">
      <c r="A126" s="63" t="s">
        <v>60</v>
      </c>
      <c r="B126" s="13">
        <v>981</v>
      </c>
      <c r="C126" s="13">
        <v>4</v>
      </c>
      <c r="D126" s="107">
        <f>(LARGE('Annual Heat Inputs'!D126:K126,1)+LARGE('Annual Heat Inputs'!D126:K126,2)+LARGE('Annual Heat Inputs'!D126:K126,3))/3</f>
        <v>20690848.888999999</v>
      </c>
      <c r="E126" s="108">
        <v>1344079813</v>
      </c>
      <c r="F126" s="137">
        <f t="shared" si="112"/>
        <v>1.5394062680561961E-2</v>
      </c>
      <c r="G126" s="159">
        <v>161456</v>
      </c>
      <c r="H126" s="165">
        <f t="shared" si="98"/>
        <v>2485.463784152812</v>
      </c>
      <c r="I126" s="165">
        <f>MIN(H126,'SO2 Annual Emissions'!N126,' Retirement Adjustments'!D126)</f>
        <v>0</v>
      </c>
      <c r="J126" s="165">
        <v>38807.2333</v>
      </c>
      <c r="K126" s="165">
        <f>I126</f>
        <v>0</v>
      </c>
      <c r="L126" s="165">
        <v>13891.458699999999</v>
      </c>
      <c r="M126" s="165">
        <f>K126</f>
        <v>0</v>
      </c>
      <c r="N126" s="165">
        <v>5263.9876999999997</v>
      </c>
      <c r="O126" s="165">
        <f>M126</f>
        <v>0</v>
      </c>
      <c r="P126" s="165">
        <v>1994.7197000000001</v>
      </c>
      <c r="Q126" s="165">
        <f>O126</f>
        <v>0</v>
      </c>
      <c r="R126" s="165">
        <v>755.87310000000002</v>
      </c>
      <c r="S126" s="165">
        <f>Q126</f>
        <v>0</v>
      </c>
      <c r="T126" s="165">
        <v>286.42829999999998</v>
      </c>
      <c r="U126" s="165">
        <f>S126</f>
        <v>0</v>
      </c>
      <c r="V126" s="165">
        <v>108.53830000000001</v>
      </c>
      <c r="W126" s="165">
        <f>U126</f>
        <v>0</v>
      </c>
      <c r="X126" s="165">
        <v>41.129199999999997</v>
      </c>
      <c r="Y126" s="165">
        <f>W126</f>
        <v>0</v>
      </c>
      <c r="Z126" s="165">
        <v>15.5854</v>
      </c>
      <c r="AA126" s="165">
        <f>Y126</f>
        <v>0</v>
      </c>
      <c r="AB126" s="165">
        <v>5.9058000000000002</v>
      </c>
      <c r="AC126" s="165">
        <f>AA126</f>
        <v>0</v>
      </c>
      <c r="AD126" s="165">
        <v>2.238</v>
      </c>
      <c r="AE126" s="165">
        <f>AC126</f>
        <v>0</v>
      </c>
      <c r="AF126" s="165">
        <v>0.84799999999999998</v>
      </c>
      <c r="AG126" s="165">
        <f>AE126</f>
        <v>0</v>
      </c>
      <c r="AH126" s="165">
        <v>0.32140000000000002</v>
      </c>
      <c r="AI126" s="165">
        <f>AG126</f>
        <v>0</v>
      </c>
      <c r="AJ126" s="165">
        <v>0.12180000000000001</v>
      </c>
      <c r="AK126" s="165">
        <f>AI126</f>
        <v>0</v>
      </c>
      <c r="AL126" s="165">
        <v>4.6100000000000002E-2</v>
      </c>
      <c r="AM126" s="165">
        <f t="shared" si="113"/>
        <v>0</v>
      </c>
      <c r="AN126" s="165">
        <v>1.7500000000000002E-2</v>
      </c>
      <c r="AO126" s="165">
        <f t="shared" si="114"/>
        <v>0</v>
      </c>
      <c r="AP126" s="165">
        <v>6.6E-3</v>
      </c>
      <c r="AQ126" s="165">
        <f t="shared" si="115"/>
        <v>0</v>
      </c>
      <c r="AR126" s="165">
        <v>2.5000000000000001E-3</v>
      </c>
      <c r="AS126" s="165">
        <f t="shared" si="116"/>
        <v>0</v>
      </c>
    </row>
    <row r="127" spans="1:45" ht="15" customHeight="1" x14ac:dyDescent="0.25">
      <c r="A127" s="63" t="s">
        <v>61</v>
      </c>
      <c r="B127" s="13">
        <v>55364</v>
      </c>
      <c r="C127" s="15" t="s">
        <v>62</v>
      </c>
      <c r="D127" s="107">
        <f>(LARGE('Annual Heat Inputs'!D127:K127,1)+LARGE('Annual Heat Inputs'!D127:K127,2)+LARGE('Annual Heat Inputs'!D127:K127,3))/3</f>
        <v>10743734.165999999</v>
      </c>
      <c r="E127" s="108">
        <v>1344079813</v>
      </c>
      <c r="F127" s="137">
        <f t="shared" si="112"/>
        <v>7.9933751419269325E-3</v>
      </c>
      <c r="G127" s="159">
        <v>161456</v>
      </c>
      <c r="H127" s="165">
        <f t="shared" si="98"/>
        <v>1290.5783769149548</v>
      </c>
      <c r="I127" s="165">
        <f>MIN(H127,'SO2 Annual Emissions'!N127,' Retirement Adjustments'!D127)</f>
        <v>3.5659999999999998</v>
      </c>
      <c r="J127" s="165">
        <v>38807.2333</v>
      </c>
      <c r="K127" s="165">
        <f t="shared" ref="K127:K132" si="117">I127</f>
        <v>3.5659999999999998</v>
      </c>
      <c r="L127" s="165">
        <v>13891.458699999999</v>
      </c>
      <c r="M127" s="165">
        <f t="shared" ref="M127:M132" si="118">K127</f>
        <v>3.5659999999999998</v>
      </c>
      <c r="N127" s="165">
        <v>5263.9876999999997</v>
      </c>
      <c r="O127" s="165">
        <f t="shared" ref="O127:O132" si="119">M127</f>
        <v>3.5659999999999998</v>
      </c>
      <c r="P127" s="165">
        <v>1994.7197000000001</v>
      </c>
      <c r="Q127" s="165">
        <f t="shared" ref="Q127:Q132" si="120">O127</f>
        <v>3.5659999999999998</v>
      </c>
      <c r="R127" s="165">
        <v>755.87310000000002</v>
      </c>
      <c r="S127" s="165">
        <f t="shared" ref="S127:S132" si="121">Q127</f>
        <v>3.5659999999999998</v>
      </c>
      <c r="T127" s="165">
        <v>286.42829999999998</v>
      </c>
      <c r="U127" s="165">
        <f t="shared" ref="U127:U132" si="122">S127</f>
        <v>3.5659999999999998</v>
      </c>
      <c r="V127" s="165">
        <v>108.53830000000001</v>
      </c>
      <c r="W127" s="165">
        <f t="shared" ref="W127:W132" si="123">U127</f>
        <v>3.5659999999999998</v>
      </c>
      <c r="X127" s="165">
        <v>41.129199999999997</v>
      </c>
      <c r="Y127" s="165">
        <f t="shared" ref="Y127:Y132" si="124">W127</f>
        <v>3.5659999999999998</v>
      </c>
      <c r="Z127" s="165">
        <v>15.5854</v>
      </c>
      <c r="AA127" s="165">
        <f t="shared" ref="AA127:AA132" si="125">Y127</f>
        <v>3.5659999999999998</v>
      </c>
      <c r="AB127" s="165">
        <v>5.9058000000000002</v>
      </c>
      <c r="AC127" s="165">
        <f t="shared" ref="AC127:AC132" si="126">AA127</f>
        <v>3.5659999999999998</v>
      </c>
      <c r="AD127" s="165">
        <v>2.238</v>
      </c>
      <c r="AE127" s="165">
        <f t="shared" ref="AE127:AE132" si="127">AC127</f>
        <v>3.5659999999999998</v>
      </c>
      <c r="AF127" s="165">
        <v>0.84799999999999998</v>
      </c>
      <c r="AG127" s="165">
        <f t="shared" ref="AG127:AG132" si="128">AE127</f>
        <v>3.5659999999999998</v>
      </c>
      <c r="AH127" s="165">
        <v>0.32140000000000002</v>
      </c>
      <c r="AI127" s="165">
        <f t="shared" ref="AI127:AI132" si="129">AG127</f>
        <v>3.5659999999999998</v>
      </c>
      <c r="AJ127" s="165">
        <v>0.12180000000000001</v>
      </c>
      <c r="AK127" s="165">
        <f t="shared" ref="AK127:AK132" si="130">AI127</f>
        <v>3.5659999999999998</v>
      </c>
      <c r="AL127" s="165">
        <v>4.6100000000000002E-2</v>
      </c>
      <c r="AM127" s="165">
        <f t="shared" si="113"/>
        <v>3.5659999999999998</v>
      </c>
      <c r="AN127" s="165">
        <v>1.7500000000000002E-2</v>
      </c>
      <c r="AO127" s="165">
        <f t="shared" si="114"/>
        <v>3.5659999999999998</v>
      </c>
      <c r="AP127" s="165">
        <v>6.6E-3</v>
      </c>
      <c r="AQ127" s="165">
        <f t="shared" si="115"/>
        <v>3.5659999999999998</v>
      </c>
      <c r="AR127" s="165">
        <v>2.5000000000000001E-3</v>
      </c>
      <c r="AS127" s="165">
        <f t="shared" si="116"/>
        <v>3.5659999999999998</v>
      </c>
    </row>
    <row r="128" spans="1:45" ht="15" customHeight="1" x14ac:dyDescent="0.25">
      <c r="A128" s="63" t="s">
        <v>61</v>
      </c>
      <c r="B128" s="13">
        <v>55364</v>
      </c>
      <c r="C128" s="15" t="s">
        <v>63</v>
      </c>
      <c r="D128" s="107">
        <f>(LARGE('Annual Heat Inputs'!D128:K128,1)+LARGE('Annual Heat Inputs'!D128:K128,2)+LARGE('Annual Heat Inputs'!D128:K128,3))/3</f>
        <v>10570347.586999999</v>
      </c>
      <c r="E128" s="108">
        <v>1344079813</v>
      </c>
      <c r="F128" s="137">
        <f t="shared" si="112"/>
        <v>7.8643749312824474E-3</v>
      </c>
      <c r="G128" s="159">
        <v>161456</v>
      </c>
      <c r="H128" s="165">
        <f t="shared" si="98"/>
        <v>1269.7505189051387</v>
      </c>
      <c r="I128" s="165">
        <f>MIN(H128,'SO2 Annual Emissions'!N128,' Retirement Adjustments'!D128)</f>
        <v>3.601</v>
      </c>
      <c r="J128" s="165">
        <v>38807.2333</v>
      </c>
      <c r="K128" s="165">
        <f t="shared" si="117"/>
        <v>3.601</v>
      </c>
      <c r="L128" s="165">
        <v>13891.458699999999</v>
      </c>
      <c r="M128" s="165">
        <f t="shared" si="118"/>
        <v>3.601</v>
      </c>
      <c r="N128" s="165">
        <v>5263.9876999999997</v>
      </c>
      <c r="O128" s="165">
        <f t="shared" si="119"/>
        <v>3.601</v>
      </c>
      <c r="P128" s="165">
        <v>1994.7197000000001</v>
      </c>
      <c r="Q128" s="165">
        <f t="shared" si="120"/>
        <v>3.601</v>
      </c>
      <c r="R128" s="165">
        <v>755.87310000000002</v>
      </c>
      <c r="S128" s="165">
        <f t="shared" si="121"/>
        <v>3.601</v>
      </c>
      <c r="T128" s="165">
        <v>286.42829999999998</v>
      </c>
      <c r="U128" s="165">
        <f t="shared" si="122"/>
        <v>3.601</v>
      </c>
      <c r="V128" s="165">
        <v>108.53830000000001</v>
      </c>
      <c r="W128" s="165">
        <f t="shared" si="123"/>
        <v>3.601</v>
      </c>
      <c r="X128" s="165">
        <v>41.129199999999997</v>
      </c>
      <c r="Y128" s="165">
        <f t="shared" si="124"/>
        <v>3.601</v>
      </c>
      <c r="Z128" s="165">
        <v>15.5854</v>
      </c>
      <c r="AA128" s="165">
        <f t="shared" si="125"/>
        <v>3.601</v>
      </c>
      <c r="AB128" s="165">
        <v>5.9058000000000002</v>
      </c>
      <c r="AC128" s="165">
        <f t="shared" si="126"/>
        <v>3.601</v>
      </c>
      <c r="AD128" s="165">
        <v>2.238</v>
      </c>
      <c r="AE128" s="165">
        <f t="shared" si="127"/>
        <v>3.601</v>
      </c>
      <c r="AF128" s="165">
        <v>0.84799999999999998</v>
      </c>
      <c r="AG128" s="165">
        <f t="shared" si="128"/>
        <v>3.601</v>
      </c>
      <c r="AH128" s="165">
        <v>0.32140000000000002</v>
      </c>
      <c r="AI128" s="165">
        <f t="shared" si="129"/>
        <v>3.601</v>
      </c>
      <c r="AJ128" s="165">
        <v>0.12180000000000001</v>
      </c>
      <c r="AK128" s="165">
        <f t="shared" si="130"/>
        <v>3.601</v>
      </c>
      <c r="AL128" s="165">
        <v>4.6100000000000002E-2</v>
      </c>
      <c r="AM128" s="165">
        <f t="shared" si="113"/>
        <v>3.601</v>
      </c>
      <c r="AN128" s="165">
        <v>1.7500000000000002E-2</v>
      </c>
      <c r="AO128" s="165">
        <f t="shared" si="114"/>
        <v>3.601</v>
      </c>
      <c r="AP128" s="165">
        <v>6.6E-3</v>
      </c>
      <c r="AQ128" s="165">
        <f t="shared" si="115"/>
        <v>3.601</v>
      </c>
      <c r="AR128" s="165">
        <v>2.5000000000000001E-3</v>
      </c>
      <c r="AS128" s="165">
        <f t="shared" si="116"/>
        <v>3.601</v>
      </c>
    </row>
    <row r="129" spans="1:45" ht="15" customHeight="1" x14ac:dyDescent="0.25">
      <c r="A129" s="63" t="s">
        <v>64</v>
      </c>
      <c r="B129" s="13">
        <v>988</v>
      </c>
      <c r="C129" s="15" t="s">
        <v>65</v>
      </c>
      <c r="D129" s="107">
        <f>(LARGE('Annual Heat Inputs'!D129:K129,1)+LARGE('Annual Heat Inputs'!D129:K129,2)+LARGE('Annual Heat Inputs'!D129:K129,3))/3</f>
        <v>4325447.3773333337</v>
      </c>
      <c r="E129" s="108">
        <v>1344079813</v>
      </c>
      <c r="F129" s="137">
        <f t="shared" si="112"/>
        <v>3.218147713772213E-3</v>
      </c>
      <c r="G129" s="159">
        <v>161456</v>
      </c>
      <c r="H129" s="165">
        <f t="shared" si="98"/>
        <v>519.58925727480641</v>
      </c>
      <c r="I129" s="165">
        <f>MIN(H129,'SO2 Annual Emissions'!N129,' Retirement Adjustments'!D129)</f>
        <v>0</v>
      </c>
      <c r="J129" s="165">
        <v>38807.2333</v>
      </c>
      <c r="K129" s="165">
        <f t="shared" si="117"/>
        <v>0</v>
      </c>
      <c r="L129" s="165">
        <v>13891.458699999999</v>
      </c>
      <c r="M129" s="165">
        <f t="shared" si="118"/>
        <v>0</v>
      </c>
      <c r="N129" s="165">
        <v>5263.9876999999997</v>
      </c>
      <c r="O129" s="165">
        <f t="shared" si="119"/>
        <v>0</v>
      </c>
      <c r="P129" s="165">
        <v>1994.7197000000001</v>
      </c>
      <c r="Q129" s="165">
        <f t="shared" si="120"/>
        <v>0</v>
      </c>
      <c r="R129" s="165">
        <v>755.87310000000002</v>
      </c>
      <c r="S129" s="165">
        <f t="shared" si="121"/>
        <v>0</v>
      </c>
      <c r="T129" s="165">
        <v>286.42829999999998</v>
      </c>
      <c r="U129" s="165">
        <f t="shared" si="122"/>
        <v>0</v>
      </c>
      <c r="V129" s="165">
        <v>108.53830000000001</v>
      </c>
      <c r="W129" s="165">
        <f t="shared" si="123"/>
        <v>0</v>
      </c>
      <c r="X129" s="165">
        <v>41.129199999999997</v>
      </c>
      <c r="Y129" s="165">
        <f t="shared" si="124"/>
        <v>0</v>
      </c>
      <c r="Z129" s="165">
        <v>15.5854</v>
      </c>
      <c r="AA129" s="165">
        <f t="shared" si="125"/>
        <v>0</v>
      </c>
      <c r="AB129" s="165">
        <v>5.9058000000000002</v>
      </c>
      <c r="AC129" s="165">
        <f t="shared" si="126"/>
        <v>0</v>
      </c>
      <c r="AD129" s="165">
        <v>2.238</v>
      </c>
      <c r="AE129" s="165">
        <f t="shared" si="127"/>
        <v>0</v>
      </c>
      <c r="AF129" s="165">
        <v>0.84799999999999998</v>
      </c>
      <c r="AG129" s="165">
        <f t="shared" si="128"/>
        <v>0</v>
      </c>
      <c r="AH129" s="165">
        <v>0.32140000000000002</v>
      </c>
      <c r="AI129" s="165">
        <f t="shared" si="129"/>
        <v>0</v>
      </c>
      <c r="AJ129" s="165">
        <v>0.12180000000000001</v>
      </c>
      <c r="AK129" s="165">
        <f t="shared" si="130"/>
        <v>0</v>
      </c>
      <c r="AL129" s="165">
        <v>4.6100000000000002E-2</v>
      </c>
      <c r="AM129" s="165">
        <f t="shared" si="113"/>
        <v>0</v>
      </c>
      <c r="AN129" s="165">
        <v>1.7500000000000002E-2</v>
      </c>
      <c r="AO129" s="165">
        <f t="shared" si="114"/>
        <v>0</v>
      </c>
      <c r="AP129" s="165">
        <v>6.6E-3</v>
      </c>
      <c r="AQ129" s="165">
        <f t="shared" si="115"/>
        <v>0</v>
      </c>
      <c r="AR129" s="165">
        <v>2.5000000000000001E-3</v>
      </c>
      <c r="AS129" s="165">
        <f t="shared" si="116"/>
        <v>0</v>
      </c>
    </row>
    <row r="130" spans="1:45" ht="15" customHeight="1" x14ac:dyDescent="0.25">
      <c r="A130" s="63" t="s">
        <v>64</v>
      </c>
      <c r="B130" s="13">
        <v>988</v>
      </c>
      <c r="C130" s="15" t="s">
        <v>66</v>
      </c>
      <c r="D130" s="107">
        <f>(LARGE('Annual Heat Inputs'!D130:K130,1)+LARGE('Annual Heat Inputs'!D130:K130,2)+LARGE('Annual Heat Inputs'!D130:K130,3))/3</f>
        <v>5729620.9950000001</v>
      </c>
      <c r="E130" s="108">
        <v>1344079813</v>
      </c>
      <c r="F130" s="137">
        <f t="shared" si="112"/>
        <v>4.2628577109654125E-3</v>
      </c>
      <c r="G130" s="159">
        <v>161456</v>
      </c>
      <c r="H130" s="165">
        <f t="shared" si="98"/>
        <v>688.26395458163165</v>
      </c>
      <c r="I130" s="165">
        <f>MIN(H130,'SO2 Annual Emissions'!N130,' Retirement Adjustments'!D130)</f>
        <v>0</v>
      </c>
      <c r="J130" s="165">
        <v>38807.2333</v>
      </c>
      <c r="K130" s="165">
        <f t="shared" si="117"/>
        <v>0</v>
      </c>
      <c r="L130" s="165">
        <v>13891.458699999999</v>
      </c>
      <c r="M130" s="165">
        <f t="shared" si="118"/>
        <v>0</v>
      </c>
      <c r="N130" s="165">
        <v>5263.9876999999997</v>
      </c>
      <c r="O130" s="165">
        <f t="shared" si="119"/>
        <v>0</v>
      </c>
      <c r="P130" s="165">
        <v>1994.7197000000001</v>
      </c>
      <c r="Q130" s="165">
        <f t="shared" si="120"/>
        <v>0</v>
      </c>
      <c r="R130" s="165">
        <v>755.87310000000002</v>
      </c>
      <c r="S130" s="165">
        <f t="shared" si="121"/>
        <v>0</v>
      </c>
      <c r="T130" s="165">
        <v>286.42829999999998</v>
      </c>
      <c r="U130" s="165">
        <f t="shared" si="122"/>
        <v>0</v>
      </c>
      <c r="V130" s="165">
        <v>108.53830000000001</v>
      </c>
      <c r="W130" s="165">
        <f t="shared" si="123"/>
        <v>0</v>
      </c>
      <c r="X130" s="165">
        <v>41.129199999999997</v>
      </c>
      <c r="Y130" s="165">
        <f t="shared" si="124"/>
        <v>0</v>
      </c>
      <c r="Z130" s="165">
        <v>15.5854</v>
      </c>
      <c r="AA130" s="165">
        <f t="shared" si="125"/>
        <v>0</v>
      </c>
      <c r="AB130" s="165">
        <v>5.9058000000000002</v>
      </c>
      <c r="AC130" s="165">
        <f t="shared" si="126"/>
        <v>0</v>
      </c>
      <c r="AD130" s="165">
        <v>2.238</v>
      </c>
      <c r="AE130" s="165">
        <f t="shared" si="127"/>
        <v>0</v>
      </c>
      <c r="AF130" s="165">
        <v>0.84799999999999998</v>
      </c>
      <c r="AG130" s="165">
        <f t="shared" si="128"/>
        <v>0</v>
      </c>
      <c r="AH130" s="165">
        <v>0.32140000000000002</v>
      </c>
      <c r="AI130" s="165">
        <f t="shared" si="129"/>
        <v>0</v>
      </c>
      <c r="AJ130" s="165">
        <v>0.12180000000000001</v>
      </c>
      <c r="AK130" s="165">
        <f t="shared" si="130"/>
        <v>0</v>
      </c>
      <c r="AL130" s="165">
        <v>4.6100000000000002E-2</v>
      </c>
      <c r="AM130" s="165">
        <f t="shared" si="113"/>
        <v>0</v>
      </c>
      <c r="AN130" s="165">
        <v>1.7500000000000002E-2</v>
      </c>
      <c r="AO130" s="165">
        <f t="shared" si="114"/>
        <v>0</v>
      </c>
      <c r="AP130" s="165">
        <v>6.6E-3</v>
      </c>
      <c r="AQ130" s="165">
        <f t="shared" si="115"/>
        <v>0</v>
      </c>
      <c r="AR130" s="165">
        <v>2.5000000000000001E-3</v>
      </c>
      <c r="AS130" s="165">
        <f t="shared" si="116"/>
        <v>0</v>
      </c>
    </row>
    <row r="131" spans="1:45" ht="15" customHeight="1" x14ac:dyDescent="0.25">
      <c r="A131" s="63" t="s">
        <v>64</v>
      </c>
      <c r="B131" s="13">
        <v>988</v>
      </c>
      <c r="C131" s="15" t="s">
        <v>67</v>
      </c>
      <c r="D131" s="107">
        <f>(LARGE('Annual Heat Inputs'!D131:K131,1)+LARGE('Annual Heat Inputs'!D131:K131,2)+LARGE('Annual Heat Inputs'!D131:K131,3))/3</f>
        <v>7857724.9423333332</v>
      </c>
      <c r="E131" s="108">
        <v>1344079813</v>
      </c>
      <c r="F131" s="137">
        <f t="shared" si="112"/>
        <v>5.8461743613236854E-3</v>
      </c>
      <c r="G131" s="159">
        <v>161456</v>
      </c>
      <c r="H131" s="165">
        <f t="shared" si="98"/>
        <v>943.89992768187699</v>
      </c>
      <c r="I131" s="165">
        <f>MIN(H131,'SO2 Annual Emissions'!N131,' Retirement Adjustments'!D131)</f>
        <v>0</v>
      </c>
      <c r="J131" s="165">
        <v>38807.2333</v>
      </c>
      <c r="K131" s="165">
        <f t="shared" si="117"/>
        <v>0</v>
      </c>
      <c r="L131" s="165">
        <v>13891.458699999999</v>
      </c>
      <c r="M131" s="165">
        <f t="shared" si="118"/>
        <v>0</v>
      </c>
      <c r="N131" s="165">
        <v>5263.9876999999997</v>
      </c>
      <c r="O131" s="165">
        <f t="shared" si="119"/>
        <v>0</v>
      </c>
      <c r="P131" s="165">
        <v>1994.7197000000001</v>
      </c>
      <c r="Q131" s="165">
        <f t="shared" si="120"/>
        <v>0</v>
      </c>
      <c r="R131" s="165">
        <v>755.87310000000002</v>
      </c>
      <c r="S131" s="165">
        <f t="shared" si="121"/>
        <v>0</v>
      </c>
      <c r="T131" s="165">
        <v>286.42829999999998</v>
      </c>
      <c r="U131" s="165">
        <f t="shared" si="122"/>
        <v>0</v>
      </c>
      <c r="V131" s="165">
        <v>108.53830000000001</v>
      </c>
      <c r="W131" s="165">
        <f t="shared" si="123"/>
        <v>0</v>
      </c>
      <c r="X131" s="165">
        <v>41.129199999999997</v>
      </c>
      <c r="Y131" s="165">
        <f t="shared" si="124"/>
        <v>0</v>
      </c>
      <c r="Z131" s="165">
        <v>15.5854</v>
      </c>
      <c r="AA131" s="165">
        <f t="shared" si="125"/>
        <v>0</v>
      </c>
      <c r="AB131" s="165">
        <v>5.9058000000000002</v>
      </c>
      <c r="AC131" s="165">
        <f t="shared" si="126"/>
        <v>0</v>
      </c>
      <c r="AD131" s="165">
        <v>2.238</v>
      </c>
      <c r="AE131" s="165">
        <f t="shared" si="127"/>
        <v>0</v>
      </c>
      <c r="AF131" s="165">
        <v>0.84799999999999998</v>
      </c>
      <c r="AG131" s="165">
        <f t="shared" si="128"/>
        <v>0</v>
      </c>
      <c r="AH131" s="165">
        <v>0.32140000000000002</v>
      </c>
      <c r="AI131" s="165">
        <f t="shared" si="129"/>
        <v>0</v>
      </c>
      <c r="AJ131" s="165">
        <v>0.12180000000000001</v>
      </c>
      <c r="AK131" s="165">
        <f t="shared" si="130"/>
        <v>0</v>
      </c>
      <c r="AL131" s="165">
        <v>4.6100000000000002E-2</v>
      </c>
      <c r="AM131" s="165">
        <f t="shared" si="113"/>
        <v>0</v>
      </c>
      <c r="AN131" s="165">
        <v>1.7500000000000002E-2</v>
      </c>
      <c r="AO131" s="165">
        <f t="shared" si="114"/>
        <v>0</v>
      </c>
      <c r="AP131" s="165">
        <v>6.6E-3</v>
      </c>
      <c r="AQ131" s="165">
        <f t="shared" si="115"/>
        <v>0</v>
      </c>
      <c r="AR131" s="165">
        <v>2.5000000000000001E-3</v>
      </c>
      <c r="AS131" s="165">
        <f t="shared" si="116"/>
        <v>0</v>
      </c>
    </row>
    <row r="132" spans="1:45" ht="15" customHeight="1" x14ac:dyDescent="0.25">
      <c r="A132" s="63" t="s">
        <v>64</v>
      </c>
      <c r="B132" s="13">
        <v>988</v>
      </c>
      <c r="C132" s="15" t="s">
        <v>68</v>
      </c>
      <c r="D132" s="107">
        <f>(LARGE('Annual Heat Inputs'!D132:K132,1)+LARGE('Annual Heat Inputs'!D132:K132,2)+LARGE('Annual Heat Inputs'!D132:K132,3))/3</f>
        <v>24350511.878000002</v>
      </c>
      <c r="E132" s="108">
        <v>1344079813</v>
      </c>
      <c r="F132" s="137">
        <f t="shared" si="112"/>
        <v>1.8116864521348183E-2</v>
      </c>
      <c r="G132" s="159">
        <v>161456</v>
      </c>
      <c r="H132" s="165">
        <f t="shared" si="98"/>
        <v>2925.0764781587923</v>
      </c>
      <c r="I132" s="165">
        <f>MIN(H132,'SO2 Annual Emissions'!N132,' Retirement Adjustments'!D132)</f>
        <v>0</v>
      </c>
      <c r="J132" s="165">
        <v>38807.2333</v>
      </c>
      <c r="K132" s="165">
        <f t="shared" si="117"/>
        <v>0</v>
      </c>
      <c r="L132" s="165">
        <v>13891.458699999999</v>
      </c>
      <c r="M132" s="165">
        <f t="shared" si="118"/>
        <v>0</v>
      </c>
      <c r="N132" s="165">
        <v>5263.9876999999997</v>
      </c>
      <c r="O132" s="165">
        <f t="shared" si="119"/>
        <v>0</v>
      </c>
      <c r="P132" s="165">
        <v>1994.7197000000001</v>
      </c>
      <c r="Q132" s="165">
        <f t="shared" si="120"/>
        <v>0</v>
      </c>
      <c r="R132" s="165">
        <v>755.87310000000002</v>
      </c>
      <c r="S132" s="165">
        <f t="shared" si="121"/>
        <v>0</v>
      </c>
      <c r="T132" s="165">
        <v>286.42829999999998</v>
      </c>
      <c r="U132" s="165">
        <f t="shared" si="122"/>
        <v>0</v>
      </c>
      <c r="V132" s="165">
        <v>108.53830000000001</v>
      </c>
      <c r="W132" s="165">
        <f t="shared" si="123"/>
        <v>0</v>
      </c>
      <c r="X132" s="165">
        <v>41.129199999999997</v>
      </c>
      <c r="Y132" s="165">
        <f t="shared" si="124"/>
        <v>0</v>
      </c>
      <c r="Z132" s="165">
        <v>15.5854</v>
      </c>
      <c r="AA132" s="165">
        <f t="shared" si="125"/>
        <v>0</v>
      </c>
      <c r="AB132" s="165">
        <v>5.9058000000000002</v>
      </c>
      <c r="AC132" s="165">
        <f t="shared" si="126"/>
        <v>0</v>
      </c>
      <c r="AD132" s="165">
        <v>2.238</v>
      </c>
      <c r="AE132" s="165">
        <f t="shared" si="127"/>
        <v>0</v>
      </c>
      <c r="AF132" s="165">
        <v>0.84799999999999998</v>
      </c>
      <c r="AG132" s="165">
        <f t="shared" si="128"/>
        <v>0</v>
      </c>
      <c r="AH132" s="165">
        <v>0.32140000000000002</v>
      </c>
      <c r="AI132" s="165">
        <f t="shared" si="129"/>
        <v>0</v>
      </c>
      <c r="AJ132" s="165">
        <v>0.12180000000000001</v>
      </c>
      <c r="AK132" s="165">
        <f t="shared" si="130"/>
        <v>0</v>
      </c>
      <c r="AL132" s="165">
        <v>4.6100000000000002E-2</v>
      </c>
      <c r="AM132" s="165">
        <f t="shared" si="113"/>
        <v>0</v>
      </c>
      <c r="AN132" s="165">
        <v>1.7500000000000002E-2</v>
      </c>
      <c r="AO132" s="165">
        <f t="shared" si="114"/>
        <v>0</v>
      </c>
      <c r="AP132" s="165">
        <v>6.6E-3</v>
      </c>
      <c r="AQ132" s="165">
        <f t="shared" si="115"/>
        <v>0</v>
      </c>
      <c r="AR132" s="165">
        <v>2.5000000000000001E-3</v>
      </c>
      <c r="AS132" s="165">
        <f t="shared" si="116"/>
        <v>0</v>
      </c>
    </row>
    <row r="133" spans="1:45" ht="15" customHeight="1" x14ac:dyDescent="0.25">
      <c r="A133" s="63" t="s">
        <v>69</v>
      </c>
      <c r="B133" s="13">
        <v>1010</v>
      </c>
      <c r="C133" s="13">
        <v>1</v>
      </c>
      <c r="D133" s="107">
        <f>(LARGE('Annual Heat Inputs'!D133:K133,1)+LARGE('Annual Heat Inputs'!D133:K133,2)+LARGE('Annual Heat Inputs'!D133:K133,3))/3</f>
        <v>10441842.298333332</v>
      </c>
      <c r="E133" s="108">
        <v>1344079813</v>
      </c>
      <c r="F133" s="137">
        <f t="shared" si="112"/>
        <v>7.7687665548871179E-3</v>
      </c>
      <c r="G133" s="159">
        <v>161456</v>
      </c>
      <c r="H133" s="165">
        <f t="shared" si="98"/>
        <v>1254.3139728858546</v>
      </c>
      <c r="I133" s="165">
        <f>MIN(H133,'SO2 Annual Emissions'!N133,' Retirement Adjustments'!D133)</f>
        <v>527.02800000000002</v>
      </c>
      <c r="J133" s="165">
        <v>38807.2333</v>
      </c>
      <c r="K133" s="165">
        <f>I133</f>
        <v>527.02800000000002</v>
      </c>
      <c r="L133" s="165">
        <v>13891.458699999999</v>
      </c>
      <c r="M133" s="165">
        <f>K133</f>
        <v>527.02800000000002</v>
      </c>
      <c r="N133" s="165">
        <v>5263.9876999999997</v>
      </c>
      <c r="O133" s="165">
        <f>M133</f>
        <v>527.02800000000002</v>
      </c>
      <c r="P133" s="165">
        <v>1994.7197000000001</v>
      </c>
      <c r="Q133" s="165">
        <f>O133</f>
        <v>527.02800000000002</v>
      </c>
      <c r="R133" s="165">
        <v>755.87310000000002</v>
      </c>
      <c r="S133" s="165">
        <f>Q133</f>
        <v>527.02800000000002</v>
      </c>
      <c r="T133" s="165">
        <v>286.42829999999998</v>
      </c>
      <c r="U133" s="165">
        <f>S133</f>
        <v>527.02800000000002</v>
      </c>
      <c r="V133" s="165">
        <v>108.53830000000001</v>
      </c>
      <c r="W133" s="165">
        <f>U133</f>
        <v>527.02800000000002</v>
      </c>
      <c r="X133" s="165">
        <v>41.129199999999997</v>
      </c>
      <c r="Y133" s="165">
        <f>W133</f>
        <v>527.02800000000002</v>
      </c>
      <c r="Z133" s="165">
        <v>15.5854</v>
      </c>
      <c r="AA133" s="165">
        <f>Y133</f>
        <v>527.02800000000002</v>
      </c>
      <c r="AB133" s="165">
        <v>5.9058000000000002</v>
      </c>
      <c r="AC133" s="165">
        <f>AA133</f>
        <v>527.02800000000002</v>
      </c>
      <c r="AD133" s="165">
        <v>2.238</v>
      </c>
      <c r="AE133" s="165">
        <f>AC133</f>
        <v>527.02800000000002</v>
      </c>
      <c r="AF133" s="165">
        <v>0.84799999999999998</v>
      </c>
      <c r="AG133" s="165">
        <f>AE133</f>
        <v>527.02800000000002</v>
      </c>
      <c r="AH133" s="165">
        <v>0.32140000000000002</v>
      </c>
      <c r="AI133" s="165">
        <f>AG133</f>
        <v>527.02800000000002</v>
      </c>
      <c r="AJ133" s="165">
        <v>0.12180000000000001</v>
      </c>
      <c r="AK133" s="165">
        <f>AI133</f>
        <v>527.02800000000002</v>
      </c>
      <c r="AL133" s="165">
        <v>4.6100000000000002E-2</v>
      </c>
      <c r="AM133" s="165">
        <f t="shared" ref="AM133:AM142" si="131">AK133</f>
        <v>527.02800000000002</v>
      </c>
      <c r="AN133" s="165">
        <v>1.7500000000000002E-2</v>
      </c>
      <c r="AO133" s="165">
        <f t="shared" ref="AO133:AO142" si="132">AM133</f>
        <v>527.02800000000002</v>
      </c>
      <c r="AP133" s="165">
        <v>6.6E-3</v>
      </c>
      <c r="AQ133" s="165">
        <f t="shared" ref="AQ133:AQ142" si="133">AO133</f>
        <v>527.02800000000002</v>
      </c>
      <c r="AR133" s="165">
        <v>2.5000000000000001E-3</v>
      </c>
      <c r="AS133" s="165">
        <f t="shared" si="116"/>
        <v>527.02800000000002</v>
      </c>
    </row>
    <row r="134" spans="1:45" ht="15" customHeight="1" x14ac:dyDescent="0.25">
      <c r="A134" s="63" t="s">
        <v>69</v>
      </c>
      <c r="B134" s="13">
        <v>1010</v>
      </c>
      <c r="C134" s="13">
        <v>2</v>
      </c>
      <c r="D134" s="107">
        <f>(LARGE('Annual Heat Inputs'!D134:K134,1)+LARGE('Annual Heat Inputs'!D134:K134,2)+LARGE('Annual Heat Inputs'!D134:K134,3))/3</f>
        <v>4003823.4736666665</v>
      </c>
      <c r="E134" s="108">
        <v>1344079813</v>
      </c>
      <c r="F134" s="137">
        <f t="shared" si="112"/>
        <v>2.978858424136355E-3</v>
      </c>
      <c r="G134" s="159">
        <v>161456</v>
      </c>
      <c r="H134" s="165">
        <f t="shared" si="98"/>
        <v>480.95456572735935</v>
      </c>
      <c r="I134" s="165">
        <f>MIN(H134,'SO2 Annual Emissions'!N134,' Retirement Adjustments'!D134)</f>
        <v>0</v>
      </c>
      <c r="J134" s="165">
        <v>38807.2333</v>
      </c>
      <c r="K134" s="165">
        <f>I134</f>
        <v>0</v>
      </c>
      <c r="L134" s="165">
        <v>13891.458699999999</v>
      </c>
      <c r="M134" s="165">
        <f>K134</f>
        <v>0</v>
      </c>
      <c r="N134" s="165">
        <v>5263.9876999999997</v>
      </c>
      <c r="O134" s="165">
        <f>M134</f>
        <v>0</v>
      </c>
      <c r="P134" s="165">
        <v>1994.7197000000001</v>
      </c>
      <c r="Q134" s="165">
        <f>O134</f>
        <v>0</v>
      </c>
      <c r="R134" s="165">
        <v>755.87310000000002</v>
      </c>
      <c r="S134" s="165">
        <f>Q134</f>
        <v>0</v>
      </c>
      <c r="T134" s="165">
        <v>286.42829999999998</v>
      </c>
      <c r="U134" s="165">
        <f>S134</f>
        <v>0</v>
      </c>
      <c r="V134" s="165">
        <v>108.53830000000001</v>
      </c>
      <c r="W134" s="165">
        <f>U134</f>
        <v>0</v>
      </c>
      <c r="X134" s="165">
        <v>41.129199999999997</v>
      </c>
      <c r="Y134" s="165">
        <f>W134</f>
        <v>0</v>
      </c>
      <c r="Z134" s="165">
        <v>15.5854</v>
      </c>
      <c r="AA134" s="165">
        <f>Y134</f>
        <v>0</v>
      </c>
      <c r="AB134" s="165">
        <v>5.9058000000000002</v>
      </c>
      <c r="AC134" s="165">
        <f>AA134</f>
        <v>0</v>
      </c>
      <c r="AD134" s="165">
        <v>2.238</v>
      </c>
      <c r="AE134" s="165">
        <f>AC134</f>
        <v>0</v>
      </c>
      <c r="AF134" s="165">
        <v>0.84799999999999998</v>
      </c>
      <c r="AG134" s="165">
        <f>AE134</f>
        <v>0</v>
      </c>
      <c r="AH134" s="165">
        <v>0.32140000000000002</v>
      </c>
      <c r="AI134" s="165">
        <f>AG134</f>
        <v>0</v>
      </c>
      <c r="AJ134" s="165">
        <v>0.12180000000000001</v>
      </c>
      <c r="AK134" s="165">
        <f>AI134</f>
        <v>0</v>
      </c>
      <c r="AL134" s="165">
        <v>4.6100000000000002E-2</v>
      </c>
      <c r="AM134" s="165">
        <f t="shared" si="131"/>
        <v>0</v>
      </c>
      <c r="AN134" s="165">
        <v>1.7500000000000002E-2</v>
      </c>
      <c r="AO134" s="165">
        <f t="shared" si="132"/>
        <v>0</v>
      </c>
      <c r="AP134" s="165">
        <v>6.6E-3</v>
      </c>
      <c r="AQ134" s="165">
        <f t="shared" si="133"/>
        <v>0</v>
      </c>
      <c r="AR134" s="165">
        <v>2.5000000000000001E-3</v>
      </c>
      <c r="AS134" s="165">
        <f t="shared" si="116"/>
        <v>0</v>
      </c>
    </row>
    <row r="135" spans="1:45" ht="15" customHeight="1" x14ac:dyDescent="0.25">
      <c r="A135" s="63" t="s">
        <v>69</v>
      </c>
      <c r="B135" s="13">
        <v>1010</v>
      </c>
      <c r="C135" s="13">
        <v>3</v>
      </c>
      <c r="D135" s="107">
        <f>(LARGE('Annual Heat Inputs'!D135:K135,1)+LARGE('Annual Heat Inputs'!D135:K135,2)+LARGE('Annual Heat Inputs'!D135:K135,3))/3</f>
        <v>4083181.36</v>
      </c>
      <c r="E135" s="108">
        <v>1344079813</v>
      </c>
      <c r="F135" s="137">
        <f t="shared" si="112"/>
        <v>3.0379009642934052E-3</v>
      </c>
      <c r="G135" s="159">
        <v>161456</v>
      </c>
      <c r="H135" s="165">
        <f t="shared" si="98"/>
        <v>490.48733809095603</v>
      </c>
      <c r="I135" s="165">
        <f>MIN(H135,'SO2 Annual Emissions'!N135,' Retirement Adjustments'!D135)</f>
        <v>0</v>
      </c>
      <c r="J135" s="165">
        <v>38807.2333</v>
      </c>
      <c r="K135" s="165">
        <f>I135</f>
        <v>0</v>
      </c>
      <c r="L135" s="165">
        <v>13891.458699999999</v>
      </c>
      <c r="M135" s="165">
        <f>K135</f>
        <v>0</v>
      </c>
      <c r="N135" s="165">
        <v>5263.9876999999997</v>
      </c>
      <c r="O135" s="165">
        <f>M135</f>
        <v>0</v>
      </c>
      <c r="P135" s="165">
        <v>1994.7197000000001</v>
      </c>
      <c r="Q135" s="165">
        <f>O135</f>
        <v>0</v>
      </c>
      <c r="R135" s="165">
        <v>755.87310000000002</v>
      </c>
      <c r="S135" s="165">
        <f>Q135</f>
        <v>0</v>
      </c>
      <c r="T135" s="165">
        <v>286.42829999999998</v>
      </c>
      <c r="U135" s="165">
        <f>S135</f>
        <v>0</v>
      </c>
      <c r="V135" s="165">
        <v>108.53830000000001</v>
      </c>
      <c r="W135" s="165">
        <f>U135</f>
        <v>0</v>
      </c>
      <c r="X135" s="165">
        <v>41.129199999999997</v>
      </c>
      <c r="Y135" s="165">
        <f>W135</f>
        <v>0</v>
      </c>
      <c r="Z135" s="165">
        <v>15.5854</v>
      </c>
      <c r="AA135" s="165">
        <f>Y135</f>
        <v>0</v>
      </c>
      <c r="AB135" s="165">
        <v>5.9058000000000002</v>
      </c>
      <c r="AC135" s="165">
        <f>AA135</f>
        <v>0</v>
      </c>
      <c r="AD135" s="165">
        <v>2.238</v>
      </c>
      <c r="AE135" s="165">
        <f>AC135</f>
        <v>0</v>
      </c>
      <c r="AF135" s="165">
        <v>0.84799999999999998</v>
      </c>
      <c r="AG135" s="165">
        <f>AE135</f>
        <v>0</v>
      </c>
      <c r="AH135" s="165">
        <v>0.32140000000000002</v>
      </c>
      <c r="AI135" s="165">
        <f>AG135</f>
        <v>0</v>
      </c>
      <c r="AJ135" s="165">
        <v>0.12180000000000001</v>
      </c>
      <c r="AK135" s="165">
        <f>AI135</f>
        <v>0</v>
      </c>
      <c r="AL135" s="165">
        <v>4.6100000000000002E-2</v>
      </c>
      <c r="AM135" s="165">
        <f t="shared" si="131"/>
        <v>0</v>
      </c>
      <c r="AN135" s="165">
        <v>1.7500000000000002E-2</v>
      </c>
      <c r="AO135" s="165">
        <f t="shared" si="132"/>
        <v>0</v>
      </c>
      <c r="AP135" s="165">
        <v>6.6E-3</v>
      </c>
      <c r="AQ135" s="165">
        <f t="shared" si="133"/>
        <v>0</v>
      </c>
      <c r="AR135" s="165">
        <v>2.5000000000000001E-3</v>
      </c>
      <c r="AS135" s="165">
        <f t="shared" si="116"/>
        <v>0</v>
      </c>
    </row>
    <row r="136" spans="1:45" ht="15" customHeight="1" x14ac:dyDescent="0.25">
      <c r="A136" s="63" t="s">
        <v>69</v>
      </c>
      <c r="B136" s="13">
        <v>1010</v>
      </c>
      <c r="C136" s="13">
        <v>4</v>
      </c>
      <c r="D136" s="107">
        <f>(LARGE('Annual Heat Inputs'!D136:K136,1)+LARGE('Annual Heat Inputs'!D136:K136,2)+LARGE('Annual Heat Inputs'!D136:K136,3))/3</f>
        <v>6520629.2199999997</v>
      </c>
      <c r="E136" s="108">
        <v>1344079813</v>
      </c>
      <c r="F136" s="137">
        <f t="shared" si="112"/>
        <v>4.85137054878154E-3</v>
      </c>
      <c r="G136" s="159">
        <v>161456</v>
      </c>
      <c r="H136" s="165">
        <f t="shared" si="98"/>
        <v>783.28288332407237</v>
      </c>
      <c r="I136" s="165">
        <f>MIN(H136,'SO2 Annual Emissions'!N136,' Retirement Adjustments'!D136)</f>
        <v>0</v>
      </c>
      <c r="J136" s="165">
        <v>38807.2333</v>
      </c>
      <c r="K136" s="165">
        <f>I136</f>
        <v>0</v>
      </c>
      <c r="L136" s="165">
        <v>13891.458699999999</v>
      </c>
      <c r="M136" s="165">
        <f>K136</f>
        <v>0</v>
      </c>
      <c r="N136" s="165">
        <v>5263.9876999999997</v>
      </c>
      <c r="O136" s="165">
        <f>M136</f>
        <v>0</v>
      </c>
      <c r="P136" s="165">
        <v>1994.7197000000001</v>
      </c>
      <c r="Q136" s="165">
        <f>O136</f>
        <v>0</v>
      </c>
      <c r="R136" s="165">
        <v>755.87310000000002</v>
      </c>
      <c r="S136" s="165">
        <f>Q136</f>
        <v>0</v>
      </c>
      <c r="T136" s="165">
        <v>286.42829999999998</v>
      </c>
      <c r="U136" s="165">
        <f>S136</f>
        <v>0</v>
      </c>
      <c r="V136" s="165">
        <v>108.53830000000001</v>
      </c>
      <c r="W136" s="165">
        <f>U136</f>
        <v>0</v>
      </c>
      <c r="X136" s="165">
        <v>41.129199999999997</v>
      </c>
      <c r="Y136" s="165">
        <f>W136</f>
        <v>0</v>
      </c>
      <c r="Z136" s="165">
        <v>15.5854</v>
      </c>
      <c r="AA136" s="165">
        <f>Y136</f>
        <v>0</v>
      </c>
      <c r="AB136" s="165">
        <v>5.9058000000000002</v>
      </c>
      <c r="AC136" s="165">
        <f>AA136</f>
        <v>0</v>
      </c>
      <c r="AD136" s="165">
        <v>2.238</v>
      </c>
      <c r="AE136" s="165">
        <f>AC136</f>
        <v>0</v>
      </c>
      <c r="AF136" s="165">
        <v>0.84799999999999998</v>
      </c>
      <c r="AG136" s="165">
        <f>AE136</f>
        <v>0</v>
      </c>
      <c r="AH136" s="165">
        <v>0.32140000000000002</v>
      </c>
      <c r="AI136" s="165">
        <f>AG136</f>
        <v>0</v>
      </c>
      <c r="AJ136" s="165">
        <v>0.12180000000000001</v>
      </c>
      <c r="AK136" s="165">
        <f>AI136</f>
        <v>0</v>
      </c>
      <c r="AL136" s="165">
        <v>4.6100000000000002E-2</v>
      </c>
      <c r="AM136" s="165">
        <f t="shared" si="131"/>
        <v>0</v>
      </c>
      <c r="AN136" s="165">
        <v>1.7500000000000002E-2</v>
      </c>
      <c r="AO136" s="165">
        <f t="shared" si="132"/>
        <v>0</v>
      </c>
      <c r="AP136" s="165">
        <v>6.6E-3</v>
      </c>
      <c r="AQ136" s="165">
        <f t="shared" si="133"/>
        <v>0</v>
      </c>
      <c r="AR136" s="165">
        <v>2.5000000000000001E-3</v>
      </c>
      <c r="AS136" s="165">
        <f t="shared" si="116"/>
        <v>0</v>
      </c>
    </row>
    <row r="137" spans="1:45" ht="15" customHeight="1" x14ac:dyDescent="0.25">
      <c r="A137" s="63" t="s">
        <v>69</v>
      </c>
      <c r="B137" s="13">
        <v>1010</v>
      </c>
      <c r="C137" s="13">
        <v>5</v>
      </c>
      <c r="D137" s="107">
        <f>(LARGE('Annual Heat Inputs'!D137:K137,1)+LARGE('Annual Heat Inputs'!D137:K137,2)+LARGE('Annual Heat Inputs'!D137:K137,3))/3</f>
        <v>3436996.4806666668</v>
      </c>
      <c r="E137" s="108">
        <v>1344079813</v>
      </c>
      <c r="F137" s="137">
        <f t="shared" si="112"/>
        <v>2.5571371933600096E-3</v>
      </c>
      <c r="G137" s="159">
        <v>161456</v>
      </c>
      <c r="H137" s="165">
        <f t="shared" si="98"/>
        <v>412.86514269113371</v>
      </c>
      <c r="I137" s="165">
        <f>MIN(H137,'SO2 Annual Emissions'!N137,' Retirement Adjustments'!D137)</f>
        <v>0</v>
      </c>
      <c r="J137" s="165">
        <v>38807.2333</v>
      </c>
      <c r="K137" s="165">
        <f>I137</f>
        <v>0</v>
      </c>
      <c r="L137" s="165">
        <v>13891.458699999999</v>
      </c>
      <c r="M137" s="165">
        <f>K137</f>
        <v>0</v>
      </c>
      <c r="N137" s="165">
        <v>5263.9876999999997</v>
      </c>
      <c r="O137" s="165">
        <f>M137</f>
        <v>0</v>
      </c>
      <c r="P137" s="165">
        <v>1994.7197000000001</v>
      </c>
      <c r="Q137" s="165">
        <f>O137</f>
        <v>0</v>
      </c>
      <c r="R137" s="165">
        <v>755.87310000000002</v>
      </c>
      <c r="S137" s="165">
        <f>Q137</f>
        <v>0</v>
      </c>
      <c r="T137" s="165">
        <v>286.42829999999998</v>
      </c>
      <c r="U137" s="165">
        <f>S137</f>
        <v>0</v>
      </c>
      <c r="V137" s="165">
        <v>108.53830000000001</v>
      </c>
      <c r="W137" s="165">
        <f>U137</f>
        <v>0</v>
      </c>
      <c r="X137" s="165">
        <v>41.129199999999997</v>
      </c>
      <c r="Y137" s="165">
        <f>W137</f>
        <v>0</v>
      </c>
      <c r="Z137" s="165">
        <v>15.5854</v>
      </c>
      <c r="AA137" s="165">
        <f>Y137</f>
        <v>0</v>
      </c>
      <c r="AB137" s="165">
        <v>5.9058000000000002</v>
      </c>
      <c r="AC137" s="165">
        <f>AA137</f>
        <v>0</v>
      </c>
      <c r="AD137" s="165">
        <v>2.238</v>
      </c>
      <c r="AE137" s="165">
        <f>AC137</f>
        <v>0</v>
      </c>
      <c r="AF137" s="165">
        <v>0.84799999999999998</v>
      </c>
      <c r="AG137" s="165">
        <f>AE137</f>
        <v>0</v>
      </c>
      <c r="AH137" s="165">
        <v>0.32140000000000002</v>
      </c>
      <c r="AI137" s="165">
        <f>AG137</f>
        <v>0</v>
      </c>
      <c r="AJ137" s="165">
        <v>0.12180000000000001</v>
      </c>
      <c r="AK137" s="165">
        <f>AI137</f>
        <v>0</v>
      </c>
      <c r="AL137" s="165">
        <v>4.6100000000000002E-2</v>
      </c>
      <c r="AM137" s="165">
        <f t="shared" si="131"/>
        <v>0</v>
      </c>
      <c r="AN137" s="165">
        <v>1.7500000000000002E-2</v>
      </c>
      <c r="AO137" s="165">
        <f t="shared" si="132"/>
        <v>0</v>
      </c>
      <c r="AP137" s="165">
        <v>6.6E-3</v>
      </c>
      <c r="AQ137" s="165">
        <f t="shared" si="133"/>
        <v>0</v>
      </c>
      <c r="AR137" s="165">
        <v>2.5000000000000001E-3</v>
      </c>
      <c r="AS137" s="165">
        <f t="shared" si="116"/>
        <v>0</v>
      </c>
    </row>
    <row r="138" spans="1:45" ht="15" customHeight="1" x14ac:dyDescent="0.25">
      <c r="A138" s="63" t="s">
        <v>69</v>
      </c>
      <c r="B138" s="13">
        <v>1010</v>
      </c>
      <c r="C138" s="13">
        <v>6</v>
      </c>
      <c r="D138" s="107">
        <f>(LARGE('Annual Heat Inputs'!D138:K138,1)+LARGE('Annual Heat Inputs'!D138:K138,2)+LARGE('Annual Heat Inputs'!D138:K138,3))/3</f>
        <v>22608764.950333331</v>
      </c>
      <c r="E138" s="108">
        <v>1344079813</v>
      </c>
      <c r="F138" s="137">
        <f t="shared" si="112"/>
        <v>1.6820998821394643E-2</v>
      </c>
      <c r="G138" s="159">
        <v>161456</v>
      </c>
      <c r="H138" s="165">
        <f t="shared" si="98"/>
        <v>2715.8511857070935</v>
      </c>
      <c r="I138" s="165">
        <f>MIN(H138,'SO2 Annual Emissions'!N138,' Retirement Adjustments'!D138)</f>
        <v>2715.8511857070935</v>
      </c>
      <c r="J138" s="165">
        <v>38807.2333</v>
      </c>
      <c r="K138" s="165">
        <f>PRODUCT(F138,J138)+H138</f>
        <v>3368.6276113079803</v>
      </c>
      <c r="L138" s="165">
        <v>13891.458699999999</v>
      </c>
      <c r="M138" s="165">
        <f>PRODUCT(F138,L138)+K138</f>
        <v>3602.2958217281325</v>
      </c>
      <c r="N138" s="165">
        <v>5263.9876999999997</v>
      </c>
      <c r="O138" s="165">
        <f>PRODUCT(F138,N138)+M138</f>
        <v>3690.8413526256686</v>
      </c>
      <c r="P138" s="165">
        <v>1994.7197000000001</v>
      </c>
      <c r="Q138" s="165">
        <f>PRODUCT(F138,P138)+O138</f>
        <v>3724.3945303483811</v>
      </c>
      <c r="R138" s="165">
        <v>755.87310000000002</v>
      </c>
      <c r="S138" s="165">
        <f>PRODUCT(F138,R138)+Q138</f>
        <v>3737.1090708726051</v>
      </c>
      <c r="T138" s="165">
        <v>286.42829999999998</v>
      </c>
      <c r="U138" s="165">
        <f>PRODUCT(F138,T138)+S138</f>
        <v>3741.9270809693194</v>
      </c>
      <c r="V138" s="165">
        <v>108.53830000000001</v>
      </c>
      <c r="W138" s="165">
        <f>PRODUCT(F138,V138)+U138</f>
        <v>3743.7528035856953</v>
      </c>
      <c r="X138" s="165">
        <v>41.129199999999997</v>
      </c>
      <c r="Y138" s="165">
        <f>PRODUCT(F138,X138)+W138</f>
        <v>3744.4446378104203</v>
      </c>
      <c r="Z138" s="165">
        <v>15.5854</v>
      </c>
      <c r="AA138" s="165">
        <f>PRODUCT(F138,Z138)+Y138</f>
        <v>3744.7067998054513</v>
      </c>
      <c r="AB138" s="165">
        <v>5.9058000000000002</v>
      </c>
      <c r="AC138" s="165">
        <f>PRODUCT(F138,AB138)+AA138</f>
        <v>3744.8061412602906</v>
      </c>
      <c r="AD138" s="165">
        <v>2.238</v>
      </c>
      <c r="AE138" s="165">
        <f>PRODUCT(F138,AD138)+AC138</f>
        <v>3744.8437866556528</v>
      </c>
      <c r="AF138" s="165">
        <v>0.84799999999999998</v>
      </c>
      <c r="AG138" s="165">
        <f>PRODUCT(F138,AF138)+AE138</f>
        <v>3744.8580508626533</v>
      </c>
      <c r="AH138" s="165">
        <v>0.32140000000000002</v>
      </c>
      <c r="AI138" s="165">
        <f>PRODUCT(F138,AH138)+AG138</f>
        <v>3744.8634571316743</v>
      </c>
      <c r="AJ138" s="165">
        <v>0.12180000000000001</v>
      </c>
      <c r="AK138" s="165">
        <f>PRODUCT(F138,AJ138)+AI138</f>
        <v>3744.8655059293305</v>
      </c>
      <c r="AL138" s="165">
        <v>4.6100000000000002E-2</v>
      </c>
      <c r="AM138" s="165">
        <f>PRODUCT(F138,AL138)+AK138</f>
        <v>3744.8662813773763</v>
      </c>
      <c r="AN138" s="165">
        <v>1.7500000000000002E-2</v>
      </c>
      <c r="AO138" s="165">
        <f>PRODUCT(F138,AN138)+AM138</f>
        <v>3744.8665757448557</v>
      </c>
      <c r="AP138" s="165">
        <v>6.6E-3</v>
      </c>
      <c r="AQ138" s="165">
        <f>PRODUCT(F138,AP138)+AO138</f>
        <v>3744.8666867634479</v>
      </c>
      <c r="AR138" s="165">
        <v>2.5000000000000001E-3</v>
      </c>
      <c r="AS138" s="165">
        <f>PRODUCT(F138,AR138)+AQ138</f>
        <v>3744.866728815945</v>
      </c>
    </row>
    <row r="139" spans="1:45" ht="15" customHeight="1" x14ac:dyDescent="0.25">
      <c r="A139" s="63" t="s">
        <v>70</v>
      </c>
      <c r="B139" s="13">
        <v>55224</v>
      </c>
      <c r="C139" s="15" t="s">
        <v>71</v>
      </c>
      <c r="D139" s="107">
        <f>(LARGE('Annual Heat Inputs'!D139:K139,1)+LARGE('Annual Heat Inputs'!D139:K139,2)+LARGE('Annual Heat Inputs'!D139:K139,3))/3</f>
        <v>367255.86766666669</v>
      </c>
      <c r="E139" s="108">
        <v>1344079813</v>
      </c>
      <c r="F139" s="137">
        <f t="shared" si="112"/>
        <v>2.7323962767281492E-4</v>
      </c>
      <c r="G139" s="159">
        <v>161456</v>
      </c>
      <c r="H139" s="165">
        <f t="shared" si="98"/>
        <v>44.116177325542004</v>
      </c>
      <c r="I139" s="165">
        <f>MIN(H139,'SO2 Annual Emissions'!N139,' Retirement Adjustments'!D139)</f>
        <v>0.13200000000000001</v>
      </c>
      <c r="J139" s="165">
        <v>38807.2333</v>
      </c>
      <c r="K139" s="165">
        <f>I139</f>
        <v>0.13200000000000001</v>
      </c>
      <c r="L139" s="165">
        <v>13891.458699999999</v>
      </c>
      <c r="M139" s="165">
        <f>K139</f>
        <v>0.13200000000000001</v>
      </c>
      <c r="N139" s="165">
        <v>5263.9876999999997</v>
      </c>
      <c r="O139" s="165">
        <f>M139</f>
        <v>0.13200000000000001</v>
      </c>
      <c r="P139" s="165">
        <v>1994.7197000000001</v>
      </c>
      <c r="Q139" s="165">
        <f>O139</f>
        <v>0.13200000000000001</v>
      </c>
      <c r="R139" s="165">
        <v>755.87310000000002</v>
      </c>
      <c r="S139" s="165">
        <f>Q139</f>
        <v>0.13200000000000001</v>
      </c>
      <c r="T139" s="165">
        <v>286.42829999999998</v>
      </c>
      <c r="U139" s="165">
        <f>S139</f>
        <v>0.13200000000000001</v>
      </c>
      <c r="V139" s="165">
        <v>108.53830000000001</v>
      </c>
      <c r="W139" s="165">
        <f>U139</f>
        <v>0.13200000000000001</v>
      </c>
      <c r="X139" s="165">
        <v>41.129199999999997</v>
      </c>
      <c r="Y139" s="165">
        <f>W139</f>
        <v>0.13200000000000001</v>
      </c>
      <c r="Z139" s="165">
        <v>15.5854</v>
      </c>
      <c r="AA139" s="165">
        <f>Y139</f>
        <v>0.13200000000000001</v>
      </c>
      <c r="AB139" s="165">
        <v>5.9058000000000002</v>
      </c>
      <c r="AC139" s="165">
        <f>AA139</f>
        <v>0.13200000000000001</v>
      </c>
      <c r="AD139" s="165">
        <v>2.238</v>
      </c>
      <c r="AE139" s="165">
        <f>AC139</f>
        <v>0.13200000000000001</v>
      </c>
      <c r="AF139" s="165">
        <v>0.84799999999999998</v>
      </c>
      <c r="AG139" s="165">
        <f>AE139</f>
        <v>0.13200000000000001</v>
      </c>
      <c r="AH139" s="165">
        <v>0.32140000000000002</v>
      </c>
      <c r="AI139" s="165">
        <f>AG139</f>
        <v>0.13200000000000001</v>
      </c>
      <c r="AJ139" s="165">
        <v>0.12180000000000001</v>
      </c>
      <c r="AK139" s="165">
        <f>AI139</f>
        <v>0.13200000000000001</v>
      </c>
      <c r="AL139" s="165">
        <v>4.6100000000000002E-2</v>
      </c>
      <c r="AM139" s="165">
        <f t="shared" si="131"/>
        <v>0.13200000000000001</v>
      </c>
      <c r="AN139" s="165">
        <v>1.7500000000000002E-2</v>
      </c>
      <c r="AO139" s="165">
        <f t="shared" si="132"/>
        <v>0.13200000000000001</v>
      </c>
      <c r="AP139" s="165">
        <v>6.6E-3</v>
      </c>
      <c r="AQ139" s="165">
        <f t="shared" si="133"/>
        <v>0.13200000000000001</v>
      </c>
      <c r="AR139" s="165">
        <v>2.5000000000000001E-3</v>
      </c>
      <c r="AS139" s="165">
        <f>AQ139</f>
        <v>0.13200000000000001</v>
      </c>
    </row>
    <row r="140" spans="1:45" ht="15" customHeight="1" x14ac:dyDescent="0.25">
      <c r="A140" s="63" t="s">
        <v>70</v>
      </c>
      <c r="B140" s="13">
        <v>55224</v>
      </c>
      <c r="C140" s="15" t="s">
        <v>72</v>
      </c>
      <c r="D140" s="107">
        <f>(LARGE('Annual Heat Inputs'!D140:K140,1)+LARGE('Annual Heat Inputs'!D140:K140,2)+LARGE('Annual Heat Inputs'!D140:K140,3))/3</f>
        <v>260789.90433333334</v>
      </c>
      <c r="E140" s="108">
        <v>1344079813</v>
      </c>
      <c r="F140" s="137">
        <f t="shared" si="112"/>
        <v>1.9402858506687009E-4</v>
      </c>
      <c r="G140" s="159">
        <v>161456</v>
      </c>
      <c r="H140" s="165">
        <f t="shared" si="98"/>
        <v>31.327079230556578</v>
      </c>
      <c r="I140" s="165">
        <f>MIN(H140,'SO2 Annual Emissions'!N140,' Retirement Adjustments'!D140)</f>
        <v>9.6000000000000002E-2</v>
      </c>
      <c r="J140" s="165">
        <v>38807.2333</v>
      </c>
      <c r="K140" s="165">
        <f>I140</f>
        <v>9.6000000000000002E-2</v>
      </c>
      <c r="L140" s="165">
        <v>13891.458699999999</v>
      </c>
      <c r="M140" s="165">
        <f>K140</f>
        <v>9.6000000000000002E-2</v>
      </c>
      <c r="N140" s="165">
        <v>5263.9876999999997</v>
      </c>
      <c r="O140" s="165">
        <f>M140</f>
        <v>9.6000000000000002E-2</v>
      </c>
      <c r="P140" s="165">
        <v>1994.7197000000001</v>
      </c>
      <c r="Q140" s="165">
        <f>O140</f>
        <v>9.6000000000000002E-2</v>
      </c>
      <c r="R140" s="165">
        <v>755.87310000000002</v>
      </c>
      <c r="S140" s="165">
        <f>Q140</f>
        <v>9.6000000000000002E-2</v>
      </c>
      <c r="T140" s="165">
        <v>286.42829999999998</v>
      </c>
      <c r="U140" s="165">
        <f>S140</f>
        <v>9.6000000000000002E-2</v>
      </c>
      <c r="V140" s="165">
        <v>108.53830000000001</v>
      </c>
      <c r="W140" s="165">
        <f>U140</f>
        <v>9.6000000000000002E-2</v>
      </c>
      <c r="X140" s="165">
        <v>41.129199999999997</v>
      </c>
      <c r="Y140" s="165">
        <f>W140</f>
        <v>9.6000000000000002E-2</v>
      </c>
      <c r="Z140" s="165">
        <v>15.5854</v>
      </c>
      <c r="AA140" s="165">
        <f>Y140</f>
        <v>9.6000000000000002E-2</v>
      </c>
      <c r="AB140" s="165">
        <v>5.9058000000000002</v>
      </c>
      <c r="AC140" s="165">
        <f>AA140</f>
        <v>9.6000000000000002E-2</v>
      </c>
      <c r="AD140" s="165">
        <v>2.238</v>
      </c>
      <c r="AE140" s="165">
        <f>AC140</f>
        <v>9.6000000000000002E-2</v>
      </c>
      <c r="AF140" s="165">
        <v>0.84799999999999998</v>
      </c>
      <c r="AG140" s="165">
        <f>AE140</f>
        <v>9.6000000000000002E-2</v>
      </c>
      <c r="AH140" s="165">
        <v>0.32140000000000002</v>
      </c>
      <c r="AI140" s="165">
        <f>AG140</f>
        <v>9.6000000000000002E-2</v>
      </c>
      <c r="AJ140" s="165">
        <v>0.12180000000000001</v>
      </c>
      <c r="AK140" s="165">
        <f>AI140</f>
        <v>9.6000000000000002E-2</v>
      </c>
      <c r="AL140" s="165">
        <v>4.6100000000000002E-2</v>
      </c>
      <c r="AM140" s="165">
        <f t="shared" si="131"/>
        <v>9.6000000000000002E-2</v>
      </c>
      <c r="AN140" s="165">
        <v>1.7500000000000002E-2</v>
      </c>
      <c r="AO140" s="165">
        <f t="shared" si="132"/>
        <v>9.6000000000000002E-2</v>
      </c>
      <c r="AP140" s="165">
        <v>6.6E-3</v>
      </c>
      <c r="AQ140" s="165">
        <f t="shared" si="133"/>
        <v>9.6000000000000002E-2</v>
      </c>
      <c r="AR140" s="165">
        <v>2.5000000000000001E-3</v>
      </c>
      <c r="AS140" s="165">
        <f>AQ140</f>
        <v>9.6000000000000002E-2</v>
      </c>
    </row>
    <row r="141" spans="1:45" ht="15" customHeight="1" x14ac:dyDescent="0.25">
      <c r="A141" s="63" t="s">
        <v>70</v>
      </c>
      <c r="B141" s="13">
        <v>55224</v>
      </c>
      <c r="C141" s="15" t="s">
        <v>73</v>
      </c>
      <c r="D141" s="107">
        <f>(LARGE('Annual Heat Inputs'!D141:K141,1)+LARGE('Annual Heat Inputs'!D141:K141,2)+LARGE('Annual Heat Inputs'!D141:K141,3))/3</f>
        <v>258426.18899999998</v>
      </c>
      <c r="E141" s="108">
        <v>1344079813</v>
      </c>
      <c r="F141" s="137">
        <f t="shared" si="112"/>
        <v>1.9226997273561462E-4</v>
      </c>
      <c r="G141" s="159">
        <v>161456</v>
      </c>
      <c r="H141" s="165">
        <f t="shared" si="98"/>
        <v>31.043140718001393</v>
      </c>
      <c r="I141" s="165">
        <f>MIN(H141,'SO2 Annual Emissions'!N141,' Retirement Adjustments'!D141)</f>
        <v>0.1</v>
      </c>
      <c r="J141" s="165">
        <v>38807.2333</v>
      </c>
      <c r="K141" s="165">
        <f>I141</f>
        <v>0.1</v>
      </c>
      <c r="L141" s="165">
        <v>13891.458699999999</v>
      </c>
      <c r="M141" s="165">
        <f>K141</f>
        <v>0.1</v>
      </c>
      <c r="N141" s="165">
        <v>5263.9876999999997</v>
      </c>
      <c r="O141" s="165">
        <f>M141</f>
        <v>0.1</v>
      </c>
      <c r="P141" s="165">
        <v>1994.7197000000001</v>
      </c>
      <c r="Q141" s="165">
        <f>O141</f>
        <v>0.1</v>
      </c>
      <c r="R141" s="165">
        <v>755.87310000000002</v>
      </c>
      <c r="S141" s="165">
        <f>Q141</f>
        <v>0.1</v>
      </c>
      <c r="T141" s="165">
        <v>286.42829999999998</v>
      </c>
      <c r="U141" s="165">
        <f>S141</f>
        <v>0.1</v>
      </c>
      <c r="V141" s="165">
        <v>108.53830000000001</v>
      </c>
      <c r="W141" s="165">
        <f>U141</f>
        <v>0.1</v>
      </c>
      <c r="X141" s="165">
        <v>41.129199999999997</v>
      </c>
      <c r="Y141" s="165">
        <f>W141</f>
        <v>0.1</v>
      </c>
      <c r="Z141" s="165">
        <v>15.5854</v>
      </c>
      <c r="AA141" s="165">
        <f>Y141</f>
        <v>0.1</v>
      </c>
      <c r="AB141" s="165">
        <v>5.9058000000000002</v>
      </c>
      <c r="AC141" s="165">
        <f>AA141</f>
        <v>0.1</v>
      </c>
      <c r="AD141" s="165">
        <v>2.238</v>
      </c>
      <c r="AE141" s="165">
        <f>AC141</f>
        <v>0.1</v>
      </c>
      <c r="AF141" s="165">
        <v>0.84799999999999998</v>
      </c>
      <c r="AG141" s="165">
        <f>AE141</f>
        <v>0.1</v>
      </c>
      <c r="AH141" s="165">
        <v>0.32140000000000002</v>
      </c>
      <c r="AI141" s="165">
        <f>AG141</f>
        <v>0.1</v>
      </c>
      <c r="AJ141" s="165">
        <v>0.12180000000000001</v>
      </c>
      <c r="AK141" s="165">
        <f>AI141</f>
        <v>0.1</v>
      </c>
      <c r="AL141" s="165">
        <v>4.6100000000000002E-2</v>
      </c>
      <c r="AM141" s="165">
        <f t="shared" si="131"/>
        <v>0.1</v>
      </c>
      <c r="AN141" s="165">
        <v>1.7500000000000002E-2</v>
      </c>
      <c r="AO141" s="165">
        <f t="shared" si="132"/>
        <v>0.1</v>
      </c>
      <c r="AP141" s="165">
        <v>6.6E-3</v>
      </c>
      <c r="AQ141" s="165">
        <f t="shared" si="133"/>
        <v>0.1</v>
      </c>
      <c r="AR141" s="165">
        <v>2.5000000000000001E-3</v>
      </c>
      <c r="AS141" s="165">
        <f>AQ141</f>
        <v>0.1</v>
      </c>
    </row>
    <row r="142" spans="1:45" ht="15" customHeight="1" x14ac:dyDescent="0.25">
      <c r="A142" s="63" t="s">
        <v>70</v>
      </c>
      <c r="B142" s="13">
        <v>55224</v>
      </c>
      <c r="C142" s="15" t="s">
        <v>74</v>
      </c>
      <c r="D142" s="107">
        <f>(LARGE('Annual Heat Inputs'!D142:K142,1)+LARGE('Annual Heat Inputs'!D142:K142,2)+LARGE('Annual Heat Inputs'!D142:K142,3))/3</f>
        <v>303936.1883333333</v>
      </c>
      <c r="E142" s="108">
        <v>1344079813</v>
      </c>
      <c r="F142" s="137">
        <f t="shared" si="112"/>
        <v>2.2612956864142211E-4</v>
      </c>
      <c r="G142" s="159">
        <v>161456</v>
      </c>
      <c r="H142" s="165">
        <f t="shared" si="98"/>
        <v>36.50997563456945</v>
      </c>
      <c r="I142" s="165">
        <f>MIN(H142,'SO2 Annual Emissions'!N142,' Retirement Adjustments'!D142)</f>
        <v>0.126</v>
      </c>
      <c r="J142" s="165">
        <v>38807.2333</v>
      </c>
      <c r="K142" s="165">
        <f>I142</f>
        <v>0.126</v>
      </c>
      <c r="L142" s="165">
        <v>13891.458699999999</v>
      </c>
      <c r="M142" s="165">
        <f>K142</f>
        <v>0.126</v>
      </c>
      <c r="N142" s="165">
        <v>5263.9876999999997</v>
      </c>
      <c r="O142" s="165">
        <f>M142</f>
        <v>0.126</v>
      </c>
      <c r="P142" s="165">
        <v>1994.7197000000001</v>
      </c>
      <c r="Q142" s="165">
        <f>O142</f>
        <v>0.126</v>
      </c>
      <c r="R142" s="165">
        <v>755.87310000000002</v>
      </c>
      <c r="S142" s="165">
        <f>Q142</f>
        <v>0.126</v>
      </c>
      <c r="T142" s="165">
        <v>286.42829999999998</v>
      </c>
      <c r="U142" s="165">
        <f>S142</f>
        <v>0.126</v>
      </c>
      <c r="V142" s="165">
        <v>108.53830000000001</v>
      </c>
      <c r="W142" s="165">
        <f>U142</f>
        <v>0.126</v>
      </c>
      <c r="X142" s="165">
        <v>41.129199999999997</v>
      </c>
      <c r="Y142" s="165">
        <f>W142</f>
        <v>0.126</v>
      </c>
      <c r="Z142" s="165">
        <v>15.5854</v>
      </c>
      <c r="AA142" s="165">
        <f>Y142</f>
        <v>0.126</v>
      </c>
      <c r="AB142" s="165">
        <v>5.9058000000000002</v>
      </c>
      <c r="AC142" s="165">
        <f>AA142</f>
        <v>0.126</v>
      </c>
      <c r="AD142" s="165">
        <v>2.238</v>
      </c>
      <c r="AE142" s="165">
        <f>AC142</f>
        <v>0.126</v>
      </c>
      <c r="AF142" s="165">
        <v>0.84799999999999998</v>
      </c>
      <c r="AG142" s="165">
        <f>AE142</f>
        <v>0.126</v>
      </c>
      <c r="AH142" s="165">
        <v>0.32140000000000002</v>
      </c>
      <c r="AI142" s="165">
        <f>AG142</f>
        <v>0.126</v>
      </c>
      <c r="AJ142" s="165">
        <v>0.12180000000000001</v>
      </c>
      <c r="AK142" s="165">
        <f>AI142</f>
        <v>0.126</v>
      </c>
      <c r="AL142" s="165">
        <v>4.6100000000000002E-2</v>
      </c>
      <c r="AM142" s="165">
        <f t="shared" si="131"/>
        <v>0.126</v>
      </c>
      <c r="AN142" s="165">
        <v>1.7500000000000002E-2</v>
      </c>
      <c r="AO142" s="165">
        <f t="shared" si="132"/>
        <v>0.126</v>
      </c>
      <c r="AP142" s="165">
        <v>6.6E-3</v>
      </c>
      <c r="AQ142" s="165">
        <f t="shared" si="133"/>
        <v>0.126</v>
      </c>
      <c r="AR142" s="165">
        <v>2.5000000000000001E-3</v>
      </c>
      <c r="AS142" s="165">
        <f>AQ142</f>
        <v>0.126</v>
      </c>
    </row>
    <row r="143" spans="1:45" ht="15" customHeight="1" x14ac:dyDescent="0.25">
      <c r="A143" s="63" t="s">
        <v>75</v>
      </c>
      <c r="B143" s="13">
        <v>1040</v>
      </c>
      <c r="C143" s="13">
        <v>1</v>
      </c>
      <c r="D143" s="107">
        <f>(LARGE('Annual Heat Inputs'!D143:K143,1)+LARGE('Annual Heat Inputs'!D143:K143,2)+LARGE('Annual Heat Inputs'!D143:K143,3))/3</f>
        <v>1143488.5530000001</v>
      </c>
      <c r="E143" s="108">
        <v>1344079813</v>
      </c>
      <c r="F143" s="137">
        <f t="shared" ref="F143:F150" si="134">D143/E143</f>
        <v>8.5075941319862688E-4</v>
      </c>
      <c r="G143" s="159">
        <v>161456</v>
      </c>
      <c r="H143" s="165">
        <f t="shared" si="98"/>
        <v>137.3602118173975</v>
      </c>
      <c r="I143" s="165">
        <f>MIN(H143,'SO2 Annual Emissions'!N143,' Retirement Adjustments'!D143)</f>
        <v>137.3602118173975</v>
      </c>
      <c r="J143" s="165">
        <v>38807.2333</v>
      </c>
      <c r="K143" s="165">
        <f>PRODUCT(F143,J143)+H143</f>
        <v>170.37583084756773</v>
      </c>
      <c r="L143" s="165">
        <v>13891.458699999999</v>
      </c>
      <c r="M143" s="165">
        <f>PRODUCT(F143,L143)+K143</f>
        <v>182.19412009965268</v>
      </c>
      <c r="N143" s="165">
        <v>5263.9876999999997</v>
      </c>
      <c r="O143" s="165">
        <f>PRODUCT(F143,N143)+M143</f>
        <v>186.67250718638948</v>
      </c>
      <c r="P143" s="165">
        <v>1994.7197000000001</v>
      </c>
      <c r="Q143" s="165">
        <f>PRODUCT(F143,P143)+O143</f>
        <v>188.36953374785722</v>
      </c>
      <c r="R143" s="165">
        <v>755.87310000000002</v>
      </c>
      <c r="S143" s="165">
        <f>PRODUCT(F143,R143)+Q143</f>
        <v>189.01259990286584</v>
      </c>
      <c r="T143" s="165">
        <v>286.42829999999998</v>
      </c>
      <c r="U143" s="165">
        <f>PRODUCT(F143,T143)+S143</f>
        <v>189.25628147529733</v>
      </c>
      <c r="V143" s="165">
        <v>108.53830000000001</v>
      </c>
      <c r="W143" s="165">
        <f>PRODUCT(F143,V143)+U143</f>
        <v>189.34862145571489</v>
      </c>
      <c r="X143" s="165">
        <v>41.129199999999997</v>
      </c>
      <c r="Y143" s="165">
        <f>PRODUCT(F143,X143)+W143</f>
        <v>189.38361250977221</v>
      </c>
      <c r="Z143" s="165">
        <v>15.5854</v>
      </c>
      <c r="AA143" s="165">
        <f>PRODUCT(F143,Z143)+Y143</f>
        <v>189.39687193553067</v>
      </c>
      <c r="AB143" s="165">
        <v>5.9058000000000002</v>
      </c>
      <c r="AC143" s="165">
        <f>PRODUCT(F143,AB143)+AA143</f>
        <v>189.40189635047312</v>
      </c>
      <c r="AD143" s="165">
        <v>2.238</v>
      </c>
      <c r="AE143" s="165">
        <f>PRODUCT(F143,AD143)+AC143</f>
        <v>189.40380035003986</v>
      </c>
      <c r="AF143" s="165">
        <v>0.84799999999999998</v>
      </c>
      <c r="AG143" s="165">
        <f>PRODUCT(F143,AF143)+AE143</f>
        <v>189.40452179402226</v>
      </c>
      <c r="AH143" s="165">
        <v>0.32140000000000002</v>
      </c>
      <c r="AI143" s="165">
        <f>PRODUCT(F143,AH143)+AG143</f>
        <v>189.40479522809767</v>
      </c>
      <c r="AJ143" s="165">
        <v>0.12180000000000001</v>
      </c>
      <c r="AK143" s="165">
        <f>PRODUCT(F143,AJ143)+AI143</f>
        <v>189.40489885059421</v>
      </c>
      <c r="AL143" s="165">
        <v>4.6100000000000002E-2</v>
      </c>
      <c r="AM143" s="165">
        <f>PRODUCT(F143,AL143)+AK143</f>
        <v>189.40493807060315</v>
      </c>
      <c r="AN143" s="165">
        <v>1.7500000000000002E-2</v>
      </c>
      <c r="AO143" s="165">
        <f>PRODUCT(F143,AN143)+AM143</f>
        <v>189.40495295889289</v>
      </c>
      <c r="AP143" s="165">
        <v>6.6E-3</v>
      </c>
      <c r="AQ143" s="165">
        <f>PRODUCT(F143,AP143)+AO143</f>
        <v>189.40495857390502</v>
      </c>
      <c r="AR143" s="165">
        <v>2.5000000000000001E-3</v>
      </c>
      <c r="AS143" s="165">
        <f>PRODUCT(F143,AR143)+AQ143</f>
        <v>189.40496070080354</v>
      </c>
    </row>
    <row r="144" spans="1:45" ht="15" customHeight="1" x14ac:dyDescent="0.25">
      <c r="A144" s="63" t="s">
        <v>75</v>
      </c>
      <c r="B144" s="13">
        <v>1040</v>
      </c>
      <c r="C144" s="13">
        <v>2</v>
      </c>
      <c r="D144" s="107">
        <f>(LARGE('Annual Heat Inputs'!D144:K144,1)+LARGE('Annual Heat Inputs'!D144:K144,2)+LARGE('Annual Heat Inputs'!D144:K144,3))/3</f>
        <v>2445322.5219999999</v>
      </c>
      <c r="E144" s="108">
        <v>1344079813</v>
      </c>
      <c r="F144" s="137">
        <f t="shared" si="134"/>
        <v>1.8193283600785692E-3</v>
      </c>
      <c r="G144" s="159">
        <v>161456</v>
      </c>
      <c r="H144" s="165">
        <f t="shared" si="98"/>
        <v>293.74147970484546</v>
      </c>
      <c r="I144" s="165">
        <f>MIN(H144,'SO2 Annual Emissions'!N144,' Retirement Adjustments'!D144)</f>
        <v>293.74147970484546</v>
      </c>
      <c r="J144" s="165">
        <v>38807.2333</v>
      </c>
      <c r="K144" s="165">
        <f>PRODUCT(F144,J144)+H144</f>
        <v>364.34457982372089</v>
      </c>
      <c r="L144" s="165">
        <v>13891.458699999999</v>
      </c>
      <c r="M144" s="165">
        <f>PRODUCT(F144,L144)+K144</f>
        <v>389.61770459949105</v>
      </c>
      <c r="N144" s="165">
        <v>5263.9876999999997</v>
      </c>
      <c r="O144" s="165">
        <f>PRODUCT(F144,N144)+M144</f>
        <v>399.19462670920581</v>
      </c>
      <c r="P144" s="165">
        <v>1994.7197000000001</v>
      </c>
      <c r="Q144" s="165">
        <f>PRODUCT(F144,P144)+O144</f>
        <v>402.82367682982323</v>
      </c>
      <c r="R144" s="165">
        <v>755.87310000000002</v>
      </c>
      <c r="S144" s="165">
        <f>PRODUCT(F144,R144)+Q144</f>
        <v>404.19885819727375</v>
      </c>
      <c r="T144" s="165">
        <v>286.42829999999998</v>
      </c>
      <c r="U144" s="165">
        <f>PRODUCT(F144,T144)+S144</f>
        <v>404.71996532659284</v>
      </c>
      <c r="V144" s="165">
        <v>108.53830000000001</v>
      </c>
      <c r="W144" s="165">
        <f>PRODUCT(F144,V144)+U144</f>
        <v>404.91743213393755</v>
      </c>
      <c r="X144" s="165">
        <v>41.129199999999997</v>
      </c>
      <c r="Y144" s="165">
        <f>PRODUCT(F144,X144)+W144</f>
        <v>404.99225965392492</v>
      </c>
      <c r="Z144" s="165">
        <v>15.5854</v>
      </c>
      <c r="AA144" s="165">
        <f>PRODUCT(F144,Z144)+Y144</f>
        <v>405.02061461414809</v>
      </c>
      <c r="AB144" s="165">
        <v>5.9058000000000002</v>
      </c>
      <c r="AC144" s="165">
        <f>PRODUCT(F144,AB144)+AA144</f>
        <v>405.03135920357704</v>
      </c>
      <c r="AD144" s="165">
        <v>2.238</v>
      </c>
      <c r="AE144" s="165">
        <f>PRODUCT(F144,AD144)+AC144</f>
        <v>405.03543086044692</v>
      </c>
      <c r="AF144" s="165">
        <v>0.84799999999999998</v>
      </c>
      <c r="AG144" s="165">
        <f>PRODUCT(F144,AF144)+AE144</f>
        <v>405.03697365089624</v>
      </c>
      <c r="AH144" s="165">
        <v>0.32140000000000002</v>
      </c>
      <c r="AI144" s="165">
        <f>PRODUCT(F144,AH144)+AG144</f>
        <v>405.03755838303118</v>
      </c>
      <c r="AJ144" s="165">
        <v>0.12180000000000001</v>
      </c>
      <c r="AK144" s="165">
        <f>PRODUCT(F144,AJ144)+AI144</f>
        <v>405.03777997722545</v>
      </c>
      <c r="AL144" s="165">
        <v>4.6100000000000002E-2</v>
      </c>
      <c r="AM144" s="165">
        <f>PRODUCT(F144,AL144)+AK144</f>
        <v>405.03786384826287</v>
      </c>
      <c r="AN144" s="165">
        <v>1.7500000000000002E-2</v>
      </c>
      <c r="AO144" s="165">
        <f>PRODUCT(F144,AN144)+AM144</f>
        <v>405.03789568650916</v>
      </c>
      <c r="AP144" s="165">
        <v>6.6E-3</v>
      </c>
      <c r="AQ144" s="165">
        <f>PRODUCT(F144,AP144)+AO144</f>
        <v>405.03790769407635</v>
      </c>
      <c r="AR144" s="165">
        <v>2.5000000000000001E-3</v>
      </c>
      <c r="AS144" s="165">
        <f>PRODUCT(F144,AR144)+AQ144</f>
        <v>405.03791224239723</v>
      </c>
    </row>
    <row r="145" spans="1:45" ht="15" customHeight="1" x14ac:dyDescent="0.25">
      <c r="A145" s="106" t="s">
        <v>80</v>
      </c>
      <c r="B145" s="134">
        <v>55259</v>
      </c>
      <c r="C145" s="135" t="s">
        <v>81</v>
      </c>
      <c r="D145" s="107">
        <f>(LARGE('Annual Heat Inputs'!D145:K145,1)+LARGE('Annual Heat Inputs'!D145:K145,2)+LARGE('Annual Heat Inputs'!D145:K145,3))/3</f>
        <v>13620346.484999999</v>
      </c>
      <c r="E145" s="108">
        <v>1344079813</v>
      </c>
      <c r="F145" s="137">
        <f t="shared" si="134"/>
        <v>1.0133584593164335E-2</v>
      </c>
      <c r="G145" s="159">
        <v>161456</v>
      </c>
      <c r="H145" s="165">
        <f t="shared" si="98"/>
        <v>1636.1280340739409</v>
      </c>
      <c r="I145" s="165">
        <f>MIN(H145,'SO2 Annual Emissions'!N145,' Retirement Adjustments'!D145)</f>
        <v>4.3979999999999997</v>
      </c>
      <c r="J145" s="165">
        <v>38807.2333</v>
      </c>
      <c r="K145" s="165">
        <f t="shared" ref="K145:K150" si="135">I145</f>
        <v>4.3979999999999997</v>
      </c>
      <c r="L145" s="165">
        <v>13891.458699999999</v>
      </c>
      <c r="M145" s="165">
        <f t="shared" ref="M145:M150" si="136">K145</f>
        <v>4.3979999999999997</v>
      </c>
      <c r="N145" s="165">
        <v>5263.9876999999997</v>
      </c>
      <c r="O145" s="165">
        <f t="shared" ref="O145:O150" si="137">M145</f>
        <v>4.3979999999999997</v>
      </c>
      <c r="P145" s="165">
        <v>1994.7197000000001</v>
      </c>
      <c r="Q145" s="165">
        <f t="shared" ref="Q145:Q150" si="138">O145</f>
        <v>4.3979999999999997</v>
      </c>
      <c r="R145" s="165">
        <v>755.87310000000002</v>
      </c>
      <c r="S145" s="165">
        <f t="shared" ref="S145:S150" si="139">Q145</f>
        <v>4.3979999999999997</v>
      </c>
      <c r="T145" s="165">
        <v>286.42829999999998</v>
      </c>
      <c r="U145" s="165">
        <f t="shared" ref="U145:U150" si="140">S145</f>
        <v>4.3979999999999997</v>
      </c>
      <c r="V145" s="165">
        <v>108.53830000000001</v>
      </c>
      <c r="W145" s="165">
        <f t="shared" ref="W145:W150" si="141">U145</f>
        <v>4.3979999999999997</v>
      </c>
      <c r="X145" s="165">
        <v>41.129199999999997</v>
      </c>
      <c r="Y145" s="165">
        <f t="shared" ref="Y145:Y150" si="142">W145</f>
        <v>4.3979999999999997</v>
      </c>
      <c r="Z145" s="165">
        <v>15.5854</v>
      </c>
      <c r="AA145" s="165">
        <f t="shared" ref="AA145:AA150" si="143">Y145</f>
        <v>4.3979999999999997</v>
      </c>
      <c r="AB145" s="165">
        <v>5.9058000000000002</v>
      </c>
      <c r="AC145" s="165">
        <f t="shared" ref="AC145:AC150" si="144">AA145</f>
        <v>4.3979999999999997</v>
      </c>
      <c r="AD145" s="165">
        <v>2.238</v>
      </c>
      <c r="AE145" s="165">
        <f t="shared" ref="AE145:AE150" si="145">AC145</f>
        <v>4.3979999999999997</v>
      </c>
      <c r="AF145" s="165">
        <v>0.84799999999999998</v>
      </c>
      <c r="AG145" s="165">
        <f t="shared" ref="AG145:AG150" si="146">AE145</f>
        <v>4.3979999999999997</v>
      </c>
      <c r="AH145" s="165">
        <v>0.32140000000000002</v>
      </c>
      <c r="AI145" s="165">
        <f t="shared" ref="AI145:AI150" si="147">AG145</f>
        <v>4.3979999999999997</v>
      </c>
      <c r="AJ145" s="165">
        <v>0.12180000000000001</v>
      </c>
      <c r="AK145" s="165">
        <f t="shared" ref="AK145:AK150" si="148">AI145</f>
        <v>4.3979999999999997</v>
      </c>
      <c r="AL145" s="165">
        <v>4.6100000000000002E-2</v>
      </c>
      <c r="AM145" s="165">
        <f t="shared" ref="AM145:AM150" si="149">AK145</f>
        <v>4.3979999999999997</v>
      </c>
      <c r="AN145" s="165">
        <v>1.7500000000000002E-2</v>
      </c>
      <c r="AO145" s="165">
        <f t="shared" ref="AO145:AO150" si="150">AM145</f>
        <v>4.3979999999999997</v>
      </c>
      <c r="AP145" s="165">
        <v>6.6E-3</v>
      </c>
      <c r="AQ145" s="165">
        <f t="shared" ref="AQ145:AQ150" si="151">AO145</f>
        <v>4.3979999999999997</v>
      </c>
      <c r="AR145" s="165">
        <v>2.5000000000000001E-3</v>
      </c>
      <c r="AS145" s="165">
        <f t="shared" ref="AS145:AS150" si="152">AQ145</f>
        <v>4.3979999999999997</v>
      </c>
    </row>
    <row r="146" spans="1:45" ht="15" customHeight="1" x14ac:dyDescent="0.25">
      <c r="A146" s="106" t="s">
        <v>80</v>
      </c>
      <c r="B146" s="134">
        <v>55259</v>
      </c>
      <c r="C146" s="135" t="s">
        <v>82</v>
      </c>
      <c r="D146" s="107">
        <f>(LARGE('Annual Heat Inputs'!D146:K146,1)+LARGE('Annual Heat Inputs'!D146:K146,2)+LARGE('Annual Heat Inputs'!D146:K146,3))/3</f>
        <v>12045965.682666665</v>
      </c>
      <c r="E146" s="108">
        <v>1344079813</v>
      </c>
      <c r="F146" s="137">
        <f t="shared" si="134"/>
        <v>8.962239865637104E-3</v>
      </c>
      <c r="G146" s="159">
        <v>161456</v>
      </c>
      <c r="H146" s="165">
        <f t="shared" si="98"/>
        <v>1447.0073997463044</v>
      </c>
      <c r="I146" s="165">
        <f>MIN(H146,'SO2 Annual Emissions'!N146,' Retirement Adjustments'!D146)</f>
        <v>3.71</v>
      </c>
      <c r="J146" s="165">
        <v>38807.2333</v>
      </c>
      <c r="K146" s="165">
        <f t="shared" si="135"/>
        <v>3.71</v>
      </c>
      <c r="L146" s="165">
        <v>13891.458699999999</v>
      </c>
      <c r="M146" s="165">
        <f t="shared" si="136"/>
        <v>3.71</v>
      </c>
      <c r="N146" s="165">
        <v>5263.9876999999997</v>
      </c>
      <c r="O146" s="165">
        <f t="shared" si="137"/>
        <v>3.71</v>
      </c>
      <c r="P146" s="165">
        <v>1994.7197000000001</v>
      </c>
      <c r="Q146" s="165">
        <f t="shared" si="138"/>
        <v>3.71</v>
      </c>
      <c r="R146" s="165">
        <v>755.87310000000002</v>
      </c>
      <c r="S146" s="165">
        <f t="shared" si="139"/>
        <v>3.71</v>
      </c>
      <c r="T146" s="165">
        <v>286.42829999999998</v>
      </c>
      <c r="U146" s="165">
        <f t="shared" si="140"/>
        <v>3.71</v>
      </c>
      <c r="V146" s="165">
        <v>108.53830000000001</v>
      </c>
      <c r="W146" s="165">
        <f t="shared" si="141"/>
        <v>3.71</v>
      </c>
      <c r="X146" s="165">
        <v>41.129199999999997</v>
      </c>
      <c r="Y146" s="165">
        <f t="shared" si="142"/>
        <v>3.71</v>
      </c>
      <c r="Z146" s="165">
        <v>15.5854</v>
      </c>
      <c r="AA146" s="165">
        <f t="shared" si="143"/>
        <v>3.71</v>
      </c>
      <c r="AB146" s="165">
        <v>5.9058000000000002</v>
      </c>
      <c r="AC146" s="165">
        <f t="shared" si="144"/>
        <v>3.71</v>
      </c>
      <c r="AD146" s="165">
        <v>2.238</v>
      </c>
      <c r="AE146" s="165">
        <f t="shared" si="145"/>
        <v>3.71</v>
      </c>
      <c r="AF146" s="165">
        <v>0.84799999999999998</v>
      </c>
      <c r="AG146" s="165">
        <f t="shared" si="146"/>
        <v>3.71</v>
      </c>
      <c r="AH146" s="165">
        <v>0.32140000000000002</v>
      </c>
      <c r="AI146" s="165">
        <f t="shared" si="147"/>
        <v>3.71</v>
      </c>
      <c r="AJ146" s="165">
        <v>0.12180000000000001</v>
      </c>
      <c r="AK146" s="165">
        <f t="shared" si="148"/>
        <v>3.71</v>
      </c>
      <c r="AL146" s="165">
        <v>4.6100000000000002E-2</v>
      </c>
      <c r="AM146" s="165">
        <f t="shared" si="149"/>
        <v>3.71</v>
      </c>
      <c r="AN146" s="165">
        <v>1.7500000000000002E-2</v>
      </c>
      <c r="AO146" s="165">
        <f t="shared" si="150"/>
        <v>3.71</v>
      </c>
      <c r="AP146" s="165">
        <v>6.6E-3</v>
      </c>
      <c r="AQ146" s="165">
        <f t="shared" si="151"/>
        <v>3.71</v>
      </c>
      <c r="AR146" s="165">
        <v>2.5000000000000001E-3</v>
      </c>
      <c r="AS146" s="165">
        <f t="shared" si="152"/>
        <v>3.71</v>
      </c>
    </row>
    <row r="147" spans="1:45" ht="15" customHeight="1" x14ac:dyDescent="0.25">
      <c r="A147" s="27" t="s">
        <v>76</v>
      </c>
      <c r="B147" s="70">
        <v>55148</v>
      </c>
      <c r="C147" s="70">
        <v>1</v>
      </c>
      <c r="D147" s="107">
        <f>(LARGE('Annual Heat Inputs'!D147:K147,1)+LARGE('Annual Heat Inputs'!D147:K147,2)+LARGE('Annual Heat Inputs'!D147:K147,3))/3</f>
        <v>92556.961333333325</v>
      </c>
      <c r="E147" s="108">
        <v>1344079813</v>
      </c>
      <c r="F147" s="137">
        <f t="shared" si="134"/>
        <v>6.8862697317613326E-5</v>
      </c>
      <c r="G147" s="159">
        <v>161456</v>
      </c>
      <c r="H147" s="165">
        <f t="shared" si="98"/>
        <v>11.118295658112578</v>
      </c>
      <c r="I147" s="165">
        <f>MIN(H147,'SO2 Annual Emissions'!N147,' Retirement Adjustments'!D147)</f>
        <v>3.6999999999999998E-2</v>
      </c>
      <c r="J147" s="165">
        <v>38807.2333</v>
      </c>
      <c r="K147" s="165">
        <f t="shared" si="135"/>
        <v>3.6999999999999998E-2</v>
      </c>
      <c r="L147" s="165">
        <v>13891.458699999999</v>
      </c>
      <c r="M147" s="165">
        <f t="shared" si="136"/>
        <v>3.6999999999999998E-2</v>
      </c>
      <c r="N147" s="165">
        <v>5263.9876999999997</v>
      </c>
      <c r="O147" s="165">
        <f t="shared" si="137"/>
        <v>3.6999999999999998E-2</v>
      </c>
      <c r="P147" s="165">
        <v>1994.7197000000001</v>
      </c>
      <c r="Q147" s="165">
        <f t="shared" si="138"/>
        <v>3.6999999999999998E-2</v>
      </c>
      <c r="R147" s="165">
        <v>755.87310000000002</v>
      </c>
      <c r="S147" s="165">
        <f t="shared" si="139"/>
        <v>3.6999999999999998E-2</v>
      </c>
      <c r="T147" s="165">
        <v>286.42829999999998</v>
      </c>
      <c r="U147" s="165">
        <f t="shared" si="140"/>
        <v>3.6999999999999998E-2</v>
      </c>
      <c r="V147" s="165">
        <v>108.53830000000001</v>
      </c>
      <c r="W147" s="165">
        <f t="shared" si="141"/>
        <v>3.6999999999999998E-2</v>
      </c>
      <c r="X147" s="165">
        <v>41.129199999999997</v>
      </c>
      <c r="Y147" s="165">
        <f t="shared" si="142"/>
        <v>3.6999999999999998E-2</v>
      </c>
      <c r="Z147" s="165">
        <v>15.5854</v>
      </c>
      <c r="AA147" s="165">
        <f t="shared" si="143"/>
        <v>3.6999999999999998E-2</v>
      </c>
      <c r="AB147" s="165">
        <v>5.9058000000000002</v>
      </c>
      <c r="AC147" s="165">
        <f t="shared" si="144"/>
        <v>3.6999999999999998E-2</v>
      </c>
      <c r="AD147" s="165">
        <v>2.238</v>
      </c>
      <c r="AE147" s="165">
        <f t="shared" si="145"/>
        <v>3.6999999999999998E-2</v>
      </c>
      <c r="AF147" s="165">
        <v>0.84799999999999998</v>
      </c>
      <c r="AG147" s="165">
        <f t="shared" si="146"/>
        <v>3.6999999999999998E-2</v>
      </c>
      <c r="AH147" s="165">
        <v>0.32140000000000002</v>
      </c>
      <c r="AI147" s="165">
        <f t="shared" si="147"/>
        <v>3.6999999999999998E-2</v>
      </c>
      <c r="AJ147" s="165">
        <v>0.12180000000000001</v>
      </c>
      <c r="AK147" s="165">
        <f t="shared" si="148"/>
        <v>3.6999999999999998E-2</v>
      </c>
      <c r="AL147" s="165">
        <v>4.6100000000000002E-2</v>
      </c>
      <c r="AM147" s="165">
        <f t="shared" si="149"/>
        <v>3.6999999999999998E-2</v>
      </c>
      <c r="AN147" s="165">
        <v>1.7500000000000002E-2</v>
      </c>
      <c r="AO147" s="165">
        <f t="shared" si="150"/>
        <v>3.6999999999999998E-2</v>
      </c>
      <c r="AP147" s="165">
        <v>6.6E-3</v>
      </c>
      <c r="AQ147" s="165">
        <f t="shared" si="151"/>
        <v>3.6999999999999998E-2</v>
      </c>
      <c r="AR147" s="165">
        <v>2.5000000000000001E-3</v>
      </c>
      <c r="AS147" s="165">
        <f t="shared" si="152"/>
        <v>3.6999999999999998E-2</v>
      </c>
    </row>
    <row r="148" spans="1:45" ht="15" customHeight="1" x14ac:dyDescent="0.25">
      <c r="A148" s="63" t="s">
        <v>76</v>
      </c>
      <c r="B148" s="70">
        <v>55148</v>
      </c>
      <c r="C148" s="70">
        <v>2</v>
      </c>
      <c r="D148" s="107">
        <f>(LARGE('Annual Heat Inputs'!D148:K148,1)+LARGE('Annual Heat Inputs'!D148:K148,2)+LARGE('Annual Heat Inputs'!D148:K148,3))/3</f>
        <v>72607.37000000001</v>
      </c>
      <c r="E148" s="108">
        <v>1344079813</v>
      </c>
      <c r="F148" s="137">
        <f t="shared" si="134"/>
        <v>5.4020132805908016E-5</v>
      </c>
      <c r="G148" s="159">
        <v>161456</v>
      </c>
      <c r="H148" s="165">
        <f t="shared" si="98"/>
        <v>8.7218745623106848</v>
      </c>
      <c r="I148" s="165">
        <f>MIN(H148,'SO2 Annual Emissions'!N148,' Retirement Adjustments'!D148)</f>
        <v>2.5999999999999999E-2</v>
      </c>
      <c r="J148" s="165">
        <v>38807.2333</v>
      </c>
      <c r="K148" s="165">
        <f t="shared" si="135"/>
        <v>2.5999999999999999E-2</v>
      </c>
      <c r="L148" s="165">
        <v>13891.458699999999</v>
      </c>
      <c r="M148" s="165">
        <f t="shared" si="136"/>
        <v>2.5999999999999999E-2</v>
      </c>
      <c r="N148" s="165">
        <v>5263.9876999999997</v>
      </c>
      <c r="O148" s="165">
        <f t="shared" si="137"/>
        <v>2.5999999999999999E-2</v>
      </c>
      <c r="P148" s="165">
        <v>1994.7197000000001</v>
      </c>
      <c r="Q148" s="165">
        <f t="shared" si="138"/>
        <v>2.5999999999999999E-2</v>
      </c>
      <c r="R148" s="165">
        <v>755.87310000000002</v>
      </c>
      <c r="S148" s="165">
        <f t="shared" si="139"/>
        <v>2.5999999999999999E-2</v>
      </c>
      <c r="T148" s="165">
        <v>286.42829999999998</v>
      </c>
      <c r="U148" s="165">
        <f t="shared" si="140"/>
        <v>2.5999999999999999E-2</v>
      </c>
      <c r="V148" s="165">
        <v>108.53830000000001</v>
      </c>
      <c r="W148" s="165">
        <f t="shared" si="141"/>
        <v>2.5999999999999999E-2</v>
      </c>
      <c r="X148" s="165">
        <v>41.129199999999997</v>
      </c>
      <c r="Y148" s="165">
        <f t="shared" si="142"/>
        <v>2.5999999999999999E-2</v>
      </c>
      <c r="Z148" s="165">
        <v>15.5854</v>
      </c>
      <c r="AA148" s="165">
        <f t="shared" si="143"/>
        <v>2.5999999999999999E-2</v>
      </c>
      <c r="AB148" s="165">
        <v>5.9058000000000002</v>
      </c>
      <c r="AC148" s="165">
        <f t="shared" si="144"/>
        <v>2.5999999999999999E-2</v>
      </c>
      <c r="AD148" s="165">
        <v>2.238</v>
      </c>
      <c r="AE148" s="165">
        <f t="shared" si="145"/>
        <v>2.5999999999999999E-2</v>
      </c>
      <c r="AF148" s="165">
        <v>0.84799999999999998</v>
      </c>
      <c r="AG148" s="165">
        <f t="shared" si="146"/>
        <v>2.5999999999999999E-2</v>
      </c>
      <c r="AH148" s="165">
        <v>0.32140000000000002</v>
      </c>
      <c r="AI148" s="165">
        <f t="shared" si="147"/>
        <v>2.5999999999999999E-2</v>
      </c>
      <c r="AJ148" s="165">
        <v>0.12180000000000001</v>
      </c>
      <c r="AK148" s="165">
        <f t="shared" si="148"/>
        <v>2.5999999999999999E-2</v>
      </c>
      <c r="AL148" s="165">
        <v>4.6100000000000002E-2</v>
      </c>
      <c r="AM148" s="165">
        <f t="shared" si="149"/>
        <v>2.5999999999999999E-2</v>
      </c>
      <c r="AN148" s="165">
        <v>1.7500000000000002E-2</v>
      </c>
      <c r="AO148" s="165">
        <f t="shared" si="150"/>
        <v>2.5999999999999999E-2</v>
      </c>
      <c r="AP148" s="165">
        <v>6.6E-3</v>
      </c>
      <c r="AQ148" s="165">
        <f t="shared" si="151"/>
        <v>2.5999999999999999E-2</v>
      </c>
      <c r="AR148" s="165">
        <v>2.5000000000000001E-3</v>
      </c>
      <c r="AS148" s="165">
        <f t="shared" si="152"/>
        <v>2.5999999999999999E-2</v>
      </c>
    </row>
    <row r="149" spans="1:45" ht="15" customHeight="1" x14ac:dyDescent="0.25">
      <c r="A149" s="63" t="s">
        <v>76</v>
      </c>
      <c r="B149" s="70">
        <v>55148</v>
      </c>
      <c r="C149" s="70">
        <v>3</v>
      </c>
      <c r="D149" s="107">
        <f>(LARGE('Annual Heat Inputs'!D149:K149,1)+LARGE('Annual Heat Inputs'!D149:K149,2)+LARGE('Annual Heat Inputs'!D149:K149,3))/3</f>
        <v>63881.736333333334</v>
      </c>
      <c r="E149" s="108">
        <v>1344079813</v>
      </c>
      <c r="F149" s="137">
        <f t="shared" si="134"/>
        <v>4.7528231370984319E-5</v>
      </c>
      <c r="G149" s="159">
        <v>161456</v>
      </c>
      <c r="H149" s="165">
        <f t="shared" si="98"/>
        <v>7.6737181242336439</v>
      </c>
      <c r="I149" s="165">
        <f>MIN(H149,'SO2 Annual Emissions'!N149,' Retirement Adjustments'!D149)</f>
        <v>2.7E-2</v>
      </c>
      <c r="J149" s="165">
        <v>38807.2333</v>
      </c>
      <c r="K149" s="165">
        <f t="shared" si="135"/>
        <v>2.7E-2</v>
      </c>
      <c r="L149" s="165">
        <v>13891.458699999999</v>
      </c>
      <c r="M149" s="165">
        <f t="shared" si="136"/>
        <v>2.7E-2</v>
      </c>
      <c r="N149" s="165">
        <v>5263.9876999999997</v>
      </c>
      <c r="O149" s="165">
        <f t="shared" si="137"/>
        <v>2.7E-2</v>
      </c>
      <c r="P149" s="165">
        <v>1994.7197000000001</v>
      </c>
      <c r="Q149" s="165">
        <f t="shared" si="138"/>
        <v>2.7E-2</v>
      </c>
      <c r="R149" s="165">
        <v>755.87310000000002</v>
      </c>
      <c r="S149" s="165">
        <f t="shared" si="139"/>
        <v>2.7E-2</v>
      </c>
      <c r="T149" s="165">
        <v>286.42829999999998</v>
      </c>
      <c r="U149" s="165">
        <f t="shared" si="140"/>
        <v>2.7E-2</v>
      </c>
      <c r="V149" s="165">
        <v>108.53830000000001</v>
      </c>
      <c r="W149" s="165">
        <f t="shared" si="141"/>
        <v>2.7E-2</v>
      </c>
      <c r="X149" s="165">
        <v>41.129199999999997</v>
      </c>
      <c r="Y149" s="165">
        <f t="shared" si="142"/>
        <v>2.7E-2</v>
      </c>
      <c r="Z149" s="165">
        <v>15.5854</v>
      </c>
      <c r="AA149" s="165">
        <f t="shared" si="143"/>
        <v>2.7E-2</v>
      </c>
      <c r="AB149" s="165">
        <v>5.9058000000000002</v>
      </c>
      <c r="AC149" s="165">
        <f t="shared" si="144"/>
        <v>2.7E-2</v>
      </c>
      <c r="AD149" s="165">
        <v>2.238</v>
      </c>
      <c r="AE149" s="165">
        <f t="shared" si="145"/>
        <v>2.7E-2</v>
      </c>
      <c r="AF149" s="165">
        <v>0.84799999999999998</v>
      </c>
      <c r="AG149" s="165">
        <f t="shared" si="146"/>
        <v>2.7E-2</v>
      </c>
      <c r="AH149" s="165">
        <v>0.32140000000000002</v>
      </c>
      <c r="AI149" s="165">
        <f t="shared" si="147"/>
        <v>2.7E-2</v>
      </c>
      <c r="AJ149" s="165">
        <v>0.12180000000000001</v>
      </c>
      <c r="AK149" s="165">
        <f t="shared" si="148"/>
        <v>2.7E-2</v>
      </c>
      <c r="AL149" s="165">
        <v>4.6100000000000002E-2</v>
      </c>
      <c r="AM149" s="165">
        <f t="shared" si="149"/>
        <v>2.7E-2</v>
      </c>
      <c r="AN149" s="165">
        <v>1.7500000000000002E-2</v>
      </c>
      <c r="AO149" s="165">
        <f t="shared" si="150"/>
        <v>2.7E-2</v>
      </c>
      <c r="AP149" s="165">
        <v>6.6E-3</v>
      </c>
      <c r="AQ149" s="165">
        <f t="shared" si="151"/>
        <v>2.7E-2</v>
      </c>
      <c r="AR149" s="165">
        <v>2.5000000000000001E-3</v>
      </c>
      <c r="AS149" s="165">
        <f t="shared" si="152"/>
        <v>2.7E-2</v>
      </c>
    </row>
    <row r="150" spans="1:45" ht="15" customHeight="1" x14ac:dyDescent="0.25">
      <c r="A150" s="63" t="s">
        <v>76</v>
      </c>
      <c r="B150" s="70">
        <v>55148</v>
      </c>
      <c r="C150" s="70">
        <v>4</v>
      </c>
      <c r="D150" s="107">
        <f>(LARGE('Annual Heat Inputs'!D150:K150,1)+LARGE('Annual Heat Inputs'!D150:K150,2)+LARGE('Annual Heat Inputs'!D150:K150,3))/3</f>
        <v>84414.265666666659</v>
      </c>
      <c r="E150" s="108">
        <v>1344079813</v>
      </c>
      <c r="F150" s="137">
        <f t="shared" si="134"/>
        <v>6.2804503758041822E-5</v>
      </c>
      <c r="G150" s="159">
        <v>161456</v>
      </c>
      <c r="H150" s="165">
        <f t="shared" si="98"/>
        <v>10.1401639587584</v>
      </c>
      <c r="I150" s="165">
        <f>MIN(H150,'SO2 Annual Emissions'!N150,' Retirement Adjustments'!D150)</f>
        <v>3.3000000000000002E-2</v>
      </c>
      <c r="J150" s="165">
        <v>38807.2333</v>
      </c>
      <c r="K150" s="165">
        <f t="shared" si="135"/>
        <v>3.3000000000000002E-2</v>
      </c>
      <c r="L150" s="165">
        <v>13891.458699999999</v>
      </c>
      <c r="M150" s="165">
        <f t="shared" si="136"/>
        <v>3.3000000000000002E-2</v>
      </c>
      <c r="N150" s="165">
        <v>5263.9876999999997</v>
      </c>
      <c r="O150" s="165">
        <f t="shared" si="137"/>
        <v>3.3000000000000002E-2</v>
      </c>
      <c r="P150" s="165">
        <v>1994.7197000000001</v>
      </c>
      <c r="Q150" s="165">
        <f t="shared" si="138"/>
        <v>3.3000000000000002E-2</v>
      </c>
      <c r="R150" s="165">
        <v>755.87310000000002</v>
      </c>
      <c r="S150" s="165">
        <f t="shared" si="139"/>
        <v>3.3000000000000002E-2</v>
      </c>
      <c r="T150" s="165">
        <v>286.42829999999998</v>
      </c>
      <c r="U150" s="165">
        <f t="shared" si="140"/>
        <v>3.3000000000000002E-2</v>
      </c>
      <c r="V150" s="165">
        <v>108.53830000000001</v>
      </c>
      <c r="W150" s="165">
        <f t="shared" si="141"/>
        <v>3.3000000000000002E-2</v>
      </c>
      <c r="X150" s="165">
        <v>41.129199999999997</v>
      </c>
      <c r="Y150" s="165">
        <f t="shared" si="142"/>
        <v>3.3000000000000002E-2</v>
      </c>
      <c r="Z150" s="165">
        <v>15.5854</v>
      </c>
      <c r="AA150" s="165">
        <f t="shared" si="143"/>
        <v>3.3000000000000002E-2</v>
      </c>
      <c r="AB150" s="165">
        <v>5.9058000000000002</v>
      </c>
      <c r="AC150" s="165">
        <f t="shared" si="144"/>
        <v>3.3000000000000002E-2</v>
      </c>
      <c r="AD150" s="165">
        <v>2.238</v>
      </c>
      <c r="AE150" s="165">
        <f t="shared" si="145"/>
        <v>3.3000000000000002E-2</v>
      </c>
      <c r="AF150" s="165">
        <v>0.84799999999999998</v>
      </c>
      <c r="AG150" s="165">
        <f t="shared" si="146"/>
        <v>3.3000000000000002E-2</v>
      </c>
      <c r="AH150" s="165">
        <v>0.32140000000000002</v>
      </c>
      <c r="AI150" s="165">
        <f t="shared" si="147"/>
        <v>3.3000000000000002E-2</v>
      </c>
      <c r="AJ150" s="165">
        <v>0.12180000000000001</v>
      </c>
      <c r="AK150" s="165">
        <f t="shared" si="148"/>
        <v>3.3000000000000002E-2</v>
      </c>
      <c r="AL150" s="165">
        <v>4.6100000000000002E-2</v>
      </c>
      <c r="AM150" s="165">
        <f t="shared" si="149"/>
        <v>3.3000000000000002E-2</v>
      </c>
      <c r="AN150" s="165">
        <v>1.7500000000000002E-2</v>
      </c>
      <c r="AO150" s="165">
        <f t="shared" si="150"/>
        <v>3.3000000000000002E-2</v>
      </c>
      <c r="AP150" s="165">
        <v>6.6E-3</v>
      </c>
      <c r="AQ150" s="165">
        <f t="shared" si="151"/>
        <v>3.3000000000000002E-2</v>
      </c>
      <c r="AR150" s="165">
        <v>2.5000000000000001E-3</v>
      </c>
      <c r="AS150" s="165">
        <f t="shared" si="152"/>
        <v>3.3000000000000002E-2</v>
      </c>
    </row>
    <row r="151" spans="1:45" ht="15" customHeight="1" x14ac:dyDescent="0.25">
      <c r="A151" s="37" t="s">
        <v>85</v>
      </c>
      <c r="D151" s="42">
        <f>SUM(D2:D150)</f>
        <v>1344079812.9693329</v>
      </c>
      <c r="E151" s="42" t="s">
        <v>150</v>
      </c>
      <c r="F151" s="148">
        <f>SUM(F2:F150)</f>
        <v>0.99999999997718358</v>
      </c>
      <c r="G151" s="151"/>
      <c r="H151" s="145">
        <f>SUM(H2:H150)</f>
        <v>161455.9999963163</v>
      </c>
      <c r="I151" s="145">
        <f>SUM(I2:I150)</f>
        <v>122648.76672767193</v>
      </c>
      <c r="J151" s="145">
        <f>H151-I151</f>
        <v>38807.23326864437</v>
      </c>
      <c r="K151" s="145">
        <f>SUM(K2:K150)</f>
        <v>147564.54128060408</v>
      </c>
      <c r="L151" s="145">
        <f>H151-K151</f>
        <v>13891.458715712215</v>
      </c>
      <c r="M151" s="144">
        <f>SUM(M2:M150)</f>
        <v>156192.01227248981</v>
      </c>
      <c r="N151" s="144">
        <f>H151-M151</f>
        <v>5263.9877238264889</v>
      </c>
      <c r="O151" s="144">
        <f>SUM(O2:O150)</f>
        <v>159461.28025680836</v>
      </c>
      <c r="P151" s="144">
        <f>H151-O151</f>
        <v>1994.719739507942</v>
      </c>
      <c r="Q151" s="145">
        <f>SUM(Q2:Q150)</f>
        <v>160700.12685458819</v>
      </c>
      <c r="R151" s="144">
        <f>H151-Q151</f>
        <v>755.87314172810875</v>
      </c>
      <c r="S151" s="145">
        <f>SUM(S2:S150)</f>
        <v>161169.57166845759</v>
      </c>
      <c r="T151" s="144">
        <f>H151-S151</f>
        <v>286.42832785870996</v>
      </c>
      <c r="U151" s="145">
        <f>SUM(U2:U150)</f>
        <v>161347.46168727221</v>
      </c>
      <c r="V151" s="144">
        <f>H151-U151</f>
        <v>108.53830904408824</v>
      </c>
      <c r="W151" s="145">
        <f>SUM(W2:W150)</f>
        <v>161414.87080930767</v>
      </c>
      <c r="X151" s="144">
        <f>H151-W151</f>
        <v>41.129187008627923</v>
      </c>
      <c r="Y151" s="145">
        <f>SUM(Y2:Y150)</f>
        <v>161440.41463358002</v>
      </c>
      <c r="Z151" s="144">
        <f>H151-Y151</f>
        <v>15.58536273628124</v>
      </c>
      <c r="AA151" s="145">
        <f>SUM(AA2:AA150)</f>
        <v>161450.09414883473</v>
      </c>
      <c r="AB151" s="144">
        <f>H151-AA151</f>
        <v>5.9058474815683439</v>
      </c>
      <c r="AC151" s="145">
        <f>SUM(AC2:AC150)</f>
        <v>161453.76202269041</v>
      </c>
      <c r="AD151" s="144">
        <f>H151-AC151</f>
        <v>2.2379736258881167</v>
      </c>
      <c r="AE151" s="145">
        <f>SUM(AE2:AE150)</f>
        <v>161455.15196168082</v>
      </c>
      <c r="AF151" s="144">
        <f>H151-AE151</f>
        <v>0.84803463547723368</v>
      </c>
      <c r="AG151" s="145">
        <f>SUM(AG2:AG150)</f>
        <v>161455.67862310339</v>
      </c>
      <c r="AH151" s="144">
        <f>H151-AG151</f>
        <v>0.32137321290792897</v>
      </c>
      <c r="AI151" s="145">
        <f>SUM(AI2:AI150)</f>
        <v>161455.87823275107</v>
      </c>
      <c r="AJ151" s="144">
        <f>H151-AI151</f>
        <v>0.12176356522832066</v>
      </c>
      <c r="AK151" s="145">
        <f>SUM(AK2:AK150)</f>
        <v>161455.9538782243</v>
      </c>
      <c r="AL151" s="144">
        <f>H151-AK151</f>
        <v>4.6118091995595023E-2</v>
      </c>
      <c r="AM151" s="145">
        <f>SUM(AM2:AM150)</f>
        <v>161455.98250922852</v>
      </c>
      <c r="AN151" s="144">
        <f>H151-AM151</f>
        <v>1.748708778177388E-2</v>
      </c>
      <c r="AO151" s="145">
        <f>SUM(AO2:AO150)</f>
        <v>161455.99337783095</v>
      </c>
      <c r="AP151" s="144">
        <f>H151-AO151</f>
        <v>6.6184853494632989E-3</v>
      </c>
      <c r="AQ151" s="145">
        <f>SUM(AQ2:AQ150)</f>
        <v>161455.99747684674</v>
      </c>
      <c r="AR151" s="144">
        <f>H151-AQ151</f>
        <v>2.5194695626851171E-3</v>
      </c>
      <c r="AS151" s="145">
        <f>SUM(AS2:AS150)</f>
        <v>161455.99902950428</v>
      </c>
    </row>
    <row r="154" spans="1:45" x14ac:dyDescent="0.25">
      <c r="F154" s="54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5"/>
  <sheetViews>
    <sheetView zoomScaleNormal="100" workbookViewId="0"/>
  </sheetViews>
  <sheetFormatPr defaultRowHeight="15" x14ac:dyDescent="0.25"/>
  <cols>
    <col min="1" max="1" width="35.7109375" style="62" customWidth="1"/>
    <col min="2" max="2" width="9.42578125" style="62" customWidth="1"/>
    <col min="3" max="3" width="9.140625" style="62"/>
    <col min="4" max="4" width="14.5703125" style="62" customWidth="1"/>
    <col min="5" max="5" width="15" style="62" customWidth="1"/>
    <col min="6" max="6" width="14.7109375" style="62" customWidth="1"/>
    <col min="7" max="7" width="16.28515625" style="38" customWidth="1"/>
    <col min="8" max="8" width="14.7109375" style="38" customWidth="1"/>
    <col min="9" max="9" width="18.28515625" style="62" customWidth="1"/>
    <col min="10" max="10" width="14.42578125" style="62" customWidth="1"/>
    <col min="11" max="18" width="16.42578125" style="62" customWidth="1"/>
    <col min="19" max="19" width="16.7109375" style="62" customWidth="1"/>
    <col min="20" max="21" width="16.42578125" style="62" customWidth="1"/>
    <col min="22" max="22" width="16.5703125" style="62" customWidth="1"/>
    <col min="23" max="23" width="16.42578125" style="62" customWidth="1"/>
    <col min="24" max="24" width="16.85546875" style="62" customWidth="1"/>
    <col min="25" max="25" width="16.7109375" style="62" customWidth="1"/>
    <col min="26" max="27" width="16.5703125" style="62" customWidth="1"/>
    <col min="28" max="29" width="16.42578125" style="62" customWidth="1"/>
    <col min="30" max="30" width="16.5703125" style="62" customWidth="1"/>
    <col min="31" max="31" width="16.42578125" style="62" customWidth="1"/>
    <col min="32" max="32" width="16.5703125" style="62" customWidth="1"/>
    <col min="33" max="33" width="16.42578125" style="62" customWidth="1"/>
    <col min="34" max="34" width="16.7109375" style="62" customWidth="1"/>
    <col min="35" max="35" width="16.42578125" style="62" customWidth="1"/>
    <col min="36" max="36" width="16.7109375" style="131" customWidth="1"/>
    <col min="37" max="37" width="17.5703125" style="131" customWidth="1"/>
    <col min="38" max="38" width="16.7109375" style="131" customWidth="1"/>
    <col min="39" max="39" width="17.5703125" style="131" customWidth="1"/>
    <col min="40" max="40" width="16.7109375" style="131" customWidth="1"/>
    <col min="41" max="41" width="17.5703125" style="131" customWidth="1"/>
    <col min="42" max="42" width="16.7109375" style="131" customWidth="1"/>
    <col min="43" max="43" width="17.5703125" style="131" customWidth="1"/>
    <col min="44" max="44" width="16.7109375" style="131" customWidth="1"/>
    <col min="45" max="45" width="17.5703125" style="131" customWidth="1"/>
    <col min="46" max="16384" width="9.140625" style="62"/>
  </cols>
  <sheetData>
    <row r="1" spans="1:45" ht="121.5" customHeight="1" x14ac:dyDescent="0.25">
      <c r="A1" s="86" t="s">
        <v>0</v>
      </c>
      <c r="B1" s="86" t="s">
        <v>1</v>
      </c>
      <c r="C1" s="86" t="s">
        <v>2</v>
      </c>
      <c r="D1" s="67" t="s">
        <v>182</v>
      </c>
      <c r="E1" s="67" t="s">
        <v>115</v>
      </c>
      <c r="F1" s="60" t="s">
        <v>114</v>
      </c>
      <c r="G1" s="65" t="s">
        <v>151</v>
      </c>
      <c r="H1" s="65" t="s">
        <v>152</v>
      </c>
      <c r="I1" s="65" t="s">
        <v>147</v>
      </c>
      <c r="J1" s="110" t="s">
        <v>101</v>
      </c>
      <c r="K1" s="111" t="s">
        <v>102</v>
      </c>
      <c r="L1" s="110" t="s">
        <v>103</v>
      </c>
      <c r="M1" s="111" t="s">
        <v>104</v>
      </c>
      <c r="N1" s="110" t="s">
        <v>105</v>
      </c>
      <c r="O1" s="111" t="s">
        <v>106</v>
      </c>
      <c r="P1" s="110" t="s">
        <v>107</v>
      </c>
      <c r="Q1" s="111" t="s">
        <v>108</v>
      </c>
      <c r="R1" s="110" t="s">
        <v>109</v>
      </c>
      <c r="S1" s="111" t="s">
        <v>110</v>
      </c>
      <c r="T1" s="110" t="s">
        <v>111</v>
      </c>
      <c r="U1" s="66" t="s">
        <v>112</v>
      </c>
      <c r="V1" s="110" t="s">
        <v>113</v>
      </c>
      <c r="W1" s="111" t="s">
        <v>117</v>
      </c>
      <c r="X1" s="110" t="s">
        <v>116</v>
      </c>
      <c r="Y1" s="111" t="s">
        <v>118</v>
      </c>
      <c r="Z1" s="110" t="s">
        <v>119</v>
      </c>
      <c r="AA1" s="111" t="s">
        <v>120</v>
      </c>
      <c r="AB1" s="110" t="s">
        <v>121</v>
      </c>
      <c r="AC1" s="111" t="s">
        <v>131</v>
      </c>
      <c r="AD1" s="110" t="s">
        <v>132</v>
      </c>
      <c r="AE1" s="111" t="s">
        <v>143</v>
      </c>
      <c r="AF1" s="110" t="s">
        <v>144</v>
      </c>
      <c r="AG1" s="111" t="s">
        <v>145</v>
      </c>
      <c r="AH1" s="110" t="s">
        <v>146</v>
      </c>
      <c r="AI1" s="111" t="s">
        <v>148</v>
      </c>
      <c r="AJ1" s="110" t="s">
        <v>149</v>
      </c>
      <c r="AK1" s="111" t="s">
        <v>186</v>
      </c>
      <c r="AL1" s="110" t="s">
        <v>185</v>
      </c>
      <c r="AM1" s="111" t="s">
        <v>201</v>
      </c>
      <c r="AN1" s="110" t="s">
        <v>202</v>
      </c>
      <c r="AO1" s="111" t="s">
        <v>204</v>
      </c>
      <c r="AP1" s="110" t="s">
        <v>203</v>
      </c>
      <c r="AQ1" s="111" t="s">
        <v>205</v>
      </c>
      <c r="AR1" s="110" t="s">
        <v>206</v>
      </c>
      <c r="AS1" s="84" t="s">
        <v>168</v>
      </c>
    </row>
    <row r="2" spans="1:45" ht="15" customHeight="1" x14ac:dyDescent="0.25">
      <c r="A2" s="63" t="s">
        <v>3</v>
      </c>
      <c r="B2" s="133">
        <v>6137</v>
      </c>
      <c r="C2" s="133">
        <v>1</v>
      </c>
      <c r="D2" s="141">
        <f>(LARGE('Annual Heat Inputs'!D2:K2,1)+LARGE('Annual Heat Inputs'!D2:K2,2)+LARGE('Annual Heat Inputs'!D2:K2,3))/3</f>
        <v>16655418.840000002</v>
      </c>
      <c r="E2" s="142">
        <v>1344079813</v>
      </c>
      <c r="F2" s="143">
        <f>D2/E2</f>
        <v>1.2391688855756961E-2</v>
      </c>
      <c r="G2" s="159">
        <v>105171</v>
      </c>
      <c r="H2" s="159">
        <f>PRODUCT(F2,G2)</f>
        <v>1303.2463086488153</v>
      </c>
      <c r="I2" s="159">
        <f>MIN(H2,'NOx Annual Emissions'!N2,'Annual NOx Consent Decree Caps '!D2,' Retirement Adjustments'!D2)</f>
        <v>1303.2463086488153</v>
      </c>
      <c r="J2" s="164">
        <v>21777.322499999998</v>
      </c>
      <c r="K2" s="164">
        <f>PRODUCT(F2,J2)+H2</f>
        <v>1573.1041131802906</v>
      </c>
      <c r="L2" s="165">
        <v>8602.9282999999996</v>
      </c>
      <c r="M2" s="164">
        <f>PRODUCT(F2,L2)+K2</f>
        <v>1679.7089239222769</v>
      </c>
      <c r="N2" s="165">
        <v>3398.5066999999999</v>
      </c>
      <c r="O2" s="164">
        <f t="shared" ref="O2:O27" si="0">PRODUCT(F2,N2)+M2</f>
        <v>1721.8221615228822</v>
      </c>
      <c r="P2" s="239">
        <v>1342.5483999999999</v>
      </c>
      <c r="Q2" s="164">
        <f>PRODUCT(F2,P2)+O2</f>
        <v>1738.4586035694765</v>
      </c>
      <c r="R2" s="165">
        <v>530.36120000000005</v>
      </c>
      <c r="S2" s="164">
        <f>PRODUCT(F2,R2)+Q2</f>
        <v>1745.0306745410423</v>
      </c>
      <c r="T2" s="149">
        <v>210.47919999999999</v>
      </c>
      <c r="U2" s="239">
        <f>PRODUCT(F2,T2)+S2</f>
        <v>1747.6388672980511</v>
      </c>
      <c r="V2" s="149">
        <v>98.883099999999999</v>
      </c>
      <c r="W2" s="164">
        <f>PRODUCT(F2,V2)+U2</f>
        <v>1748.8641959063439</v>
      </c>
      <c r="X2" s="147">
        <v>39.062899999999999</v>
      </c>
      <c r="Y2" s="164">
        <f>PRODUCT(F2,X2)+W2</f>
        <v>1749.3482512089474</v>
      </c>
      <c r="Z2" s="147">
        <v>15.4314</v>
      </c>
      <c r="AA2" s="164">
        <f>PRODUCT(F2,Z2)+Y2</f>
        <v>1749.5394723163561</v>
      </c>
      <c r="AB2" s="165">
        <v>6.0960000000000001</v>
      </c>
      <c r="AC2" s="164">
        <f>PRODUCT(F2,AB2)+AA2</f>
        <v>1749.6150120516209</v>
      </c>
      <c r="AD2" s="147">
        <v>2.4081999999999999</v>
      </c>
      <c r="AE2" s="164">
        <f>PRODUCT(F2,AD2)+AC2</f>
        <v>1749.6448537167232</v>
      </c>
      <c r="AF2" s="147">
        <v>0.95130000000000003</v>
      </c>
      <c r="AG2" s="164">
        <f>PRODUCT(F2,AF2)+AE2</f>
        <v>1749.6566419303317</v>
      </c>
      <c r="AH2" s="147">
        <v>0.37580000000000002</v>
      </c>
      <c r="AI2" s="164">
        <f>PRODUCT(F2,AH2)+AG2</f>
        <v>1749.6612987270037</v>
      </c>
      <c r="AJ2" s="165">
        <v>0.14849999999999999</v>
      </c>
      <c r="AK2" s="164">
        <f>PRODUCT(F2,AJ2)+AI2</f>
        <v>1749.6631388927988</v>
      </c>
      <c r="AL2" s="165">
        <v>5.8700000000000002E-2</v>
      </c>
      <c r="AM2" s="164">
        <f>PRODUCT(F2,AL2)+AK2</f>
        <v>1749.6638662849346</v>
      </c>
      <c r="AN2" s="165">
        <v>2.3099999999999999E-2</v>
      </c>
      <c r="AO2" s="164">
        <f>PRODUCT(F2,AN2)+AM2</f>
        <v>1749.6641525329471</v>
      </c>
      <c r="AP2" s="165">
        <v>9.1999999999999998E-3</v>
      </c>
      <c r="AQ2" s="164">
        <f>PRODUCT(F2,AP2)+AO2</f>
        <v>1749.6642665364845</v>
      </c>
      <c r="AR2" s="165">
        <v>3.5999999999999999E-3</v>
      </c>
      <c r="AS2" s="164">
        <f>PRODUCT(F2,AR2)+AQ2</f>
        <v>1749.6643111465644</v>
      </c>
    </row>
    <row r="3" spans="1:45" ht="15" customHeight="1" x14ac:dyDescent="0.25">
      <c r="A3" s="63" t="s">
        <v>3</v>
      </c>
      <c r="B3" s="133">
        <v>6137</v>
      </c>
      <c r="C3" s="133">
        <v>2</v>
      </c>
      <c r="D3" s="141">
        <f>(LARGE('Annual Heat Inputs'!D3:K3,1)+LARGE('Annual Heat Inputs'!D3:K3,2)+LARGE('Annual Heat Inputs'!D3:K3,3))/3</f>
        <v>16068542.706666665</v>
      </c>
      <c r="E3" s="142">
        <v>1344079813</v>
      </c>
      <c r="F3" s="143">
        <f>D3/E3</f>
        <v>1.1955050995670794E-2</v>
      </c>
      <c r="G3" s="159">
        <v>105171</v>
      </c>
      <c r="H3" s="159">
        <f t="shared" ref="H3:H68" si="1">PRODUCT(F3,G3)</f>
        <v>1257.3246682656932</v>
      </c>
      <c r="I3" s="159">
        <f>MIN(H3,'NOx Annual Emissions'!N3,'Annual NOx Consent Decree Caps '!D3,' Retirement Adjustments'!D3)</f>
        <v>1257.3246682656932</v>
      </c>
      <c r="J3" s="164">
        <v>21777.322499999998</v>
      </c>
      <c r="K3" s="164">
        <f>PRODUCT(F3,J3)+H3</f>
        <v>1517.6736693023622</v>
      </c>
      <c r="L3" s="165">
        <v>8602.9282999999996</v>
      </c>
      <c r="M3" s="164">
        <f>PRODUCT(F3,L3)+K3</f>
        <v>1620.5221158409618</v>
      </c>
      <c r="N3" s="165">
        <v>3398.5066999999999</v>
      </c>
      <c r="O3" s="164">
        <f t="shared" si="0"/>
        <v>1661.1514367485906</v>
      </c>
      <c r="P3" s="239">
        <v>1342.5483999999999</v>
      </c>
      <c r="Q3" s="164">
        <f>PRODUCT(F3,P3)+O3</f>
        <v>1677.2016713347468</v>
      </c>
      <c r="R3" s="165">
        <v>530.36120000000005</v>
      </c>
      <c r="S3" s="164">
        <f>PRODUCT(F3,R3)+Q3</f>
        <v>1683.5421665268721</v>
      </c>
      <c r="T3" s="149">
        <v>210.47919999999999</v>
      </c>
      <c r="U3" s="239">
        <f>PRODUCT(F3,T3)+S3</f>
        <v>1686.0584560964001</v>
      </c>
      <c r="V3" s="149">
        <v>98.883099999999999</v>
      </c>
      <c r="W3" s="164">
        <f>PRODUCT(F3,V3)+U3</f>
        <v>1687.2406085995101</v>
      </c>
      <c r="X3" s="147">
        <v>39.062899999999999</v>
      </c>
      <c r="Y3" s="164">
        <f>PRODUCT(F3,X3)+W3</f>
        <v>1687.7076075610489</v>
      </c>
      <c r="Z3" s="147">
        <v>15.4314</v>
      </c>
      <c r="AA3" s="164">
        <f>PRODUCT(F3,Z3)+Y3</f>
        <v>1687.8920907349834</v>
      </c>
      <c r="AB3" s="165">
        <v>6.0960000000000001</v>
      </c>
      <c r="AC3" s="164">
        <f>PRODUCT(F3,AB3)+AA3</f>
        <v>1687.9649687258529</v>
      </c>
      <c r="AD3" s="147">
        <v>2.4081999999999999</v>
      </c>
      <c r="AE3" s="164">
        <f>PRODUCT(F3,AD3)+AC3</f>
        <v>1687.9937588796606</v>
      </c>
      <c r="AF3" s="147">
        <v>0.95130000000000003</v>
      </c>
      <c r="AG3" s="164">
        <f>PRODUCT(F3,AF3)+AE3</f>
        <v>1688.0051317196728</v>
      </c>
      <c r="AH3" s="147">
        <v>0.37580000000000002</v>
      </c>
      <c r="AI3" s="164">
        <f>PRODUCT(F3,AH3)+AG3</f>
        <v>1688.009624427837</v>
      </c>
      <c r="AJ3" s="165">
        <v>0.14849999999999999</v>
      </c>
      <c r="AK3" s="164">
        <f>PRODUCT(F3,AJ3)+AI3</f>
        <v>1688.0113997529099</v>
      </c>
      <c r="AL3" s="165">
        <v>5.8700000000000002E-2</v>
      </c>
      <c r="AM3" s="164">
        <f>PRODUCT(F3,AL3)+AK3</f>
        <v>1688.0121015144034</v>
      </c>
      <c r="AN3" s="165">
        <v>2.3099999999999999E-2</v>
      </c>
      <c r="AO3" s="164">
        <f>PRODUCT(F3,AN3)+AM3</f>
        <v>1688.0123776760813</v>
      </c>
      <c r="AP3" s="165">
        <v>9.1999999999999998E-3</v>
      </c>
      <c r="AQ3" s="164">
        <f>PRODUCT(F3,AP3)+AO3</f>
        <v>1688.0124876625505</v>
      </c>
      <c r="AR3" s="165">
        <v>3.5999999999999999E-3</v>
      </c>
      <c r="AS3" s="164">
        <f>PRODUCT(F3,AR3)+AQ3</f>
        <v>1688.012530700734</v>
      </c>
    </row>
    <row r="4" spans="1:45" ht="15" customHeight="1" x14ac:dyDescent="0.25">
      <c r="A4" s="63" t="s">
        <v>3</v>
      </c>
      <c r="B4" s="133">
        <v>6137</v>
      </c>
      <c r="C4" s="133">
        <v>3</v>
      </c>
      <c r="D4" s="141">
        <f>(LARGE('Annual Heat Inputs'!D4:K4,1)+LARGE('Annual Heat Inputs'!D4:K4,2)+LARGE('Annual Heat Inputs'!D4:K4,3))/3</f>
        <v>233812.91266666667</v>
      </c>
      <c r="E4" s="142">
        <v>1344079813</v>
      </c>
      <c r="F4" s="143">
        <f t="shared" ref="F4:F69" si="2">D4/E4</f>
        <v>1.7395761055646975E-4</v>
      </c>
      <c r="G4" s="159">
        <v>105171</v>
      </c>
      <c r="H4" s="159">
        <f t="shared" si="1"/>
        <v>18.295295859834479</v>
      </c>
      <c r="I4" s="159">
        <f>MIN(H4,'NOx Annual Emissions'!N4,'Annual NOx Consent Decree Caps '!D4,' Retirement Adjustments'!D4)</f>
        <v>18.295295859834479</v>
      </c>
      <c r="J4" s="164">
        <v>21777.322499999998</v>
      </c>
      <c r="K4" s="164">
        <f>PRODUCT(F4,J4)+H4</f>
        <v>22.083626846252123</v>
      </c>
      <c r="L4" s="165">
        <v>8602.9282999999996</v>
      </c>
      <c r="M4" s="164">
        <f>PRODUCT(F4,L4)+K4</f>
        <v>23.580171697108756</v>
      </c>
      <c r="N4" s="165">
        <v>3398.5066999999999</v>
      </c>
      <c r="O4" s="164">
        <f t="shared" si="0"/>
        <v>24.17136780210091</v>
      </c>
      <c r="P4" s="239">
        <v>1342.5483999999999</v>
      </c>
      <c r="Q4" s="164">
        <f>PRODUCT(F4,P4)+O4</f>
        <v>24.404914313821322</v>
      </c>
      <c r="R4" s="165">
        <v>530.36120000000005</v>
      </c>
      <c r="S4" s="164">
        <f>PRODUCT(F4,R4)+Q4</f>
        <v>24.497174680905186</v>
      </c>
      <c r="T4" s="149">
        <v>210.47919999999999</v>
      </c>
      <c r="U4" s="239">
        <f>PRODUCT(F4,T4)+S4</f>
        <v>24.533789139609024</v>
      </c>
      <c r="V4" s="149">
        <v>98.883099999999999</v>
      </c>
      <c r="W4" s="164">
        <f>PRODUCT(F4,V4)+U4</f>
        <v>24.550990607409439</v>
      </c>
      <c r="X4" s="147">
        <v>39.062899999999999</v>
      </c>
      <c r="Y4" s="164">
        <f>PRODUCT(F4,X4)+W4</f>
        <v>24.557785896154844</v>
      </c>
      <c r="Z4" s="147">
        <v>15.4314</v>
      </c>
      <c r="AA4" s="164">
        <f>PRODUCT(F4,Z4)+Y4</f>
        <v>24.560470305626385</v>
      </c>
      <c r="AB4" s="165">
        <v>6.0960000000000001</v>
      </c>
      <c r="AC4" s="164">
        <f>PRODUCT(F4,AB4)+AA4</f>
        <v>24.561530751220339</v>
      </c>
      <c r="AD4" s="147">
        <v>2.4081999999999999</v>
      </c>
      <c r="AE4" s="164">
        <f>PRODUCT(F4,AD4)+AC4</f>
        <v>24.561949675938081</v>
      </c>
      <c r="AF4" s="147">
        <v>0.95130000000000003</v>
      </c>
      <c r="AG4" s="164">
        <f>PRODUCT(F4,AF4)+AE4</f>
        <v>24.562115161813004</v>
      </c>
      <c r="AH4" s="147">
        <v>0.37580000000000002</v>
      </c>
      <c r="AI4" s="164">
        <f>PRODUCT(F4,AH4)+AG4</f>
        <v>24.562180535083051</v>
      </c>
      <c r="AJ4" s="165">
        <v>0.14849999999999999</v>
      </c>
      <c r="AK4" s="164">
        <f>PRODUCT(F4,AJ4)+AI4</f>
        <v>24.562206367788217</v>
      </c>
      <c r="AL4" s="165">
        <v>5.8700000000000002E-2</v>
      </c>
      <c r="AM4" s="164">
        <f>PRODUCT(F4,AL4)+AK4</f>
        <v>24.562216579099957</v>
      </c>
      <c r="AN4" s="165">
        <v>2.3099999999999999E-2</v>
      </c>
      <c r="AO4" s="164">
        <f>PRODUCT(F4,AN4)+AM4</f>
        <v>24.56222059752076</v>
      </c>
      <c r="AP4" s="165">
        <v>9.1999999999999998E-3</v>
      </c>
      <c r="AQ4" s="164">
        <f>PRODUCT(F4,AP4)+AO4</f>
        <v>24.562222197930776</v>
      </c>
      <c r="AR4" s="165">
        <v>3.5999999999999999E-3</v>
      </c>
      <c r="AS4" s="164">
        <f>PRODUCT(F4,AR4)+AQ4</f>
        <v>24.562222824178175</v>
      </c>
    </row>
    <row r="5" spans="1:45" ht="15" customHeight="1" x14ac:dyDescent="0.25">
      <c r="A5" s="63" t="s">
        <v>3</v>
      </c>
      <c r="B5" s="133">
        <v>6137</v>
      </c>
      <c r="C5" s="133">
        <v>4</v>
      </c>
      <c r="D5" s="141">
        <f>(LARGE('Annual Heat Inputs'!D5:K5,1)+LARGE('Annual Heat Inputs'!D5:K5,2)+LARGE('Annual Heat Inputs'!D5:K5,3))/3</f>
        <v>276690.69399999996</v>
      </c>
      <c r="E5" s="142">
        <v>1344079813</v>
      </c>
      <c r="F5" s="143">
        <f t="shared" si="2"/>
        <v>2.0585882722427284E-4</v>
      </c>
      <c r="G5" s="159">
        <v>105171</v>
      </c>
      <c r="H5" s="159">
        <f t="shared" si="1"/>
        <v>21.650378718003999</v>
      </c>
      <c r="I5" s="159">
        <f>MIN(H5,'NOx Annual Emissions'!N5,'Annual NOx Consent Decree Caps '!D5,' Retirement Adjustments'!D5)</f>
        <v>2.6219999999999999</v>
      </c>
      <c r="J5" s="164">
        <v>21777.322499999998</v>
      </c>
      <c r="K5" s="159">
        <f>I5</f>
        <v>2.6219999999999999</v>
      </c>
      <c r="L5" s="165">
        <v>8602.9282999999996</v>
      </c>
      <c r="M5" s="159">
        <f>K5</f>
        <v>2.6219999999999999</v>
      </c>
      <c r="N5" s="165">
        <v>3398.5066999999999</v>
      </c>
      <c r="O5" s="159">
        <f>M5</f>
        <v>2.6219999999999999</v>
      </c>
      <c r="P5" s="239">
        <v>1342.5483999999999</v>
      </c>
      <c r="Q5" s="159">
        <f>O5</f>
        <v>2.6219999999999999</v>
      </c>
      <c r="R5" s="165">
        <v>530.36120000000005</v>
      </c>
      <c r="S5" s="159">
        <f>Q5</f>
        <v>2.6219999999999999</v>
      </c>
      <c r="T5" s="149">
        <v>210.47919999999999</v>
      </c>
      <c r="U5" s="159">
        <f>S5</f>
        <v>2.6219999999999999</v>
      </c>
      <c r="V5" s="149">
        <v>98.883099999999999</v>
      </c>
      <c r="W5" s="159">
        <f>U5</f>
        <v>2.6219999999999999</v>
      </c>
      <c r="X5" s="147">
        <v>39.062899999999999</v>
      </c>
      <c r="Y5" s="159">
        <f>W5</f>
        <v>2.6219999999999999</v>
      </c>
      <c r="Z5" s="147">
        <v>15.4314</v>
      </c>
      <c r="AA5" s="159">
        <f>Y5</f>
        <v>2.6219999999999999</v>
      </c>
      <c r="AB5" s="165">
        <v>6.0960000000000001</v>
      </c>
      <c r="AC5" s="159">
        <f>AA5</f>
        <v>2.6219999999999999</v>
      </c>
      <c r="AD5" s="147">
        <v>2.4081999999999999</v>
      </c>
      <c r="AE5" s="159">
        <f>Y5</f>
        <v>2.6219999999999999</v>
      </c>
      <c r="AF5" s="147">
        <v>0.95130000000000003</v>
      </c>
      <c r="AG5" s="159">
        <f>AE5</f>
        <v>2.6219999999999999</v>
      </c>
      <c r="AH5" s="147">
        <v>0.37580000000000002</v>
      </c>
      <c r="AI5" s="164">
        <f>AG5</f>
        <v>2.6219999999999999</v>
      </c>
      <c r="AJ5" s="165">
        <v>0.14849999999999999</v>
      </c>
      <c r="AK5" s="164">
        <f>AI5</f>
        <v>2.6219999999999999</v>
      </c>
      <c r="AL5" s="165">
        <v>5.8700000000000002E-2</v>
      </c>
      <c r="AM5" s="164">
        <f>AK5</f>
        <v>2.6219999999999999</v>
      </c>
      <c r="AN5" s="165">
        <v>2.3099999999999999E-2</v>
      </c>
      <c r="AO5" s="164">
        <f>AM5</f>
        <v>2.6219999999999999</v>
      </c>
      <c r="AP5" s="165">
        <v>9.1999999999999998E-3</v>
      </c>
      <c r="AQ5" s="164">
        <f>AO5</f>
        <v>2.6219999999999999</v>
      </c>
      <c r="AR5" s="165">
        <v>3.5999999999999999E-3</v>
      </c>
      <c r="AS5" s="164">
        <f>AQ5</f>
        <v>2.6219999999999999</v>
      </c>
    </row>
    <row r="6" spans="1:45" ht="15" customHeight="1" x14ac:dyDescent="0.25">
      <c r="A6" s="136" t="s">
        <v>4</v>
      </c>
      <c r="B6" s="133">
        <v>6705</v>
      </c>
      <c r="C6" s="133">
        <v>4</v>
      </c>
      <c r="D6" s="141">
        <f>(LARGE('Annual Heat Inputs'!D6:K6,1)+LARGE('Annual Heat Inputs'!D6:K6,2)+LARGE('Annual Heat Inputs'!D6:K6,3))/3</f>
        <v>24119303.735333335</v>
      </c>
      <c r="E6" s="142">
        <v>1344079813</v>
      </c>
      <c r="F6" s="143">
        <f t="shared" si="2"/>
        <v>1.794484486862339E-2</v>
      </c>
      <c r="G6" s="159">
        <v>105171</v>
      </c>
      <c r="H6" s="159">
        <f t="shared" si="1"/>
        <v>1887.2772796779905</v>
      </c>
      <c r="I6" s="159">
        <f>MIN(H6,'NOx Annual Emissions'!N6,'Annual NOx Consent Decree Caps '!D6,' Retirement Adjustments'!D6)</f>
        <v>1887.2772796779905</v>
      </c>
      <c r="J6" s="164">
        <v>21777.322499999998</v>
      </c>
      <c r="K6" s="164">
        <f>PRODUCT(F6,J6)+H6</f>
        <v>2278.0679535944719</v>
      </c>
      <c r="L6" s="165">
        <v>8602.9282999999996</v>
      </c>
      <c r="M6" s="164">
        <f>PRODUCT(F6,L6)+K6</f>
        <v>2432.4461673538617</v>
      </c>
      <c r="N6" s="165">
        <v>3398.5066999999999</v>
      </c>
      <c r="O6" s="164">
        <f t="shared" si="0"/>
        <v>2493.4318428703391</v>
      </c>
      <c r="P6" s="239">
        <v>1342.5483999999999</v>
      </c>
      <c r="Q6" s="164">
        <f>PRODUCT(F6,P6)+O6</f>
        <v>2517.5236656369575</v>
      </c>
      <c r="R6" s="165">
        <v>530.36120000000005</v>
      </c>
      <c r="S6" s="164">
        <f>PRODUCT(F6,R6)+Q6</f>
        <v>2527.0409150952946</v>
      </c>
      <c r="T6" s="149">
        <v>210.47919999999999</v>
      </c>
      <c r="U6" s="239">
        <f>PRODUCT(F6,T6)+S6</f>
        <v>2530.8179316873666</v>
      </c>
      <c r="V6" s="149">
        <v>98.883099999999999</v>
      </c>
      <c r="W6" s="164">
        <f>PRODUCT(F6,V6)+U6</f>
        <v>2532.5923735769952</v>
      </c>
      <c r="X6" s="147">
        <v>39.062899999999999</v>
      </c>
      <c r="Y6" s="164">
        <f>PRODUCT(F6,X6)+W6</f>
        <v>2533.2933512576137</v>
      </c>
      <c r="Z6" s="147">
        <v>15.4314</v>
      </c>
      <c r="AA6" s="164">
        <f>PRODUCT(F6,Z6)+Y6</f>
        <v>2533.5702653367193</v>
      </c>
      <c r="AB6" s="165">
        <v>6.0960000000000001</v>
      </c>
      <c r="AC6" s="164">
        <f>PRODUCT(F6,AB6)+AA6</f>
        <v>2533.6796571110385</v>
      </c>
      <c r="AD6" s="147">
        <v>2.4081999999999999</v>
      </c>
      <c r="AE6" s="164">
        <f>PRODUCT(F6,AD6)+AC6</f>
        <v>2533.7228718864512</v>
      </c>
      <c r="AF6" s="147">
        <v>0.95130000000000003</v>
      </c>
      <c r="AG6" s="164">
        <f>PRODUCT(F6,AF6)+AE6</f>
        <v>2533.7399428173749</v>
      </c>
      <c r="AH6" s="147">
        <v>0.37580000000000002</v>
      </c>
      <c r="AI6" s="164">
        <f>PRODUCT(F6,AH6)+AG6</f>
        <v>2533.7466864900766</v>
      </c>
      <c r="AJ6" s="165">
        <v>0.14849999999999999</v>
      </c>
      <c r="AK6" s="164">
        <f>PRODUCT(F6,AJ6)+AI6</f>
        <v>2533.7493512995397</v>
      </c>
      <c r="AL6" s="165">
        <v>5.8700000000000002E-2</v>
      </c>
      <c r="AM6" s="164">
        <f>PRODUCT(F6,AL6)+AK6</f>
        <v>2533.7504046619333</v>
      </c>
      <c r="AN6" s="165">
        <v>2.3099999999999999E-2</v>
      </c>
      <c r="AO6" s="164">
        <f>PRODUCT(F6,AN6)+AM6</f>
        <v>2533.7508191878496</v>
      </c>
      <c r="AP6" s="165">
        <v>9.1999999999999998E-3</v>
      </c>
      <c r="AQ6" s="164">
        <f>PRODUCT(F6,AP6)+AO6</f>
        <v>2533.7509842804225</v>
      </c>
      <c r="AR6" s="165">
        <v>3.5999999999999999E-3</v>
      </c>
      <c r="AS6" s="164">
        <f>PRODUCT(F6,AR6)+AQ6</f>
        <v>2533.7510488818639</v>
      </c>
    </row>
    <row r="7" spans="1:45" ht="15" customHeight="1" x14ac:dyDescent="0.25">
      <c r="A7" s="63" t="s">
        <v>5</v>
      </c>
      <c r="B7" s="133">
        <v>7336</v>
      </c>
      <c r="C7" s="139" t="s">
        <v>6</v>
      </c>
      <c r="D7" s="141">
        <f>(LARGE('Annual Heat Inputs'!D7:K7,1)+LARGE('Annual Heat Inputs'!D7:K7,2)+LARGE('Annual Heat Inputs'!D7:K7,3))/3</f>
        <v>39683.966666666667</v>
      </c>
      <c r="E7" s="142">
        <v>1344079813</v>
      </c>
      <c r="F7" s="143">
        <f t="shared" si="2"/>
        <v>2.9525007579789213E-5</v>
      </c>
      <c r="G7" s="159">
        <v>105171</v>
      </c>
      <c r="H7" s="159">
        <f t="shared" si="1"/>
        <v>3.1051745721740112</v>
      </c>
      <c r="I7" s="159">
        <f>MIN(H7,'NOx Annual Emissions'!N7,'Annual NOx Consent Decree Caps '!D7,' Retirement Adjustments'!D7)</f>
        <v>2.161</v>
      </c>
      <c r="J7" s="164">
        <v>21777.322499999998</v>
      </c>
      <c r="K7" s="159">
        <f>I7</f>
        <v>2.161</v>
      </c>
      <c r="L7" s="165">
        <v>8602.9282999999996</v>
      </c>
      <c r="M7" s="159">
        <f>K7</f>
        <v>2.161</v>
      </c>
      <c r="N7" s="165">
        <v>3398.5066999999999</v>
      </c>
      <c r="O7" s="159">
        <f>M7</f>
        <v>2.161</v>
      </c>
      <c r="P7" s="239">
        <v>1342.5483999999999</v>
      </c>
      <c r="Q7" s="159">
        <f>O7</f>
        <v>2.161</v>
      </c>
      <c r="R7" s="165">
        <v>530.36120000000005</v>
      </c>
      <c r="S7" s="159">
        <f>Q7</f>
        <v>2.161</v>
      </c>
      <c r="T7" s="149">
        <v>210.47919999999999</v>
      </c>
      <c r="U7" s="159">
        <f>S7</f>
        <v>2.161</v>
      </c>
      <c r="V7" s="149">
        <v>98.883099999999999</v>
      </c>
      <c r="W7" s="159">
        <f>U7</f>
        <v>2.161</v>
      </c>
      <c r="X7" s="147">
        <v>39.062899999999999</v>
      </c>
      <c r="Y7" s="159">
        <f>W7</f>
        <v>2.161</v>
      </c>
      <c r="Z7" s="147">
        <v>15.4314</v>
      </c>
      <c r="AA7" s="159">
        <f>Y7</f>
        <v>2.161</v>
      </c>
      <c r="AB7" s="165">
        <v>6.0960000000000001</v>
      </c>
      <c r="AC7" s="159">
        <f>AA7</f>
        <v>2.161</v>
      </c>
      <c r="AD7" s="147">
        <v>2.4081999999999999</v>
      </c>
      <c r="AE7" s="159">
        <f>Y7</f>
        <v>2.161</v>
      </c>
      <c r="AF7" s="147">
        <v>0.95130000000000003</v>
      </c>
      <c r="AG7" s="159">
        <f>AE7</f>
        <v>2.161</v>
      </c>
      <c r="AH7" s="147">
        <v>0.37580000000000002</v>
      </c>
      <c r="AI7" s="164">
        <f>AG7</f>
        <v>2.161</v>
      </c>
      <c r="AJ7" s="165">
        <v>0.14849999999999999</v>
      </c>
      <c r="AK7" s="164">
        <f>AI7</f>
        <v>2.161</v>
      </c>
      <c r="AL7" s="165">
        <v>5.8700000000000002E-2</v>
      </c>
      <c r="AM7" s="164">
        <f>AK7</f>
        <v>2.161</v>
      </c>
      <c r="AN7" s="165">
        <v>2.3099999999999999E-2</v>
      </c>
      <c r="AO7" s="164">
        <f>AM7</f>
        <v>2.161</v>
      </c>
      <c r="AP7" s="165">
        <v>9.1999999999999998E-3</v>
      </c>
      <c r="AQ7" s="164">
        <f>AO7</f>
        <v>2.161</v>
      </c>
      <c r="AR7" s="165">
        <v>3.5999999999999999E-3</v>
      </c>
      <c r="AS7" s="164">
        <f>AQ7</f>
        <v>2.161</v>
      </c>
    </row>
    <row r="8" spans="1:45" ht="15" customHeight="1" x14ac:dyDescent="0.25">
      <c r="A8" s="63" t="s">
        <v>5</v>
      </c>
      <c r="B8" s="133">
        <v>7336</v>
      </c>
      <c r="C8" s="139" t="s">
        <v>7</v>
      </c>
      <c r="D8" s="141">
        <f>(LARGE('Annual Heat Inputs'!D8:K8,1)+LARGE('Annual Heat Inputs'!D8:K8,2)+LARGE('Annual Heat Inputs'!D8:K8,3))/3</f>
        <v>44690.958333333336</v>
      </c>
      <c r="E8" s="142">
        <v>1344079813</v>
      </c>
      <c r="F8" s="143">
        <f t="shared" si="2"/>
        <v>3.3250226587052637E-5</v>
      </c>
      <c r="G8" s="159">
        <v>105171</v>
      </c>
      <c r="H8" s="159">
        <f t="shared" si="1"/>
        <v>3.4969595803869127</v>
      </c>
      <c r="I8" s="159">
        <f>MIN(H8,'NOx Annual Emissions'!N8,'Annual NOx Consent Decree Caps '!D8,' Retirement Adjustments'!D8)</f>
        <v>3.3319999999999999</v>
      </c>
      <c r="J8" s="164">
        <v>21777.322499999998</v>
      </c>
      <c r="K8" s="159">
        <f>I8</f>
        <v>3.3319999999999999</v>
      </c>
      <c r="L8" s="165">
        <v>8602.9282999999996</v>
      </c>
      <c r="M8" s="159">
        <f>K8</f>
        <v>3.3319999999999999</v>
      </c>
      <c r="N8" s="165">
        <v>3398.5066999999999</v>
      </c>
      <c r="O8" s="159">
        <f>M8</f>
        <v>3.3319999999999999</v>
      </c>
      <c r="P8" s="239">
        <v>1342.5483999999999</v>
      </c>
      <c r="Q8" s="159">
        <f>O8</f>
        <v>3.3319999999999999</v>
      </c>
      <c r="R8" s="165">
        <v>530.36120000000005</v>
      </c>
      <c r="S8" s="159">
        <f>Q8</f>
        <v>3.3319999999999999</v>
      </c>
      <c r="T8" s="149">
        <v>210.47919999999999</v>
      </c>
      <c r="U8" s="159">
        <f>S8</f>
        <v>3.3319999999999999</v>
      </c>
      <c r="V8" s="149">
        <v>98.883099999999999</v>
      </c>
      <c r="W8" s="159">
        <f>U8</f>
        <v>3.3319999999999999</v>
      </c>
      <c r="X8" s="147">
        <v>39.062899999999999</v>
      </c>
      <c r="Y8" s="159">
        <f>W8</f>
        <v>3.3319999999999999</v>
      </c>
      <c r="Z8" s="147">
        <v>15.4314</v>
      </c>
      <c r="AA8" s="159">
        <f>Y8</f>
        <v>3.3319999999999999</v>
      </c>
      <c r="AB8" s="165">
        <v>6.0960000000000001</v>
      </c>
      <c r="AC8" s="159">
        <f>AA8</f>
        <v>3.3319999999999999</v>
      </c>
      <c r="AD8" s="147">
        <v>2.4081999999999999</v>
      </c>
      <c r="AE8" s="159">
        <f>Y8</f>
        <v>3.3319999999999999</v>
      </c>
      <c r="AF8" s="147">
        <v>0.95130000000000003</v>
      </c>
      <c r="AG8" s="159">
        <f>AE8</f>
        <v>3.3319999999999999</v>
      </c>
      <c r="AH8" s="147">
        <v>0.37580000000000002</v>
      </c>
      <c r="AI8" s="164">
        <f>AG8</f>
        <v>3.3319999999999999</v>
      </c>
      <c r="AJ8" s="165">
        <v>0.14849999999999999</v>
      </c>
      <c r="AK8" s="164">
        <f>AI8</f>
        <v>3.3319999999999999</v>
      </c>
      <c r="AL8" s="165">
        <v>5.8700000000000002E-2</v>
      </c>
      <c r="AM8" s="164">
        <f>AK8</f>
        <v>3.3319999999999999</v>
      </c>
      <c r="AN8" s="165">
        <v>2.3099999999999999E-2</v>
      </c>
      <c r="AO8" s="164">
        <f>AM8</f>
        <v>3.3319999999999999</v>
      </c>
      <c r="AP8" s="165">
        <v>9.1999999999999998E-3</v>
      </c>
      <c r="AQ8" s="164">
        <f>AO8</f>
        <v>3.3319999999999999</v>
      </c>
      <c r="AR8" s="165">
        <v>3.5999999999999999E-3</v>
      </c>
      <c r="AS8" s="164">
        <f>AQ8</f>
        <v>3.3319999999999999</v>
      </c>
    </row>
    <row r="9" spans="1:45" ht="15" customHeight="1" x14ac:dyDescent="0.25">
      <c r="A9" s="63" t="s">
        <v>5</v>
      </c>
      <c r="B9" s="133">
        <v>7336</v>
      </c>
      <c r="C9" s="139" t="s">
        <v>8</v>
      </c>
      <c r="D9" s="141">
        <f>(LARGE('Annual Heat Inputs'!D9:K9,1)+LARGE('Annual Heat Inputs'!D9:K9,2)+LARGE('Annual Heat Inputs'!D9:K9,3))/3</f>
        <v>103036.45833333333</v>
      </c>
      <c r="E9" s="142">
        <v>1344079813</v>
      </c>
      <c r="F9" s="143">
        <f t="shared" si="2"/>
        <v>7.6659479099946374E-5</v>
      </c>
      <c r="G9" s="159">
        <v>105171</v>
      </c>
      <c r="H9" s="159">
        <f t="shared" si="1"/>
        <v>8.0623540764204602</v>
      </c>
      <c r="I9" s="159">
        <f>MIN(H9,'NOx Annual Emissions'!N9,'Annual NOx Consent Decree Caps '!D9,' Retirement Adjustments'!D9)</f>
        <v>2.31</v>
      </c>
      <c r="J9" s="164">
        <v>21777.322499999998</v>
      </c>
      <c r="K9" s="159">
        <f>I9</f>
        <v>2.31</v>
      </c>
      <c r="L9" s="165">
        <v>8602.9282999999996</v>
      </c>
      <c r="M9" s="159">
        <f>K9</f>
        <v>2.31</v>
      </c>
      <c r="N9" s="165">
        <v>3398.5066999999999</v>
      </c>
      <c r="O9" s="159">
        <f>M9</f>
        <v>2.31</v>
      </c>
      <c r="P9" s="239">
        <v>1342.5483999999999</v>
      </c>
      <c r="Q9" s="159">
        <f>O9</f>
        <v>2.31</v>
      </c>
      <c r="R9" s="165">
        <v>530.36120000000005</v>
      </c>
      <c r="S9" s="159">
        <f>Q9</f>
        <v>2.31</v>
      </c>
      <c r="T9" s="149">
        <v>210.47919999999999</v>
      </c>
      <c r="U9" s="159">
        <f>S9</f>
        <v>2.31</v>
      </c>
      <c r="V9" s="149">
        <v>98.883099999999999</v>
      </c>
      <c r="W9" s="159">
        <f>U9</f>
        <v>2.31</v>
      </c>
      <c r="X9" s="147">
        <v>39.062899999999999</v>
      </c>
      <c r="Y9" s="159">
        <f>W9</f>
        <v>2.31</v>
      </c>
      <c r="Z9" s="147">
        <v>15.4314</v>
      </c>
      <c r="AA9" s="159">
        <f>Y9</f>
        <v>2.31</v>
      </c>
      <c r="AB9" s="165">
        <v>6.0960000000000001</v>
      </c>
      <c r="AC9" s="159">
        <f>AA9</f>
        <v>2.31</v>
      </c>
      <c r="AD9" s="147">
        <v>2.4081999999999999</v>
      </c>
      <c r="AE9" s="159">
        <f>Y9</f>
        <v>2.31</v>
      </c>
      <c r="AF9" s="147">
        <v>0.95130000000000003</v>
      </c>
      <c r="AG9" s="159">
        <f>AE9</f>
        <v>2.31</v>
      </c>
      <c r="AH9" s="147">
        <v>0.37580000000000002</v>
      </c>
      <c r="AI9" s="164">
        <f>AG9</f>
        <v>2.31</v>
      </c>
      <c r="AJ9" s="165">
        <v>0.14849999999999999</v>
      </c>
      <c r="AK9" s="164">
        <f>AI9</f>
        <v>2.31</v>
      </c>
      <c r="AL9" s="165">
        <v>5.8700000000000002E-2</v>
      </c>
      <c r="AM9" s="164">
        <f>AK9</f>
        <v>2.31</v>
      </c>
      <c r="AN9" s="165">
        <v>2.3099999999999999E-2</v>
      </c>
      <c r="AO9" s="164">
        <f>AM9</f>
        <v>2.31</v>
      </c>
      <c r="AP9" s="165">
        <v>9.1999999999999998E-3</v>
      </c>
      <c r="AQ9" s="164">
        <f>AO9</f>
        <v>2.31</v>
      </c>
      <c r="AR9" s="165">
        <v>3.5999999999999999E-3</v>
      </c>
      <c r="AS9" s="164">
        <f>AQ9</f>
        <v>2.31</v>
      </c>
    </row>
    <row r="10" spans="1:45" ht="15" customHeight="1" x14ac:dyDescent="0.25">
      <c r="A10" s="63" t="s">
        <v>9</v>
      </c>
      <c r="B10" s="133">
        <v>995</v>
      </c>
      <c r="C10" s="133">
        <v>10</v>
      </c>
      <c r="D10" s="141">
        <f>(LARGE('Annual Heat Inputs'!D10:K10,1)+LARGE('Annual Heat Inputs'!D10:K10,2)+LARGE('Annual Heat Inputs'!D10:K10,3))/3</f>
        <v>35034.228000000003</v>
      </c>
      <c r="E10" s="142">
        <v>1344079813</v>
      </c>
      <c r="F10" s="143">
        <f t="shared" si="2"/>
        <v>2.6065586032278279E-5</v>
      </c>
      <c r="G10" s="159">
        <v>105171</v>
      </c>
      <c r="H10" s="159">
        <f t="shared" si="1"/>
        <v>2.7413437486007388</v>
      </c>
      <c r="I10" s="159">
        <f>MIN(H10,'NOx Annual Emissions'!N10,'Annual NOx Consent Decree Caps '!D10,' Retirement Adjustments'!D10)</f>
        <v>2.7413437486007388</v>
      </c>
      <c r="J10" s="164">
        <v>21777.322499999998</v>
      </c>
      <c r="K10" s="164">
        <f>PRODUCT(F10,J10)+H10</f>
        <v>3.3089824217771584</v>
      </c>
      <c r="L10" s="165">
        <v>8602.9282999999996</v>
      </c>
      <c r="M10" s="164">
        <f t="shared" ref="M10:M27" si="3">PRODUCT(F10,L10)+K10</f>
        <v>3.5332227895103299</v>
      </c>
      <c r="N10" s="165">
        <v>3398.5066999999999</v>
      </c>
      <c r="O10" s="164">
        <f t="shared" si="0"/>
        <v>3.6218068582804541</v>
      </c>
      <c r="P10" s="239">
        <v>1342.5483999999999</v>
      </c>
      <c r="Q10" s="164">
        <f>PRODUCT(F10,P10)+O10</f>
        <v>3.6568011691031517</v>
      </c>
      <c r="R10" s="165">
        <v>530.36120000000005</v>
      </c>
      <c r="S10" s="164">
        <f>PRODUCT(F10,R10)+Q10</f>
        <v>3.6706253445899342</v>
      </c>
      <c r="T10" s="149">
        <v>210.47919999999999</v>
      </c>
      <c r="U10" s="239">
        <f>PRODUCT(F10,T10)+S10</f>
        <v>3.6761116082855394</v>
      </c>
      <c r="V10" s="149">
        <v>98.883099999999999</v>
      </c>
      <c r="W10" s="164">
        <f>PRODUCT(F10,V10)+U10</f>
        <v>3.6786890542357278</v>
      </c>
      <c r="X10" s="147">
        <v>39.062899999999999</v>
      </c>
      <c r="Y10" s="164">
        <f>PRODUCT(F10,X10)+W10</f>
        <v>3.6797072516163483</v>
      </c>
      <c r="Z10" s="147">
        <v>15.4314</v>
      </c>
      <c r="AA10" s="164">
        <f>PRODUCT(F10,Z10)+Y10</f>
        <v>3.6801094801006466</v>
      </c>
      <c r="AB10" s="165">
        <v>6.0960000000000001</v>
      </c>
      <c r="AC10" s="164">
        <f>PRODUCT(F10,AB10)+AA10</f>
        <v>3.6802683759130996</v>
      </c>
      <c r="AD10" s="147">
        <v>2.4081999999999999</v>
      </c>
      <c r="AE10" s="164">
        <f>PRODUCT(F10,AD10)+AC10</f>
        <v>3.6803311470573825</v>
      </c>
      <c r="AF10" s="147">
        <v>0.95130000000000003</v>
      </c>
      <c r="AG10" s="164">
        <f>PRODUCT(F10,AF10)+AE10</f>
        <v>3.6803559432493751</v>
      </c>
      <c r="AH10" s="147">
        <v>0.37580000000000002</v>
      </c>
      <c r="AI10" s="164">
        <f>PRODUCT(F10,AH10)+AG10</f>
        <v>3.6803657386966062</v>
      </c>
      <c r="AJ10" s="165">
        <v>0.14849999999999999</v>
      </c>
      <c r="AK10" s="164">
        <f>PRODUCT(F10,AJ10)+AI10</f>
        <v>3.680369609436132</v>
      </c>
      <c r="AL10" s="165">
        <v>5.8700000000000002E-2</v>
      </c>
      <c r="AM10" s="164">
        <f>PRODUCT(F10,AL10)+AK10</f>
        <v>3.6803711394860321</v>
      </c>
      <c r="AN10" s="165">
        <v>2.3099999999999999E-2</v>
      </c>
      <c r="AO10" s="164">
        <f>PRODUCT(F10,AN10)+AM10</f>
        <v>3.6803717416010695</v>
      </c>
      <c r="AP10" s="165">
        <v>9.1999999999999998E-3</v>
      </c>
      <c r="AQ10" s="164">
        <f>PRODUCT(F10,AP10)+AO10</f>
        <v>3.6803719814044609</v>
      </c>
      <c r="AR10" s="165">
        <v>3.5999999999999999E-3</v>
      </c>
      <c r="AS10" s="164">
        <f>PRODUCT(F10,AR10)+AQ10</f>
        <v>3.6803720752405704</v>
      </c>
    </row>
    <row r="11" spans="1:45" ht="15" customHeight="1" x14ac:dyDescent="0.25">
      <c r="A11" s="63" t="s">
        <v>9</v>
      </c>
      <c r="B11" s="133">
        <v>995</v>
      </c>
      <c r="C11" s="133">
        <v>7</v>
      </c>
      <c r="D11" s="141">
        <f>(LARGE('Annual Heat Inputs'!D11:K11,1)+LARGE('Annual Heat Inputs'!D11:K11,2)+LARGE('Annual Heat Inputs'!D11:K11,3))/3</f>
        <v>11732774.190333335</v>
      </c>
      <c r="E11" s="142">
        <v>1344079813</v>
      </c>
      <c r="F11" s="143">
        <f t="shared" si="2"/>
        <v>8.7292243190124717E-3</v>
      </c>
      <c r="G11" s="159">
        <v>105171</v>
      </c>
      <c r="H11" s="159">
        <f t="shared" si="1"/>
        <v>918.06125085486065</v>
      </c>
      <c r="I11" s="159">
        <f>MIN(H11,'NOx Annual Emissions'!N11,'Annual NOx Consent Decree Caps '!D11,' Retirement Adjustments'!D11)</f>
        <v>827</v>
      </c>
      <c r="J11" s="164">
        <v>21777.322499999998</v>
      </c>
      <c r="K11" s="159">
        <f>I11</f>
        <v>827</v>
      </c>
      <c r="L11" s="165">
        <v>8602.9282999999996</v>
      </c>
      <c r="M11" s="159">
        <f>K11</f>
        <v>827</v>
      </c>
      <c r="N11" s="165">
        <v>3398.5066999999999</v>
      </c>
      <c r="O11" s="159">
        <f>M11</f>
        <v>827</v>
      </c>
      <c r="P11" s="239">
        <v>1342.5483999999999</v>
      </c>
      <c r="Q11" s="159">
        <f>O11</f>
        <v>827</v>
      </c>
      <c r="R11" s="165">
        <v>530.36120000000005</v>
      </c>
      <c r="S11" s="159">
        <f>Q11</f>
        <v>827</v>
      </c>
      <c r="T11" s="149">
        <v>210.47919999999999</v>
      </c>
      <c r="U11" s="159">
        <f>S11</f>
        <v>827</v>
      </c>
      <c r="V11" s="149">
        <v>98.883099999999999</v>
      </c>
      <c r="W11" s="159">
        <f>U11</f>
        <v>827</v>
      </c>
      <c r="X11" s="147">
        <v>39.062899999999999</v>
      </c>
      <c r="Y11" s="159">
        <f>W11</f>
        <v>827</v>
      </c>
      <c r="Z11" s="147">
        <v>15.4314</v>
      </c>
      <c r="AA11" s="159">
        <f>Y11</f>
        <v>827</v>
      </c>
      <c r="AB11" s="165">
        <v>6.0960000000000001</v>
      </c>
      <c r="AC11" s="159">
        <f>AA11</f>
        <v>827</v>
      </c>
      <c r="AD11" s="147">
        <v>2.4081999999999999</v>
      </c>
      <c r="AE11" s="159">
        <f>Y11</f>
        <v>827</v>
      </c>
      <c r="AF11" s="147">
        <v>0.95130000000000003</v>
      </c>
      <c r="AG11" s="159">
        <f>AE11</f>
        <v>827</v>
      </c>
      <c r="AH11" s="147">
        <v>0.37580000000000002</v>
      </c>
      <c r="AI11" s="164">
        <f>AG11</f>
        <v>827</v>
      </c>
      <c r="AJ11" s="165">
        <v>0.14849999999999999</v>
      </c>
      <c r="AK11" s="164">
        <f>AI11</f>
        <v>827</v>
      </c>
      <c r="AL11" s="165">
        <v>5.8700000000000002E-2</v>
      </c>
      <c r="AM11" s="164">
        <f>AK11</f>
        <v>827</v>
      </c>
      <c r="AN11" s="165">
        <v>2.3099999999999999E-2</v>
      </c>
      <c r="AO11" s="164">
        <f>AM11</f>
        <v>827</v>
      </c>
      <c r="AP11" s="165">
        <v>9.1999999999999998E-3</v>
      </c>
      <c r="AQ11" s="164">
        <f>AO11</f>
        <v>827</v>
      </c>
      <c r="AR11" s="165">
        <v>3.5999999999999999E-3</v>
      </c>
      <c r="AS11" s="164">
        <f>AQ11</f>
        <v>827</v>
      </c>
    </row>
    <row r="12" spans="1:45" ht="15" customHeight="1" x14ac:dyDescent="0.25">
      <c r="A12" s="63" t="s">
        <v>9</v>
      </c>
      <c r="B12" s="133">
        <v>995</v>
      </c>
      <c r="C12" s="133">
        <v>8</v>
      </c>
      <c r="D12" s="141">
        <f>(LARGE('Annual Heat Inputs'!D12:K12,1)+LARGE('Annual Heat Inputs'!D12:K12,2)+LARGE('Annual Heat Inputs'!D12:K12,3))/3</f>
        <v>20029148.813999999</v>
      </c>
      <c r="E12" s="142">
        <v>1344079813</v>
      </c>
      <c r="F12" s="143">
        <f t="shared" si="2"/>
        <v>1.4901755550732313E-2</v>
      </c>
      <c r="G12" s="159">
        <v>105171</v>
      </c>
      <c r="H12" s="159">
        <f t="shared" si="1"/>
        <v>1567.232533026068</v>
      </c>
      <c r="I12" s="159">
        <f>MIN(H12,'NOx Annual Emissions'!N12,'Annual NOx Consent Decree Caps '!D12,' Retirement Adjustments'!D12)</f>
        <v>1419</v>
      </c>
      <c r="J12" s="164">
        <v>21777.322499999998</v>
      </c>
      <c r="K12" s="159">
        <f>I12</f>
        <v>1419</v>
      </c>
      <c r="L12" s="165">
        <v>8602.9282999999996</v>
      </c>
      <c r="M12" s="159">
        <f>K12</f>
        <v>1419</v>
      </c>
      <c r="N12" s="165">
        <v>3398.5066999999999</v>
      </c>
      <c r="O12" s="159">
        <f>M12</f>
        <v>1419</v>
      </c>
      <c r="P12" s="239">
        <v>1342.5483999999999</v>
      </c>
      <c r="Q12" s="159">
        <f>O12</f>
        <v>1419</v>
      </c>
      <c r="R12" s="165">
        <v>530.36120000000005</v>
      </c>
      <c r="S12" s="159">
        <f>Q12</f>
        <v>1419</v>
      </c>
      <c r="T12" s="149">
        <v>210.47919999999999</v>
      </c>
      <c r="U12" s="159">
        <f>S12</f>
        <v>1419</v>
      </c>
      <c r="V12" s="149">
        <v>98.883099999999999</v>
      </c>
      <c r="W12" s="159">
        <f>U12</f>
        <v>1419</v>
      </c>
      <c r="X12" s="147">
        <v>39.062899999999999</v>
      </c>
      <c r="Y12" s="159">
        <f>W12</f>
        <v>1419</v>
      </c>
      <c r="Z12" s="147">
        <v>15.4314</v>
      </c>
      <c r="AA12" s="159">
        <f>Y12</f>
        <v>1419</v>
      </c>
      <c r="AB12" s="165">
        <v>6.0960000000000001</v>
      </c>
      <c r="AC12" s="159">
        <f>AA12</f>
        <v>1419</v>
      </c>
      <c r="AD12" s="147">
        <v>2.4081999999999999</v>
      </c>
      <c r="AE12" s="159">
        <f>Y12</f>
        <v>1419</v>
      </c>
      <c r="AF12" s="147">
        <v>0.95130000000000003</v>
      </c>
      <c r="AG12" s="159">
        <f>AE12</f>
        <v>1419</v>
      </c>
      <c r="AH12" s="147">
        <v>0.37580000000000002</v>
      </c>
      <c r="AI12" s="164">
        <f>AG12</f>
        <v>1419</v>
      </c>
      <c r="AJ12" s="165">
        <v>0.14849999999999999</v>
      </c>
      <c r="AK12" s="164">
        <f>AI12</f>
        <v>1419</v>
      </c>
      <c r="AL12" s="165">
        <v>5.8700000000000002E-2</v>
      </c>
      <c r="AM12" s="164">
        <f>AK12</f>
        <v>1419</v>
      </c>
      <c r="AN12" s="165">
        <v>2.3099999999999999E-2</v>
      </c>
      <c r="AO12" s="164">
        <f>AM12</f>
        <v>1419</v>
      </c>
      <c r="AP12" s="165">
        <v>9.1999999999999998E-3</v>
      </c>
      <c r="AQ12" s="164">
        <f>AO12</f>
        <v>1419</v>
      </c>
      <c r="AR12" s="165">
        <v>3.5999999999999999E-3</v>
      </c>
      <c r="AS12" s="164">
        <f>AQ12</f>
        <v>1419</v>
      </c>
    </row>
    <row r="13" spans="1:45" ht="15" customHeight="1" x14ac:dyDescent="0.25">
      <c r="A13" s="63" t="s">
        <v>10</v>
      </c>
      <c r="B13" s="133">
        <v>1011</v>
      </c>
      <c r="C13" s="133">
        <v>1</v>
      </c>
      <c r="D13" s="141">
        <f>(LARGE('Annual Heat Inputs'!D13:K13,1)+LARGE('Annual Heat Inputs'!D13:K13,2)+LARGE('Annual Heat Inputs'!D13:K13,3))/3</f>
        <v>49374.668999999994</v>
      </c>
      <c r="E13" s="142">
        <v>1344079813</v>
      </c>
      <c r="F13" s="143">
        <f t="shared" si="2"/>
        <v>3.6734923419313343E-5</v>
      </c>
      <c r="G13" s="159">
        <v>105171</v>
      </c>
      <c r="H13" s="159">
        <f t="shared" si="1"/>
        <v>3.8634486309326035</v>
      </c>
      <c r="I13" s="159">
        <f>MIN(H13,'NOx Annual Emissions'!N13,'Annual NOx Consent Decree Caps '!D13,' Retirement Adjustments'!D13)</f>
        <v>0</v>
      </c>
      <c r="J13" s="164">
        <v>21777.322499999998</v>
      </c>
      <c r="K13" s="159">
        <f>I13</f>
        <v>0</v>
      </c>
      <c r="L13" s="165">
        <v>8602.9282999999996</v>
      </c>
      <c r="M13" s="159">
        <f>K13</f>
        <v>0</v>
      </c>
      <c r="N13" s="165">
        <v>3398.5066999999999</v>
      </c>
      <c r="O13" s="159">
        <f>M13</f>
        <v>0</v>
      </c>
      <c r="P13" s="239">
        <v>1342.5483999999999</v>
      </c>
      <c r="Q13" s="159">
        <f>O13</f>
        <v>0</v>
      </c>
      <c r="R13" s="165">
        <v>530.36120000000005</v>
      </c>
      <c r="S13" s="159">
        <f>Q13</f>
        <v>0</v>
      </c>
      <c r="T13" s="149">
        <v>210.47919999999999</v>
      </c>
      <c r="U13" s="159">
        <f>S13</f>
        <v>0</v>
      </c>
      <c r="V13" s="149">
        <v>98.883099999999999</v>
      </c>
      <c r="W13" s="159">
        <f>U13</f>
        <v>0</v>
      </c>
      <c r="X13" s="147">
        <v>39.062899999999999</v>
      </c>
      <c r="Y13" s="159">
        <f>W13</f>
        <v>0</v>
      </c>
      <c r="Z13" s="147">
        <v>15.4314</v>
      </c>
      <c r="AA13" s="159">
        <f>Y13</f>
        <v>0</v>
      </c>
      <c r="AB13" s="165">
        <v>6.0960000000000001</v>
      </c>
      <c r="AC13" s="159">
        <f>AA13</f>
        <v>0</v>
      </c>
      <c r="AD13" s="147">
        <v>2.4081999999999999</v>
      </c>
      <c r="AE13" s="159">
        <f>Y13</f>
        <v>0</v>
      </c>
      <c r="AF13" s="147">
        <v>0.95130000000000003</v>
      </c>
      <c r="AG13" s="159">
        <f>AE13</f>
        <v>0</v>
      </c>
      <c r="AH13" s="147">
        <v>0.37580000000000002</v>
      </c>
      <c r="AI13" s="164">
        <f>AG13</f>
        <v>0</v>
      </c>
      <c r="AJ13" s="165">
        <v>0.14849999999999999</v>
      </c>
      <c r="AK13" s="164">
        <f>AI13</f>
        <v>0</v>
      </c>
      <c r="AL13" s="165">
        <v>5.8700000000000002E-2</v>
      </c>
      <c r="AM13" s="164">
        <f>AK13</f>
        <v>0</v>
      </c>
      <c r="AN13" s="165">
        <v>2.3099999999999999E-2</v>
      </c>
      <c r="AO13" s="164">
        <f>AM13</f>
        <v>0</v>
      </c>
      <c r="AP13" s="165">
        <v>9.1999999999999998E-3</v>
      </c>
      <c r="AQ13" s="164">
        <f>AO13</f>
        <v>0</v>
      </c>
      <c r="AR13" s="165">
        <v>3.5999999999999999E-3</v>
      </c>
      <c r="AS13" s="164">
        <f>AQ13</f>
        <v>0</v>
      </c>
    </row>
    <row r="14" spans="1:45" ht="15" customHeight="1" x14ac:dyDescent="0.25">
      <c r="A14" s="63" t="s">
        <v>10</v>
      </c>
      <c r="B14" s="133">
        <v>1011</v>
      </c>
      <c r="C14" s="133">
        <v>2</v>
      </c>
      <c r="D14" s="141">
        <f>(LARGE('Annual Heat Inputs'!D14:K14,1)+LARGE('Annual Heat Inputs'!D14:K14,2)+LARGE('Annual Heat Inputs'!D14:K14,3))/3</f>
        <v>243968.34566666666</v>
      </c>
      <c r="E14" s="142">
        <v>1344079813</v>
      </c>
      <c r="F14" s="143">
        <f t="shared" si="2"/>
        <v>1.8151328760910917E-4</v>
      </c>
      <c r="G14" s="159">
        <v>105171</v>
      </c>
      <c r="H14" s="159">
        <f t="shared" si="1"/>
        <v>19.089933971137622</v>
      </c>
      <c r="I14" s="159">
        <f>MIN(H14,'NOx Annual Emissions'!N14,'Annual NOx Consent Decree Caps '!D14,' Retirement Adjustments'!D14)</f>
        <v>19.089933971137622</v>
      </c>
      <c r="J14" s="164">
        <v>21777.322499999998</v>
      </c>
      <c r="K14" s="164">
        <f>PRODUCT(F14,J14)+H14</f>
        <v>23.042807373436446</v>
      </c>
      <c r="L14" s="165">
        <v>8602.9282999999996</v>
      </c>
      <c r="M14" s="164">
        <f t="shared" si="3"/>
        <v>24.604353172234891</v>
      </c>
      <c r="N14" s="165">
        <v>3398.5066999999999</v>
      </c>
      <c r="O14" s="164">
        <f t="shared" si="0"/>
        <v>25.221227296313476</v>
      </c>
      <c r="P14" s="239">
        <v>1342.5483999999999</v>
      </c>
      <c r="Q14" s="164">
        <f t="shared" ref="Q14:Q27" si="4">PRODUCT(F14,P14)+O14</f>
        <v>25.464917670171825</v>
      </c>
      <c r="R14" s="165">
        <v>530.36120000000005</v>
      </c>
      <c r="S14" s="164">
        <f t="shared" ref="S14:S27" si="5">PRODUCT(F14,R14)+Q14</f>
        <v>25.561185275204139</v>
      </c>
      <c r="T14" s="149">
        <v>210.47919999999999</v>
      </c>
      <c r="U14" s="239">
        <f t="shared" ref="U14:U27" si="6">PRODUCT(F14,T14)+S14</f>
        <v>25.599390046769475</v>
      </c>
      <c r="V14" s="149">
        <v>98.883099999999999</v>
      </c>
      <c r="W14" s="164">
        <f t="shared" ref="W14:W27" si="7">PRODUCT(F14,V14)+U14</f>
        <v>25.617338643339455</v>
      </c>
      <c r="X14" s="147">
        <v>39.062899999999999</v>
      </c>
      <c r="Y14" s="164">
        <f t="shared" ref="Y14:Y27" si="8">PRODUCT(F14,X14)+W14</f>
        <v>25.624429078742001</v>
      </c>
      <c r="Z14" s="147">
        <v>15.4314</v>
      </c>
      <c r="AA14" s="164">
        <f t="shared" ref="AA14:AA27" si="9">PRODUCT(F14,Z14)+Y14</f>
        <v>25.627230082888413</v>
      </c>
      <c r="AB14" s="165">
        <v>6.0960000000000001</v>
      </c>
      <c r="AC14" s="164">
        <f t="shared" ref="AC14:AC27" si="10">PRODUCT(F14,AB14)+AA14</f>
        <v>25.628336587889677</v>
      </c>
      <c r="AD14" s="147">
        <v>2.4081999999999999</v>
      </c>
      <c r="AE14" s="164">
        <f t="shared" ref="AE14:AE27" si="11">PRODUCT(F14,AD14)+AC14</f>
        <v>25.628773708188898</v>
      </c>
      <c r="AF14" s="147">
        <v>0.95130000000000003</v>
      </c>
      <c r="AG14" s="164">
        <f t="shared" ref="AG14:AG27" si="12">PRODUCT(F14,AF14)+AE14</f>
        <v>25.6289463817794</v>
      </c>
      <c r="AH14" s="147">
        <v>0.37580000000000002</v>
      </c>
      <c r="AI14" s="164">
        <f>PRODUCT(F14,AH14)+AG14</f>
        <v>25.629014594472885</v>
      </c>
      <c r="AJ14" s="165">
        <v>0.14849999999999999</v>
      </c>
      <c r="AK14" s="164">
        <f t="shared" ref="AK14:AK27" si="13">PRODUCT(F14,AJ14)+AI14</f>
        <v>25.629041549196096</v>
      </c>
      <c r="AL14" s="165">
        <v>5.8700000000000002E-2</v>
      </c>
      <c r="AM14" s="164">
        <f>PRODUCT(F14,AL14)+AK14</f>
        <v>25.629052204026078</v>
      </c>
      <c r="AN14" s="165">
        <v>2.3099999999999999E-2</v>
      </c>
      <c r="AO14" s="164">
        <f>PRODUCT(F14,AN14)+AM14</f>
        <v>25.629056396983021</v>
      </c>
      <c r="AP14" s="165">
        <v>9.1999999999999998E-3</v>
      </c>
      <c r="AQ14" s="164">
        <f>PRODUCT(F14,AP14)+AO14</f>
        <v>25.629058066905266</v>
      </c>
      <c r="AR14" s="165">
        <v>3.5999999999999999E-3</v>
      </c>
      <c r="AS14" s="164">
        <f>PRODUCT(F14,AR14)+AQ14</f>
        <v>25.6290587203531</v>
      </c>
    </row>
    <row r="15" spans="1:45" ht="15" customHeight="1" x14ac:dyDescent="0.25">
      <c r="A15" s="63" t="s">
        <v>11</v>
      </c>
      <c r="B15" s="133">
        <v>1001</v>
      </c>
      <c r="C15" s="133">
        <v>1</v>
      </c>
      <c r="D15" s="141">
        <f>(LARGE('Annual Heat Inputs'!D15:K15,1)+LARGE('Annual Heat Inputs'!D15:K15,2)+LARGE('Annual Heat Inputs'!D15:K15,3))/3</f>
        <v>31836024.922999997</v>
      </c>
      <c r="E15" s="142">
        <v>1344079813</v>
      </c>
      <c r="F15" s="143">
        <f t="shared" si="2"/>
        <v>2.3686111951894927E-2</v>
      </c>
      <c r="G15" s="159">
        <v>105171</v>
      </c>
      <c r="H15" s="159">
        <f t="shared" si="1"/>
        <v>2491.0920800927415</v>
      </c>
      <c r="I15" s="159">
        <f>MIN(H15,'NOx Annual Emissions'!N15,'Annual NOx Consent Decree Caps '!D15,' Retirement Adjustments'!D15)</f>
        <v>2491.0920800927415</v>
      </c>
      <c r="J15" s="164">
        <v>21777.322499999998</v>
      </c>
      <c r="K15" s="164">
        <f>PRODUCT(F15,J15)+H15</f>
        <v>3006.9121788402617</v>
      </c>
      <c r="L15" s="165">
        <v>8602.9282999999996</v>
      </c>
      <c r="M15" s="164">
        <f t="shared" si="3"/>
        <v>3210.682101668187</v>
      </c>
      <c r="N15" s="165">
        <v>3398.5066999999999</v>
      </c>
      <c r="O15" s="164">
        <f t="shared" si="0"/>
        <v>3291.1795118336518</v>
      </c>
      <c r="P15" s="239">
        <v>1342.5483999999999</v>
      </c>
      <c r="Q15" s="164">
        <f t="shared" si="4"/>
        <v>3322.979263536889</v>
      </c>
      <c r="R15" s="165">
        <v>530.36120000000005</v>
      </c>
      <c r="S15" s="164">
        <f t="shared" si="5"/>
        <v>3335.5414582950302</v>
      </c>
      <c r="T15" s="149">
        <v>210.47919999999999</v>
      </c>
      <c r="U15" s="239">
        <f t="shared" si="6"/>
        <v>3340.5268921897755</v>
      </c>
      <c r="V15" s="149">
        <v>98.883099999999999</v>
      </c>
      <c r="W15" s="164">
        <f t="shared" si="7"/>
        <v>3342.8690483665259</v>
      </c>
      <c r="X15" s="147">
        <v>39.062899999999999</v>
      </c>
      <c r="Y15" s="164">
        <f t="shared" si="8"/>
        <v>3343.7942965890916</v>
      </c>
      <c r="Z15" s="147">
        <v>15.4314</v>
      </c>
      <c r="AA15" s="164">
        <f t="shared" si="9"/>
        <v>3344.1598064570662</v>
      </c>
      <c r="AB15" s="165">
        <v>6.0960000000000001</v>
      </c>
      <c r="AC15" s="164">
        <f t="shared" si="10"/>
        <v>3344.3041969955248</v>
      </c>
      <c r="AD15" s="147">
        <v>2.4081999999999999</v>
      </c>
      <c r="AE15" s="164">
        <f t="shared" si="11"/>
        <v>3344.3612378903272</v>
      </c>
      <c r="AF15" s="147">
        <v>0.95130000000000003</v>
      </c>
      <c r="AG15" s="164">
        <f t="shared" si="12"/>
        <v>3344.3837704886269</v>
      </c>
      <c r="AH15" s="147">
        <v>0.37580000000000002</v>
      </c>
      <c r="AI15" s="164">
        <f>PRODUCT(F15,AH15)+AG15</f>
        <v>3344.3926717294985</v>
      </c>
      <c r="AJ15" s="165">
        <v>0.14849999999999999</v>
      </c>
      <c r="AK15" s="164">
        <f t="shared" si="13"/>
        <v>3344.3961891171234</v>
      </c>
      <c r="AL15" s="165">
        <v>5.8700000000000002E-2</v>
      </c>
      <c r="AM15" s="164">
        <f>PRODUCT(F15,AL15)+AK15</f>
        <v>3344.3975794918952</v>
      </c>
      <c r="AN15" s="165">
        <v>2.3099999999999999E-2</v>
      </c>
      <c r="AO15" s="164">
        <f>PRODUCT(F15,AN15)+AM15</f>
        <v>3344.398126641081</v>
      </c>
      <c r="AP15" s="165">
        <v>9.1999999999999998E-3</v>
      </c>
      <c r="AQ15" s="164">
        <f>PRODUCT(F15,AP15)+AO15</f>
        <v>3344.3983445533108</v>
      </c>
      <c r="AR15" s="165">
        <v>3.5999999999999999E-3</v>
      </c>
      <c r="AS15" s="164">
        <f>PRODUCT(F15,AR15)+AQ15</f>
        <v>3344.398429823314</v>
      </c>
    </row>
    <row r="16" spans="1:45" ht="15" customHeight="1" x14ac:dyDescent="0.25">
      <c r="A16" s="63" t="s">
        <v>11</v>
      </c>
      <c r="B16" s="133">
        <v>1001</v>
      </c>
      <c r="C16" s="133">
        <v>2</v>
      </c>
      <c r="D16" s="141">
        <f>(LARGE('Annual Heat Inputs'!D16:K16,1)+LARGE('Annual Heat Inputs'!D16:K16,2)+LARGE('Annual Heat Inputs'!D16:K16,3))/3</f>
        <v>31101220.705333333</v>
      </c>
      <c r="E16" s="142">
        <v>1344079813</v>
      </c>
      <c r="F16" s="143">
        <f t="shared" si="2"/>
        <v>2.313941508868814E-2</v>
      </c>
      <c r="G16" s="159">
        <v>105171</v>
      </c>
      <c r="H16" s="159">
        <f t="shared" si="1"/>
        <v>2433.5954242924204</v>
      </c>
      <c r="I16" s="159">
        <f>MIN(H16,'NOx Annual Emissions'!N16,'Annual NOx Consent Decree Caps '!D16,' Retirement Adjustments'!D16)</f>
        <v>2433.5954242924204</v>
      </c>
      <c r="J16" s="164">
        <v>21777.322499999998</v>
      </c>
      <c r="K16" s="164">
        <f>PRODUCT(F16,J16)+H16</f>
        <v>2937.509929140148</v>
      </c>
      <c r="L16" s="165">
        <v>8602.9282999999996</v>
      </c>
      <c r="M16" s="164">
        <f t="shared" si="3"/>
        <v>3136.5766580520703</v>
      </c>
      <c r="N16" s="165">
        <v>3398.5066999999999</v>
      </c>
      <c r="O16" s="164">
        <f t="shared" si="0"/>
        <v>3215.2161152650579</v>
      </c>
      <c r="P16" s="239">
        <v>1342.5483999999999</v>
      </c>
      <c r="Q16" s="164">
        <f t="shared" si="4"/>
        <v>3246.2818999693118</v>
      </c>
      <c r="R16" s="165">
        <v>530.36120000000005</v>
      </c>
      <c r="S16" s="164">
        <f t="shared" si="5"/>
        <v>3258.5541479230465</v>
      </c>
      <c r="T16" s="149">
        <v>210.47919999999999</v>
      </c>
      <c r="U16" s="239">
        <f t="shared" si="6"/>
        <v>3263.4245134993816</v>
      </c>
      <c r="V16" s="149">
        <v>98.883099999999999</v>
      </c>
      <c r="W16" s="164">
        <f t="shared" si="7"/>
        <v>3265.7126105955381</v>
      </c>
      <c r="X16" s="147">
        <v>39.062899999999999</v>
      </c>
      <c r="Y16" s="164">
        <f t="shared" si="8"/>
        <v>3266.6165032532058</v>
      </c>
      <c r="Z16" s="147">
        <v>15.4314</v>
      </c>
      <c r="AA16" s="164">
        <f t="shared" si="9"/>
        <v>3266.9735768232053</v>
      </c>
      <c r="AB16" s="165">
        <v>6.0960000000000001</v>
      </c>
      <c r="AC16" s="164">
        <f t="shared" si="10"/>
        <v>3267.1146346975861</v>
      </c>
      <c r="AD16" s="147">
        <v>2.4081999999999999</v>
      </c>
      <c r="AE16" s="164">
        <f t="shared" si="11"/>
        <v>3267.1703590370025</v>
      </c>
      <c r="AF16" s="147">
        <v>0.95130000000000003</v>
      </c>
      <c r="AG16" s="164">
        <f t="shared" si="12"/>
        <v>3267.1923715625762</v>
      </c>
      <c r="AH16" s="147">
        <v>0.37580000000000002</v>
      </c>
      <c r="AI16" s="164">
        <f>PRODUCT(F16,AH16)+AG16</f>
        <v>3267.2010673547666</v>
      </c>
      <c r="AJ16" s="165">
        <v>0.14849999999999999</v>
      </c>
      <c r="AK16" s="164">
        <f t="shared" si="13"/>
        <v>3267.2045035579072</v>
      </c>
      <c r="AL16" s="165">
        <v>5.8700000000000002E-2</v>
      </c>
      <c r="AM16" s="164">
        <f>PRODUCT(F16,AL16)+AK16</f>
        <v>3267.2058618415731</v>
      </c>
      <c r="AN16" s="165">
        <v>2.3099999999999999E-2</v>
      </c>
      <c r="AO16" s="164">
        <f>PRODUCT(F16,AN16)+AM16</f>
        <v>3267.2063963620617</v>
      </c>
      <c r="AP16" s="165">
        <v>9.1999999999999998E-3</v>
      </c>
      <c r="AQ16" s="164">
        <f>PRODUCT(F16,AP16)+AO16</f>
        <v>3267.2066092446803</v>
      </c>
      <c r="AR16" s="165">
        <v>3.5999999999999999E-3</v>
      </c>
      <c r="AS16" s="164">
        <f>PRODUCT(F16,AR16)+AQ16</f>
        <v>3267.2066925465747</v>
      </c>
    </row>
    <row r="17" spans="1:45" ht="15" customHeight="1" x14ac:dyDescent="0.25">
      <c r="A17" s="63" t="s">
        <v>11</v>
      </c>
      <c r="B17" s="133">
        <v>1001</v>
      </c>
      <c r="C17" s="133">
        <v>4</v>
      </c>
      <c r="D17" s="141">
        <f>(LARGE('Annual Heat Inputs'!D17:K17,1)+LARGE('Annual Heat Inputs'!D17:K17,2)+LARGE('Annual Heat Inputs'!D17:K17,3))/3</f>
        <v>316036.86433333339</v>
      </c>
      <c r="E17" s="142">
        <v>1344079813</v>
      </c>
      <c r="F17" s="143">
        <f t="shared" si="2"/>
        <v>2.3513251317117535E-4</v>
      </c>
      <c r="G17" s="159">
        <v>105171</v>
      </c>
      <c r="H17" s="159">
        <f t="shared" si="1"/>
        <v>24.729121542725682</v>
      </c>
      <c r="I17" s="159">
        <f>MIN(H17,'NOx Annual Emissions'!N17,'Annual NOx Consent Decree Caps '!D17,' Retirement Adjustments'!D17)</f>
        <v>9.7140000000000004</v>
      </c>
      <c r="J17" s="164">
        <v>21777.322499999998</v>
      </c>
      <c r="K17" s="159">
        <f>I17</f>
        <v>9.7140000000000004</v>
      </c>
      <c r="L17" s="165">
        <v>8602.9282999999996</v>
      </c>
      <c r="M17" s="159">
        <f>K17</f>
        <v>9.7140000000000004</v>
      </c>
      <c r="N17" s="165">
        <v>3398.5066999999999</v>
      </c>
      <c r="O17" s="159">
        <f>M17</f>
        <v>9.7140000000000004</v>
      </c>
      <c r="P17" s="239">
        <v>1342.5483999999999</v>
      </c>
      <c r="Q17" s="159">
        <f>O17</f>
        <v>9.7140000000000004</v>
      </c>
      <c r="R17" s="165">
        <v>530.36120000000005</v>
      </c>
      <c r="S17" s="159">
        <f>Q17</f>
        <v>9.7140000000000004</v>
      </c>
      <c r="T17" s="149">
        <v>210.47919999999999</v>
      </c>
      <c r="U17" s="159">
        <f>S17</f>
        <v>9.7140000000000004</v>
      </c>
      <c r="V17" s="149">
        <v>98.883099999999999</v>
      </c>
      <c r="W17" s="159">
        <f>U17</f>
        <v>9.7140000000000004</v>
      </c>
      <c r="X17" s="147">
        <v>39.062899999999999</v>
      </c>
      <c r="Y17" s="159">
        <f>W17</f>
        <v>9.7140000000000004</v>
      </c>
      <c r="Z17" s="147">
        <v>15.4314</v>
      </c>
      <c r="AA17" s="159">
        <f>Y17</f>
        <v>9.7140000000000004</v>
      </c>
      <c r="AB17" s="165">
        <v>6.0960000000000001</v>
      </c>
      <c r="AC17" s="159">
        <f>AA17</f>
        <v>9.7140000000000004</v>
      </c>
      <c r="AD17" s="147">
        <v>2.4081999999999999</v>
      </c>
      <c r="AE17" s="159">
        <f>Y17</f>
        <v>9.7140000000000004</v>
      </c>
      <c r="AF17" s="147">
        <v>0.95130000000000003</v>
      </c>
      <c r="AG17" s="159">
        <f>AE17</f>
        <v>9.7140000000000004</v>
      </c>
      <c r="AH17" s="147">
        <v>0.37580000000000002</v>
      </c>
      <c r="AI17" s="164">
        <f>AG17</f>
        <v>9.7140000000000004</v>
      </c>
      <c r="AJ17" s="165">
        <v>0.14849999999999999</v>
      </c>
      <c r="AK17" s="164">
        <f>AI17</f>
        <v>9.7140000000000004</v>
      </c>
      <c r="AL17" s="165">
        <v>5.8700000000000002E-2</v>
      </c>
      <c r="AM17" s="164">
        <f>AK17</f>
        <v>9.7140000000000004</v>
      </c>
      <c r="AN17" s="165">
        <v>2.3099999999999999E-2</v>
      </c>
      <c r="AO17" s="164">
        <f>AM17</f>
        <v>9.7140000000000004</v>
      </c>
      <c r="AP17" s="165">
        <v>9.1999999999999998E-3</v>
      </c>
      <c r="AQ17" s="164">
        <f>AO17</f>
        <v>9.7140000000000004</v>
      </c>
      <c r="AR17" s="165">
        <v>3.5999999999999999E-3</v>
      </c>
      <c r="AS17" s="164">
        <f>AQ17</f>
        <v>9.7140000000000004</v>
      </c>
    </row>
    <row r="18" spans="1:45" ht="15" customHeight="1" x14ac:dyDescent="0.25">
      <c r="A18" s="63" t="s">
        <v>12</v>
      </c>
      <c r="B18" s="133">
        <v>983</v>
      </c>
      <c r="C18" s="133">
        <v>1</v>
      </c>
      <c r="D18" s="141">
        <f>(LARGE('Annual Heat Inputs'!D18:K18,1)+LARGE('Annual Heat Inputs'!D18:K18,2)+LARGE('Annual Heat Inputs'!D18:K18,3))/3</f>
        <v>13480904.741666667</v>
      </c>
      <c r="E18" s="142">
        <v>1344079813</v>
      </c>
      <c r="F18" s="143">
        <f t="shared" si="2"/>
        <v>1.0029839456912271E-2</v>
      </c>
      <c r="G18" s="159">
        <v>105171</v>
      </c>
      <c r="H18" s="159">
        <f t="shared" si="1"/>
        <v>1054.8482455229205</v>
      </c>
      <c r="I18" s="159">
        <f>MIN(H18,'NOx Annual Emissions'!N18,'Annual NOx Consent Decree Caps '!D18,' Retirement Adjustments'!D18)</f>
        <v>1054.8482455229205</v>
      </c>
      <c r="J18" s="164">
        <v>21777.322499999998</v>
      </c>
      <c r="K18" s="164">
        <f t="shared" ref="K18:K27" si="14">PRODUCT(F18,J18)+H18</f>
        <v>1273.2712939993239</v>
      </c>
      <c r="L18" s="165">
        <v>8602.9282999999996</v>
      </c>
      <c r="M18" s="164">
        <f t="shared" si="3"/>
        <v>1359.5572837076511</v>
      </c>
      <c r="N18" s="165">
        <v>3398.5066999999999</v>
      </c>
      <c r="O18" s="164">
        <f t="shared" si="0"/>
        <v>1393.6437603018919</v>
      </c>
      <c r="P18" s="239">
        <v>1342.5483999999999</v>
      </c>
      <c r="Q18" s="164">
        <f t="shared" si="4"/>
        <v>1407.1093052170263</v>
      </c>
      <c r="R18" s="165">
        <v>530.36120000000005</v>
      </c>
      <c r="S18" s="164">
        <f t="shared" si="5"/>
        <v>1412.4287429072017</v>
      </c>
      <c r="T18" s="149">
        <v>210.47919999999999</v>
      </c>
      <c r="U18" s="239">
        <f t="shared" si="6"/>
        <v>1414.5398154922211</v>
      </c>
      <c r="V18" s="149">
        <v>98.883099999999999</v>
      </c>
      <c r="W18" s="164">
        <f t="shared" si="7"/>
        <v>1415.5315971102229</v>
      </c>
      <c r="X18" s="147">
        <v>39.062899999999999</v>
      </c>
      <c r="Y18" s="164">
        <f t="shared" si="8"/>
        <v>1415.9233917259444</v>
      </c>
      <c r="Z18" s="147">
        <v>15.4314</v>
      </c>
      <c r="AA18" s="164">
        <f t="shared" si="9"/>
        <v>1416.0781661905398</v>
      </c>
      <c r="AB18" s="165">
        <v>6.0960000000000001</v>
      </c>
      <c r="AC18" s="164">
        <f t="shared" si="10"/>
        <v>1416.1393080918692</v>
      </c>
      <c r="AD18" s="147">
        <v>2.4081999999999999</v>
      </c>
      <c r="AE18" s="164">
        <f t="shared" si="11"/>
        <v>1416.1634619512495</v>
      </c>
      <c r="AF18" s="147">
        <v>0.95130000000000003</v>
      </c>
      <c r="AG18" s="164">
        <f t="shared" si="12"/>
        <v>1416.1730033375247</v>
      </c>
      <c r="AH18" s="147">
        <v>0.37580000000000002</v>
      </c>
      <c r="AI18" s="164">
        <f t="shared" ref="AI18:AI27" si="15">PRODUCT(F18,AH18)+AG18</f>
        <v>1416.1767725511927</v>
      </c>
      <c r="AJ18" s="165">
        <v>0.14849999999999999</v>
      </c>
      <c r="AK18" s="164">
        <f t="shared" si="13"/>
        <v>1416.1782619823521</v>
      </c>
      <c r="AL18" s="165">
        <v>5.8700000000000002E-2</v>
      </c>
      <c r="AM18" s="164">
        <f t="shared" ref="AM18:AM27" si="16">PRODUCT(F18,AL18)+AK18</f>
        <v>1416.1788507339281</v>
      </c>
      <c r="AN18" s="165">
        <v>2.3099999999999999E-2</v>
      </c>
      <c r="AO18" s="164">
        <f t="shared" ref="AO18:AO27" si="17">PRODUCT(F18,AN18)+AM18</f>
        <v>1416.1790824232196</v>
      </c>
      <c r="AP18" s="165">
        <v>9.1999999999999998E-3</v>
      </c>
      <c r="AQ18" s="164">
        <f t="shared" ref="AQ18:AQ27" si="18">PRODUCT(F18,AP18)+AO18</f>
        <v>1416.1791746977426</v>
      </c>
      <c r="AR18" s="165">
        <v>3.5999999999999999E-3</v>
      </c>
      <c r="AS18" s="164">
        <f t="shared" ref="AS18:AS27" si="19">PRODUCT(F18,AR18)+AQ18</f>
        <v>1416.1792108051648</v>
      </c>
    </row>
    <row r="19" spans="1:45" ht="15" customHeight="1" x14ac:dyDescent="0.25">
      <c r="A19" s="63" t="s">
        <v>12</v>
      </c>
      <c r="B19" s="133">
        <v>983</v>
      </c>
      <c r="C19" s="133">
        <v>2</v>
      </c>
      <c r="D19" s="141">
        <f>(LARGE('Annual Heat Inputs'!D19:K19,1)+LARGE('Annual Heat Inputs'!D19:K19,2)+LARGE('Annual Heat Inputs'!D19:K19,3))/3</f>
        <v>13537952.271</v>
      </c>
      <c r="E19" s="142">
        <v>1344079813</v>
      </c>
      <c r="F19" s="143">
        <f t="shared" si="2"/>
        <v>1.0072283014788498E-2</v>
      </c>
      <c r="G19" s="159">
        <v>105171</v>
      </c>
      <c r="H19" s="159">
        <f t="shared" si="1"/>
        <v>1059.3120769483212</v>
      </c>
      <c r="I19" s="159">
        <f>MIN(H19,'NOx Annual Emissions'!N19,'Annual NOx Consent Decree Caps '!D19,' Retirement Adjustments'!D19)</f>
        <v>1059.3120769483212</v>
      </c>
      <c r="J19" s="164">
        <v>21777.322499999998</v>
      </c>
      <c r="K19" s="164">
        <f t="shared" si="14"/>
        <v>1278.6594324726425</v>
      </c>
      <c r="L19" s="165">
        <v>8602.9282999999996</v>
      </c>
      <c r="M19" s="164">
        <f t="shared" si="3"/>
        <v>1365.3105610661758</v>
      </c>
      <c r="N19" s="165">
        <v>3398.5066999999999</v>
      </c>
      <c r="O19" s="164">
        <f t="shared" si="0"/>
        <v>1399.5412823762306</v>
      </c>
      <c r="P19" s="239">
        <v>1342.5483999999999</v>
      </c>
      <c r="Q19" s="164">
        <f t="shared" si="4"/>
        <v>1413.063809822082</v>
      </c>
      <c r="R19" s="165">
        <v>530.36120000000005</v>
      </c>
      <c r="S19" s="164">
        <f t="shared" si="5"/>
        <v>1418.405757928545</v>
      </c>
      <c r="T19" s="149">
        <v>210.47919999999999</v>
      </c>
      <c r="U19" s="239">
        <f t="shared" si="6"/>
        <v>1420.5257639996712</v>
      </c>
      <c r="V19" s="149">
        <v>98.883099999999999</v>
      </c>
      <c r="W19" s="164">
        <f t="shared" si="7"/>
        <v>1421.5217425682508</v>
      </c>
      <c r="X19" s="147">
        <v>39.062899999999999</v>
      </c>
      <c r="Y19" s="164">
        <f t="shared" si="8"/>
        <v>1421.9151951524293</v>
      </c>
      <c r="Z19" s="147">
        <v>15.4314</v>
      </c>
      <c r="AA19" s="164">
        <f t="shared" si="9"/>
        <v>1422.0706245805436</v>
      </c>
      <c r="AB19" s="165">
        <v>6.0960000000000001</v>
      </c>
      <c r="AC19" s="164">
        <f t="shared" si="10"/>
        <v>1422.1320252178018</v>
      </c>
      <c r="AD19" s="147">
        <v>2.4081999999999999</v>
      </c>
      <c r="AE19" s="164">
        <f t="shared" si="11"/>
        <v>1422.156281289758</v>
      </c>
      <c r="AF19" s="147">
        <v>0.95130000000000003</v>
      </c>
      <c r="AG19" s="164">
        <f t="shared" si="12"/>
        <v>1422.1658630525899</v>
      </c>
      <c r="AH19" s="147">
        <v>0.37580000000000002</v>
      </c>
      <c r="AI19" s="164">
        <f t="shared" si="15"/>
        <v>1422.1696482165469</v>
      </c>
      <c r="AJ19" s="165">
        <v>0.14849999999999999</v>
      </c>
      <c r="AK19" s="164">
        <f t="shared" si="13"/>
        <v>1422.1711439505746</v>
      </c>
      <c r="AL19" s="165">
        <v>5.8700000000000002E-2</v>
      </c>
      <c r="AM19" s="164">
        <f t="shared" si="16"/>
        <v>1422.1717351935874</v>
      </c>
      <c r="AN19" s="165">
        <v>2.3099999999999999E-2</v>
      </c>
      <c r="AO19" s="164">
        <f t="shared" si="17"/>
        <v>1422.1719678633251</v>
      </c>
      <c r="AP19" s="165">
        <v>9.1999999999999998E-3</v>
      </c>
      <c r="AQ19" s="164">
        <f t="shared" si="18"/>
        <v>1422.1720605283288</v>
      </c>
      <c r="AR19" s="165">
        <v>3.5999999999999999E-3</v>
      </c>
      <c r="AS19" s="164">
        <f t="shared" si="19"/>
        <v>1422.1720967885476</v>
      </c>
    </row>
    <row r="20" spans="1:45" ht="15" customHeight="1" x14ac:dyDescent="0.25">
      <c r="A20" s="63" t="s">
        <v>12</v>
      </c>
      <c r="B20" s="133">
        <v>983</v>
      </c>
      <c r="C20" s="133">
        <v>3</v>
      </c>
      <c r="D20" s="141">
        <f>(LARGE('Annual Heat Inputs'!D20:K20,1)+LARGE('Annual Heat Inputs'!D20:K20,2)+LARGE('Annual Heat Inputs'!D20:K20,3))/3</f>
        <v>12939083.442333333</v>
      </c>
      <c r="E20" s="142">
        <v>1344079813</v>
      </c>
      <c r="F20" s="143">
        <f t="shared" si="2"/>
        <v>9.6267225481596712E-3</v>
      </c>
      <c r="G20" s="159">
        <v>105171</v>
      </c>
      <c r="H20" s="159">
        <f t="shared" si="1"/>
        <v>1012.4520371125008</v>
      </c>
      <c r="I20" s="159">
        <f>MIN(H20,'NOx Annual Emissions'!N20,'Annual NOx Consent Decree Caps '!D20,' Retirement Adjustments'!D20)</f>
        <v>1012.4520371125008</v>
      </c>
      <c r="J20" s="164">
        <v>21777.322499999998</v>
      </c>
      <c r="K20" s="164">
        <f t="shared" si="14"/>
        <v>1222.0962786617956</v>
      </c>
      <c r="L20" s="165">
        <v>8602.9282999999996</v>
      </c>
      <c r="M20" s="164">
        <f t="shared" si="3"/>
        <v>1304.9142825076065</v>
      </c>
      <c r="N20" s="165">
        <v>3398.5066999999999</v>
      </c>
      <c r="O20" s="164">
        <f t="shared" si="0"/>
        <v>1337.6307635865683</v>
      </c>
      <c r="P20" s="239">
        <v>1342.5483999999999</v>
      </c>
      <c r="Q20" s="164">
        <f t="shared" si="4"/>
        <v>1350.555104540844</v>
      </c>
      <c r="R20" s="165">
        <v>530.36120000000005</v>
      </c>
      <c r="S20" s="164">
        <f t="shared" si="5"/>
        <v>1355.660744663553</v>
      </c>
      <c r="T20" s="149">
        <v>210.47919999999999</v>
      </c>
      <c r="U20" s="239">
        <f t="shared" si="6"/>
        <v>1357.6869695241116</v>
      </c>
      <c r="V20" s="149">
        <v>98.883099999999999</v>
      </c>
      <c r="W20" s="164">
        <f t="shared" si="7"/>
        <v>1358.6388896925137</v>
      </c>
      <c r="X20" s="147">
        <v>39.062899999999999</v>
      </c>
      <c r="Y20" s="164">
        <f t="shared" si="8"/>
        <v>1359.0149373927402</v>
      </c>
      <c r="Z20" s="147">
        <v>15.4314</v>
      </c>
      <c r="AA20" s="164">
        <f t="shared" si="9"/>
        <v>1359.1634911990698</v>
      </c>
      <c r="AB20" s="165">
        <v>6.0960000000000001</v>
      </c>
      <c r="AC20" s="164">
        <f t="shared" si="10"/>
        <v>1359.2221756997233</v>
      </c>
      <c r="AD20" s="147">
        <v>2.4081999999999999</v>
      </c>
      <c r="AE20" s="164">
        <f t="shared" si="11"/>
        <v>1359.2453587729638</v>
      </c>
      <c r="AF20" s="147">
        <v>0.95130000000000003</v>
      </c>
      <c r="AG20" s="164">
        <f t="shared" si="12"/>
        <v>1359.2545166741238</v>
      </c>
      <c r="AH20" s="147">
        <v>0.37580000000000002</v>
      </c>
      <c r="AI20" s="164">
        <f t="shared" si="15"/>
        <v>1359.2581343964573</v>
      </c>
      <c r="AJ20" s="165">
        <v>0.14849999999999999</v>
      </c>
      <c r="AK20" s="164">
        <f t="shared" si="13"/>
        <v>1359.2595639647557</v>
      </c>
      <c r="AL20" s="165">
        <v>5.8700000000000002E-2</v>
      </c>
      <c r="AM20" s="164">
        <f t="shared" si="16"/>
        <v>1359.2601290533692</v>
      </c>
      <c r="AN20" s="165">
        <v>2.3099999999999999E-2</v>
      </c>
      <c r="AO20" s="164">
        <f t="shared" si="17"/>
        <v>1359.26035143066</v>
      </c>
      <c r="AP20" s="165">
        <v>9.1999999999999998E-3</v>
      </c>
      <c r="AQ20" s="164">
        <f t="shared" si="18"/>
        <v>1359.2604399965073</v>
      </c>
      <c r="AR20" s="165">
        <v>3.5999999999999999E-3</v>
      </c>
      <c r="AS20" s="164">
        <f t="shared" si="19"/>
        <v>1359.2604746527086</v>
      </c>
    </row>
    <row r="21" spans="1:45" ht="15" customHeight="1" x14ac:dyDescent="0.25">
      <c r="A21" s="63" t="s">
        <v>12</v>
      </c>
      <c r="B21" s="133">
        <v>983</v>
      </c>
      <c r="C21" s="133">
        <v>4</v>
      </c>
      <c r="D21" s="141">
        <f>(LARGE('Annual Heat Inputs'!D21:K21,1)+LARGE('Annual Heat Inputs'!D21:K21,2)+LARGE('Annual Heat Inputs'!D21:K21,3))/3</f>
        <v>13410479.074666666</v>
      </c>
      <c r="E21" s="142">
        <v>1344079813</v>
      </c>
      <c r="F21" s="143">
        <f t="shared" si="2"/>
        <v>9.9774425186361058E-3</v>
      </c>
      <c r="G21" s="159">
        <v>105171</v>
      </c>
      <c r="H21" s="159">
        <f t="shared" si="1"/>
        <v>1049.3376071274779</v>
      </c>
      <c r="I21" s="159">
        <f>MIN(H21,'NOx Annual Emissions'!N21,'Annual NOx Consent Decree Caps '!D21,' Retirement Adjustments'!D21)</f>
        <v>1049.3376071274779</v>
      </c>
      <c r="J21" s="164">
        <v>21777.322499999998</v>
      </c>
      <c r="K21" s="164">
        <f t="shared" si="14"/>
        <v>1266.6195905810287</v>
      </c>
      <c r="L21" s="165">
        <v>8602.9282999999996</v>
      </c>
      <c r="M21" s="164">
        <f t="shared" si="3"/>
        <v>1352.4548131862266</v>
      </c>
      <c r="N21" s="165">
        <v>3398.5066999999999</v>
      </c>
      <c r="O21" s="164">
        <f t="shared" si="0"/>
        <v>1386.3632184346764</v>
      </c>
      <c r="P21" s="239">
        <v>1342.5483999999999</v>
      </c>
      <c r="Q21" s="164">
        <f t="shared" si="4"/>
        <v>1399.7584179241633</v>
      </c>
      <c r="R21" s="165">
        <v>530.36120000000005</v>
      </c>
      <c r="S21" s="164">
        <f t="shared" si="5"/>
        <v>1405.0500663112782</v>
      </c>
      <c r="T21" s="149">
        <v>210.47919999999999</v>
      </c>
      <c r="U21" s="239">
        <f t="shared" si="6"/>
        <v>1407.1501104306467</v>
      </c>
      <c r="V21" s="149">
        <v>98.883099999999999</v>
      </c>
      <c r="W21" s="164">
        <f t="shared" si="7"/>
        <v>1408.1367108769612</v>
      </c>
      <c r="X21" s="147">
        <v>39.062899999999999</v>
      </c>
      <c r="Y21" s="164">
        <f t="shared" si="8"/>
        <v>1408.5264587163224</v>
      </c>
      <c r="Z21" s="147">
        <v>15.4314</v>
      </c>
      <c r="AA21" s="164">
        <f t="shared" si="9"/>
        <v>1408.6804246228044</v>
      </c>
      <c r="AB21" s="165">
        <v>6.0960000000000001</v>
      </c>
      <c r="AC21" s="164">
        <f t="shared" si="10"/>
        <v>1408.741247112398</v>
      </c>
      <c r="AD21" s="147">
        <v>2.4081999999999999</v>
      </c>
      <c r="AE21" s="164">
        <f t="shared" si="11"/>
        <v>1408.7652747894715</v>
      </c>
      <c r="AF21" s="147">
        <v>0.95130000000000003</v>
      </c>
      <c r="AG21" s="164">
        <f t="shared" si="12"/>
        <v>1408.7747663305395</v>
      </c>
      <c r="AH21" s="147">
        <v>0.37580000000000002</v>
      </c>
      <c r="AI21" s="164">
        <f t="shared" si="15"/>
        <v>1408.778515853438</v>
      </c>
      <c r="AJ21" s="165">
        <v>0.14849999999999999</v>
      </c>
      <c r="AK21" s="164">
        <f t="shared" si="13"/>
        <v>1408.7799975036519</v>
      </c>
      <c r="AL21" s="165">
        <v>5.8700000000000002E-2</v>
      </c>
      <c r="AM21" s="164">
        <f t="shared" si="16"/>
        <v>1408.7805831795276</v>
      </c>
      <c r="AN21" s="165">
        <v>2.3099999999999999E-2</v>
      </c>
      <c r="AO21" s="164">
        <f t="shared" si="17"/>
        <v>1408.7808136584499</v>
      </c>
      <c r="AP21" s="165">
        <v>9.1999999999999998E-3</v>
      </c>
      <c r="AQ21" s="164">
        <f t="shared" si="18"/>
        <v>1408.7809054509212</v>
      </c>
      <c r="AR21" s="165">
        <v>3.5999999999999999E-3</v>
      </c>
      <c r="AS21" s="164">
        <f t="shared" si="19"/>
        <v>1408.7809413697144</v>
      </c>
    </row>
    <row r="22" spans="1:45" ht="15" customHeight="1" x14ac:dyDescent="0.25">
      <c r="A22" s="63" t="s">
        <v>12</v>
      </c>
      <c r="B22" s="133">
        <v>983</v>
      </c>
      <c r="C22" s="133">
        <v>5</v>
      </c>
      <c r="D22" s="141">
        <f>(LARGE('Annual Heat Inputs'!D22:K22,1)+LARGE('Annual Heat Inputs'!D22:K22,2)+LARGE('Annual Heat Inputs'!D22:K22,3))/3</f>
        <v>13398101.505333334</v>
      </c>
      <c r="E22" s="142">
        <v>1344079813</v>
      </c>
      <c r="F22" s="143">
        <f t="shared" si="2"/>
        <v>9.9682335645147682E-3</v>
      </c>
      <c r="G22" s="159">
        <v>105171</v>
      </c>
      <c r="H22" s="159">
        <f t="shared" si="1"/>
        <v>1048.3690922135827</v>
      </c>
      <c r="I22" s="159">
        <f>MIN(H22,'NOx Annual Emissions'!N22,'Annual NOx Consent Decree Caps '!D22,' Retirement Adjustments'!D22)</f>
        <v>1048.3690922135827</v>
      </c>
      <c r="J22" s="164">
        <v>21777.322499999998</v>
      </c>
      <c r="K22" s="164">
        <f t="shared" si="14"/>
        <v>1265.4505293033453</v>
      </c>
      <c r="L22" s="165">
        <v>8602.9282999999996</v>
      </c>
      <c r="M22" s="164">
        <f t="shared" si="3"/>
        <v>1351.2065279365193</v>
      </c>
      <c r="N22" s="165">
        <v>3398.5066999999999</v>
      </c>
      <c r="O22" s="164">
        <f t="shared" si="0"/>
        <v>1385.0836364926877</v>
      </c>
      <c r="P22" s="239">
        <v>1342.5483999999999</v>
      </c>
      <c r="Q22" s="164">
        <f t="shared" si="4"/>
        <v>1398.4664725155533</v>
      </c>
      <c r="R22" s="165">
        <v>530.36120000000005</v>
      </c>
      <c r="S22" s="164">
        <f t="shared" si="5"/>
        <v>1403.7532368307095</v>
      </c>
      <c r="T22" s="149">
        <v>210.47919999999999</v>
      </c>
      <c r="U22" s="239">
        <f t="shared" si="6"/>
        <v>1405.8513426567818</v>
      </c>
      <c r="V22" s="149">
        <v>98.883099999999999</v>
      </c>
      <c r="W22" s="164">
        <f t="shared" si="7"/>
        <v>1406.837032493165</v>
      </c>
      <c r="X22" s="147">
        <v>39.062899999999999</v>
      </c>
      <c r="Y22" s="164">
        <f t="shared" si="8"/>
        <v>1407.2264206040722</v>
      </c>
      <c r="Z22" s="147">
        <v>15.4314</v>
      </c>
      <c r="AA22" s="164">
        <f t="shared" si="9"/>
        <v>1407.3802444034998</v>
      </c>
      <c r="AB22" s="165">
        <v>6.0960000000000001</v>
      </c>
      <c r="AC22" s="164">
        <f t="shared" si="10"/>
        <v>1407.441010755309</v>
      </c>
      <c r="AD22" s="147">
        <v>2.4081999999999999</v>
      </c>
      <c r="AE22" s="164">
        <f t="shared" si="11"/>
        <v>1407.4650162553789</v>
      </c>
      <c r="AF22" s="147">
        <v>0.95130000000000003</v>
      </c>
      <c r="AG22" s="164">
        <f t="shared" si="12"/>
        <v>1407.4744990359688</v>
      </c>
      <c r="AH22" s="147">
        <v>0.37580000000000002</v>
      </c>
      <c r="AI22" s="164">
        <f t="shared" si="15"/>
        <v>1407.4782450981425</v>
      </c>
      <c r="AJ22" s="165">
        <v>0.14849999999999999</v>
      </c>
      <c r="AK22" s="164">
        <f t="shared" si="13"/>
        <v>1407.4797253808267</v>
      </c>
      <c r="AL22" s="165">
        <v>5.8700000000000002E-2</v>
      </c>
      <c r="AM22" s="164">
        <f t="shared" si="16"/>
        <v>1407.480310516137</v>
      </c>
      <c r="AN22" s="165">
        <v>2.3099999999999999E-2</v>
      </c>
      <c r="AO22" s="164">
        <f t="shared" si="17"/>
        <v>1407.4805407823324</v>
      </c>
      <c r="AP22" s="165">
        <v>9.1999999999999998E-3</v>
      </c>
      <c r="AQ22" s="164">
        <f t="shared" si="18"/>
        <v>1407.4806324900812</v>
      </c>
      <c r="AR22" s="165">
        <v>3.5999999999999999E-3</v>
      </c>
      <c r="AS22" s="164">
        <f t="shared" si="19"/>
        <v>1407.480668375722</v>
      </c>
    </row>
    <row r="23" spans="1:45" ht="15" customHeight="1" x14ac:dyDescent="0.25">
      <c r="A23" s="63" t="s">
        <v>12</v>
      </c>
      <c r="B23" s="133">
        <v>983</v>
      </c>
      <c r="C23" s="133">
        <v>6</v>
      </c>
      <c r="D23" s="141">
        <f>(LARGE('Annual Heat Inputs'!D23:K23,1)+LARGE('Annual Heat Inputs'!D23:K23,2)+LARGE('Annual Heat Inputs'!D23:K23,3))/3</f>
        <v>12650111.568333333</v>
      </c>
      <c r="E23" s="142">
        <v>1344079813</v>
      </c>
      <c r="F23" s="143">
        <f t="shared" si="2"/>
        <v>9.4117264808093164E-3</v>
      </c>
      <c r="G23" s="159">
        <v>105171</v>
      </c>
      <c r="H23" s="159">
        <f t="shared" si="1"/>
        <v>989.84068571319665</v>
      </c>
      <c r="I23" s="159">
        <f>MIN(H23,'NOx Annual Emissions'!N23,'Annual NOx Consent Decree Caps '!D23,' Retirement Adjustments'!D23)</f>
        <v>989.84068571319665</v>
      </c>
      <c r="J23" s="164">
        <v>21777.322499999998</v>
      </c>
      <c r="K23" s="164">
        <f t="shared" si="14"/>
        <v>1194.8028885675712</v>
      </c>
      <c r="L23" s="165">
        <v>8602.9282999999996</v>
      </c>
      <c r="M23" s="164">
        <f t="shared" si="3"/>
        <v>1275.771296661185</v>
      </c>
      <c r="N23" s="165">
        <v>3398.5066999999999</v>
      </c>
      <c r="O23" s="164">
        <f t="shared" si="0"/>
        <v>1307.7571121647829</v>
      </c>
      <c r="P23" s="239">
        <v>1342.5483999999999</v>
      </c>
      <c r="Q23" s="164">
        <f t="shared" si="4"/>
        <v>1320.3928104928311</v>
      </c>
      <c r="R23" s="165">
        <v>530.36120000000005</v>
      </c>
      <c r="S23" s="164">
        <f t="shared" si="5"/>
        <v>1325.3844250432649</v>
      </c>
      <c r="T23" s="149">
        <v>210.47919999999999</v>
      </c>
      <c r="U23" s="239">
        <f t="shared" si="6"/>
        <v>1327.3653977035644</v>
      </c>
      <c r="V23" s="149">
        <v>98.883099999999999</v>
      </c>
      <c r="W23" s="164">
        <f t="shared" si="7"/>
        <v>1328.2960583943388</v>
      </c>
      <c r="X23" s="147">
        <v>39.062899999999999</v>
      </c>
      <c r="Y23" s="164">
        <f t="shared" si="8"/>
        <v>1328.663707724686</v>
      </c>
      <c r="Z23" s="147">
        <v>15.4314</v>
      </c>
      <c r="AA23" s="164">
        <f t="shared" si="9"/>
        <v>1328.8089438407019</v>
      </c>
      <c r="AB23" s="165">
        <v>6.0960000000000001</v>
      </c>
      <c r="AC23" s="164">
        <f t="shared" si="10"/>
        <v>1328.8663177253288</v>
      </c>
      <c r="AD23" s="147">
        <v>2.4081999999999999</v>
      </c>
      <c r="AE23" s="164">
        <f t="shared" si="11"/>
        <v>1328.8889830450398</v>
      </c>
      <c r="AF23" s="147">
        <v>0.95130000000000003</v>
      </c>
      <c r="AG23" s="164">
        <f t="shared" si="12"/>
        <v>1328.8979364204411</v>
      </c>
      <c r="AH23" s="147">
        <v>0.37580000000000002</v>
      </c>
      <c r="AI23" s="164">
        <f t="shared" si="15"/>
        <v>1328.9014733472525</v>
      </c>
      <c r="AJ23" s="165">
        <v>0.14849999999999999</v>
      </c>
      <c r="AK23" s="164">
        <f t="shared" si="13"/>
        <v>1328.902870988635</v>
      </c>
      <c r="AL23" s="165">
        <v>5.8700000000000002E-2</v>
      </c>
      <c r="AM23" s="164">
        <f t="shared" si="16"/>
        <v>1328.9034234569795</v>
      </c>
      <c r="AN23" s="165">
        <v>2.3099999999999999E-2</v>
      </c>
      <c r="AO23" s="164">
        <f t="shared" si="17"/>
        <v>1328.9036408678612</v>
      </c>
      <c r="AP23" s="165">
        <v>9.1999999999999998E-3</v>
      </c>
      <c r="AQ23" s="164">
        <f t="shared" si="18"/>
        <v>1328.9037274557447</v>
      </c>
      <c r="AR23" s="165">
        <v>3.5999999999999999E-3</v>
      </c>
      <c r="AS23" s="164">
        <f t="shared" si="19"/>
        <v>1328.9037613379601</v>
      </c>
    </row>
    <row r="24" spans="1:45" ht="15" customHeight="1" x14ac:dyDescent="0.25">
      <c r="A24" s="63" t="s">
        <v>13</v>
      </c>
      <c r="B24" s="133">
        <v>1002</v>
      </c>
      <c r="C24" s="139" t="s">
        <v>14</v>
      </c>
      <c r="D24" s="141">
        <f>(LARGE('Annual Heat Inputs'!D24:K24,1)+LARGE('Annual Heat Inputs'!D24:K24,2)+LARGE('Annual Heat Inputs'!D24:K24,3))/3</f>
        <v>1512.5333333333335</v>
      </c>
      <c r="E24" s="142">
        <v>1344079813</v>
      </c>
      <c r="F24" s="143">
        <f t="shared" si="2"/>
        <v>1.1253299980433033E-6</v>
      </c>
      <c r="G24" s="159">
        <v>105171</v>
      </c>
      <c r="H24" s="159">
        <f t="shared" si="1"/>
        <v>0.11835208122421226</v>
      </c>
      <c r="I24" s="159">
        <f>MIN(H24,'NOx Annual Emissions'!N24,'Annual NOx Consent Decree Caps '!D24,' Retirement Adjustments'!D24)</f>
        <v>0.11835208122421226</v>
      </c>
      <c r="J24" s="164">
        <v>21777.322499999998</v>
      </c>
      <c r="K24" s="164">
        <f t="shared" si="14"/>
        <v>0.14285875551052563</v>
      </c>
      <c r="L24" s="165">
        <v>8602.9282999999996</v>
      </c>
      <c r="M24" s="164">
        <f t="shared" si="3"/>
        <v>0.1525398887975313</v>
      </c>
      <c r="N24" s="165">
        <v>3398.5066999999999</v>
      </c>
      <c r="O24" s="164">
        <f t="shared" si="0"/>
        <v>0.15636433033559247</v>
      </c>
      <c r="P24" s="239">
        <v>1342.5483999999999</v>
      </c>
      <c r="Q24" s="164">
        <f t="shared" si="4"/>
        <v>0.15787514032393751</v>
      </c>
      <c r="R24" s="165">
        <v>530.36120000000005</v>
      </c>
      <c r="S24" s="164">
        <f t="shared" si="5"/>
        <v>0.15847197169209576</v>
      </c>
      <c r="T24" s="149">
        <v>210.47919999999999</v>
      </c>
      <c r="U24" s="239">
        <f t="shared" si="6"/>
        <v>0.15870883024981991</v>
      </c>
      <c r="V24" s="149">
        <v>98.883099999999999</v>
      </c>
      <c r="W24" s="164">
        <f t="shared" si="7"/>
        <v>0.15882010636854943</v>
      </c>
      <c r="X24" s="147">
        <v>39.062899999999999</v>
      </c>
      <c r="Y24" s="164">
        <f t="shared" si="8"/>
        <v>0.15886406502173001</v>
      </c>
      <c r="Z24" s="147">
        <v>15.4314</v>
      </c>
      <c r="AA24" s="164">
        <f t="shared" si="9"/>
        <v>0.1588814304390618</v>
      </c>
      <c r="AB24" s="165">
        <v>6.0960000000000001</v>
      </c>
      <c r="AC24" s="164">
        <f t="shared" si="10"/>
        <v>0.15888829045072989</v>
      </c>
      <c r="AD24" s="147">
        <v>2.4081999999999999</v>
      </c>
      <c r="AE24" s="164">
        <f t="shared" si="11"/>
        <v>0.15889100047043117</v>
      </c>
      <c r="AF24" s="147">
        <v>0.95130000000000003</v>
      </c>
      <c r="AG24" s="164">
        <f t="shared" si="12"/>
        <v>0.15889207099685831</v>
      </c>
      <c r="AH24" s="147">
        <v>0.37580000000000002</v>
      </c>
      <c r="AI24" s="164">
        <f t="shared" si="15"/>
        <v>0.15889249389587157</v>
      </c>
      <c r="AJ24" s="165">
        <v>0.14849999999999999</v>
      </c>
      <c r="AK24" s="164">
        <f t="shared" si="13"/>
        <v>0.15889266100737628</v>
      </c>
      <c r="AL24" s="165">
        <v>5.8700000000000002E-2</v>
      </c>
      <c r="AM24" s="164">
        <f t="shared" si="16"/>
        <v>0.15889272706424717</v>
      </c>
      <c r="AN24" s="165">
        <v>2.3099999999999999E-2</v>
      </c>
      <c r="AO24" s="164">
        <f t="shared" si="17"/>
        <v>0.15889275305937012</v>
      </c>
      <c r="AP24" s="165">
        <v>9.1999999999999998E-3</v>
      </c>
      <c r="AQ24" s="164">
        <f t="shared" si="18"/>
        <v>0.1588927634124061</v>
      </c>
      <c r="AR24" s="165">
        <v>3.5999999999999999E-3</v>
      </c>
      <c r="AS24" s="164">
        <f t="shared" si="19"/>
        <v>0.1588927674635941</v>
      </c>
    </row>
    <row r="25" spans="1:45" ht="15" customHeight="1" x14ac:dyDescent="0.25">
      <c r="A25" s="63" t="s">
        <v>13</v>
      </c>
      <c r="B25" s="133">
        <v>1002</v>
      </c>
      <c r="C25" s="139" t="s">
        <v>15</v>
      </c>
      <c r="D25" s="141">
        <f>(LARGE('Annual Heat Inputs'!D25:K25,1)+LARGE('Annual Heat Inputs'!D25:K25,2)+LARGE('Annual Heat Inputs'!D25:K25,3))/3</f>
        <v>1483.7666666666664</v>
      </c>
      <c r="E25" s="142">
        <v>1344079813</v>
      </c>
      <c r="F25" s="143">
        <f t="shared" si="2"/>
        <v>1.1039274991824213E-6</v>
      </c>
      <c r="G25" s="159">
        <v>105171</v>
      </c>
      <c r="H25" s="159">
        <f t="shared" si="1"/>
        <v>0.11610115901651442</v>
      </c>
      <c r="I25" s="159">
        <f>MIN(H25,'NOx Annual Emissions'!N25,'Annual NOx Consent Decree Caps '!D25,' Retirement Adjustments'!D25)</f>
        <v>0.11610115901651442</v>
      </c>
      <c r="J25" s="164">
        <v>21777.322499999998</v>
      </c>
      <c r="K25" s="164">
        <f t="shared" si="14"/>
        <v>0.14014174418282849</v>
      </c>
      <c r="L25" s="165">
        <v>8602.9282999999996</v>
      </c>
      <c r="M25" s="164">
        <f t="shared" si="3"/>
        <v>0.14963875330669316</v>
      </c>
      <c r="N25" s="165">
        <v>3398.5066999999999</v>
      </c>
      <c r="O25" s="164">
        <f t="shared" si="0"/>
        <v>0.15339045830897885</v>
      </c>
      <c r="P25" s="239">
        <v>1342.5483999999999</v>
      </c>
      <c r="Q25" s="164">
        <f t="shared" si="4"/>
        <v>0.15487253440672222</v>
      </c>
      <c r="R25" s="165">
        <v>530.36120000000005</v>
      </c>
      <c r="S25" s="164">
        <f t="shared" si="5"/>
        <v>0.15545801471990162</v>
      </c>
      <c r="T25" s="149">
        <v>210.47919999999999</v>
      </c>
      <c r="U25" s="239">
        <f t="shared" si="6"/>
        <v>0.15569036849678752</v>
      </c>
      <c r="V25" s="149">
        <v>98.883099999999999</v>
      </c>
      <c r="W25" s="164">
        <f t="shared" si="7"/>
        <v>0.15579952827008192</v>
      </c>
      <c r="X25" s="147">
        <v>39.062899999999999</v>
      </c>
      <c r="Y25" s="164">
        <f t="shared" si="8"/>
        <v>0.15584265087958973</v>
      </c>
      <c r="Z25" s="147">
        <v>15.4314</v>
      </c>
      <c r="AA25" s="164">
        <f t="shared" si="9"/>
        <v>0.15585968602640063</v>
      </c>
      <c r="AB25" s="165">
        <v>6.0960000000000001</v>
      </c>
      <c r="AC25" s="164">
        <f t="shared" si="10"/>
        <v>0.15586641556843564</v>
      </c>
      <c r="AD25" s="147">
        <v>2.4081999999999999</v>
      </c>
      <c r="AE25" s="164">
        <f t="shared" si="11"/>
        <v>0.15586907404663916</v>
      </c>
      <c r="AF25" s="147">
        <v>0.95130000000000003</v>
      </c>
      <c r="AG25" s="164">
        <f t="shared" si="12"/>
        <v>0.15587012421286914</v>
      </c>
      <c r="AH25" s="147">
        <v>0.37580000000000002</v>
      </c>
      <c r="AI25" s="164">
        <f t="shared" si="15"/>
        <v>0.15587053906882334</v>
      </c>
      <c r="AJ25" s="165">
        <v>0.14849999999999999</v>
      </c>
      <c r="AK25" s="164">
        <f t="shared" si="13"/>
        <v>0.15587070300205697</v>
      </c>
      <c r="AL25" s="165">
        <v>5.8700000000000002E-2</v>
      </c>
      <c r="AM25" s="164">
        <f t="shared" si="16"/>
        <v>0.15587076780260117</v>
      </c>
      <c r="AN25" s="165">
        <v>2.3099999999999999E-2</v>
      </c>
      <c r="AO25" s="164">
        <f t="shared" si="17"/>
        <v>0.1558707933033264</v>
      </c>
      <c r="AP25" s="165">
        <v>9.1999999999999998E-3</v>
      </c>
      <c r="AQ25" s="164">
        <f t="shared" si="18"/>
        <v>0.15587080345945939</v>
      </c>
      <c r="AR25" s="165">
        <v>3.5999999999999999E-3</v>
      </c>
      <c r="AS25" s="164">
        <f t="shared" si="19"/>
        <v>0.15587080743359838</v>
      </c>
    </row>
    <row r="26" spans="1:45" ht="15" customHeight="1" x14ac:dyDescent="0.25">
      <c r="A26" s="63" t="s">
        <v>13</v>
      </c>
      <c r="B26" s="133">
        <v>1002</v>
      </c>
      <c r="C26" s="139" t="s">
        <v>16</v>
      </c>
      <c r="D26" s="141">
        <f>(LARGE('Annual Heat Inputs'!D26:K26,1)+LARGE('Annual Heat Inputs'!D26:K26,2)+LARGE('Annual Heat Inputs'!D26:K26,3))/3</f>
        <v>1712.2986666666666</v>
      </c>
      <c r="E26" s="142">
        <v>1344079813</v>
      </c>
      <c r="F26" s="143">
        <f t="shared" si="2"/>
        <v>1.2739560925662578E-6</v>
      </c>
      <c r="G26" s="159">
        <v>105171</v>
      </c>
      <c r="H26" s="159">
        <f t="shared" si="1"/>
        <v>0.13398323621128591</v>
      </c>
      <c r="I26" s="159">
        <f>MIN(H26,'NOx Annual Emissions'!N26,'Annual NOx Consent Decree Caps '!D26,' Retirement Adjustments'!D26)</f>
        <v>0.13398323621128591</v>
      </c>
      <c r="J26" s="164">
        <v>21777.322499999998</v>
      </c>
      <c r="K26" s="164">
        <f t="shared" si="14"/>
        <v>0.16172658888994115</v>
      </c>
      <c r="L26" s="165">
        <v>8602.9282999999996</v>
      </c>
      <c r="M26" s="164">
        <f t="shared" si="3"/>
        <v>0.17268634181163683</v>
      </c>
      <c r="N26" s="165">
        <v>3398.5066999999999</v>
      </c>
      <c r="O26" s="164">
        <f t="shared" si="0"/>
        <v>0.17701589012772909</v>
      </c>
      <c r="P26" s="239">
        <v>1342.5483999999999</v>
      </c>
      <c r="Q26" s="164">
        <f t="shared" si="4"/>
        <v>0.17872623784147418</v>
      </c>
      <c r="R26" s="165">
        <v>530.36120000000005</v>
      </c>
      <c r="S26" s="164">
        <f t="shared" si="5"/>
        <v>0.17940189472347493</v>
      </c>
      <c r="T26" s="149">
        <v>210.47919999999999</v>
      </c>
      <c r="U26" s="239">
        <f t="shared" si="6"/>
        <v>0.17967003598267339</v>
      </c>
      <c r="V26" s="149">
        <v>98.883099999999999</v>
      </c>
      <c r="W26" s="164">
        <f t="shared" si="7"/>
        <v>0.17979600871037024</v>
      </c>
      <c r="X26" s="147">
        <v>39.062899999999999</v>
      </c>
      <c r="Y26" s="164">
        <f t="shared" si="8"/>
        <v>0.17984577312981856</v>
      </c>
      <c r="Z26" s="147">
        <v>15.4314</v>
      </c>
      <c r="AA26" s="164">
        <f t="shared" si="9"/>
        <v>0.17986543205586539</v>
      </c>
      <c r="AB26" s="165">
        <v>6.0960000000000001</v>
      </c>
      <c r="AC26" s="164">
        <f t="shared" si="10"/>
        <v>0.17987319809220567</v>
      </c>
      <c r="AD26" s="147">
        <v>2.4081999999999999</v>
      </c>
      <c r="AE26" s="164">
        <f t="shared" si="11"/>
        <v>0.17987626603326778</v>
      </c>
      <c r="AF26" s="147">
        <v>0.95130000000000003</v>
      </c>
      <c r="AG26" s="164">
        <f t="shared" si="12"/>
        <v>0.17987747794769865</v>
      </c>
      <c r="AH26" s="147">
        <v>0.37580000000000002</v>
      </c>
      <c r="AI26" s="164">
        <f t="shared" si="15"/>
        <v>0.17987795670039824</v>
      </c>
      <c r="AJ26" s="165">
        <v>0.14849999999999999</v>
      </c>
      <c r="AK26" s="164">
        <f t="shared" si="13"/>
        <v>0.17987814588287798</v>
      </c>
      <c r="AL26" s="165">
        <v>5.8700000000000002E-2</v>
      </c>
      <c r="AM26" s="164">
        <f t="shared" si="16"/>
        <v>0.17987822066410061</v>
      </c>
      <c r="AN26" s="165">
        <v>2.3099999999999999E-2</v>
      </c>
      <c r="AO26" s="164">
        <f t="shared" si="17"/>
        <v>0.17987825009248634</v>
      </c>
      <c r="AP26" s="165">
        <v>9.1999999999999998E-3</v>
      </c>
      <c r="AQ26" s="164">
        <f t="shared" si="18"/>
        <v>0.17987826181288238</v>
      </c>
      <c r="AR26" s="165">
        <v>3.5999999999999999E-3</v>
      </c>
      <c r="AS26" s="164">
        <f t="shared" si="19"/>
        <v>0.17987826639912433</v>
      </c>
    </row>
    <row r="27" spans="1:45" ht="15" customHeight="1" x14ac:dyDescent="0.25">
      <c r="A27" s="63" t="s">
        <v>13</v>
      </c>
      <c r="B27" s="133">
        <v>1002</v>
      </c>
      <c r="C27" s="139" t="s">
        <v>17</v>
      </c>
      <c r="D27" s="141">
        <f>(LARGE('Annual Heat Inputs'!D27:K27,1)+LARGE('Annual Heat Inputs'!D27:K27,2)+LARGE('Annual Heat Inputs'!D27:K27,3))/3</f>
        <v>1719.3153333333332</v>
      </c>
      <c r="E27" s="142">
        <v>1344079813</v>
      </c>
      <c r="F27" s="143">
        <f t="shared" si="2"/>
        <v>1.2791765166800651E-6</v>
      </c>
      <c r="G27" s="159">
        <v>105171</v>
      </c>
      <c r="H27" s="159">
        <f t="shared" si="1"/>
        <v>0.13453227343575913</v>
      </c>
      <c r="I27" s="159">
        <f>MIN(H27,'NOx Annual Emissions'!N27,'Annual NOx Consent Decree Caps '!D27,' Retirement Adjustments'!D27)</f>
        <v>0.13453227343575913</v>
      </c>
      <c r="J27" s="164">
        <v>21777.322499999998</v>
      </c>
      <c r="K27" s="164">
        <f t="shared" si="14"/>
        <v>0.16238931297392753</v>
      </c>
      <c r="L27" s="165">
        <v>8602.9282999999996</v>
      </c>
      <c r="M27" s="164">
        <f t="shared" si="3"/>
        <v>0.17339397682996988</v>
      </c>
      <c r="N27" s="165">
        <v>3398.5066999999999</v>
      </c>
      <c r="O27" s="164">
        <f t="shared" si="0"/>
        <v>0.17774126679238975</v>
      </c>
      <c r="P27" s="239">
        <v>1342.5483999999999</v>
      </c>
      <c r="Q27" s="164">
        <f t="shared" si="4"/>
        <v>0.17945862317817615</v>
      </c>
      <c r="R27" s="165">
        <v>530.36120000000005</v>
      </c>
      <c r="S27" s="164">
        <f t="shared" si="5"/>
        <v>0.1801370487705744</v>
      </c>
      <c r="T27" s="149">
        <v>210.47919999999999</v>
      </c>
      <c r="U27" s="239">
        <f t="shared" si="6"/>
        <v>0.180406288820464</v>
      </c>
      <c r="V27" s="149">
        <v>98.883099999999999</v>
      </c>
      <c r="W27" s="164">
        <f t="shared" si="7"/>
        <v>0.18053277775988053</v>
      </c>
      <c r="X27" s="147">
        <v>39.062899999999999</v>
      </c>
      <c r="Y27" s="164">
        <f t="shared" si="8"/>
        <v>0.18058274610423394</v>
      </c>
      <c r="Z27" s="147">
        <v>15.4314</v>
      </c>
      <c r="AA27" s="164">
        <f t="shared" si="9"/>
        <v>0.18060248558873343</v>
      </c>
      <c r="AB27" s="165">
        <v>6.0960000000000001</v>
      </c>
      <c r="AC27" s="164">
        <f t="shared" si="10"/>
        <v>0.18061028344877911</v>
      </c>
      <c r="AD27" s="147">
        <v>2.4081999999999999</v>
      </c>
      <c r="AE27" s="164">
        <f t="shared" si="11"/>
        <v>0.18061336396166658</v>
      </c>
      <c r="AF27" s="147">
        <v>0.95130000000000003</v>
      </c>
      <c r="AG27" s="164">
        <f t="shared" si="12"/>
        <v>0.1806145808422869</v>
      </c>
      <c r="AH27" s="147">
        <v>0.37580000000000002</v>
      </c>
      <c r="AI27" s="164">
        <f t="shared" si="15"/>
        <v>0.18061506155682186</v>
      </c>
      <c r="AJ27" s="165">
        <v>0.14849999999999999</v>
      </c>
      <c r="AK27" s="164">
        <f t="shared" si="13"/>
        <v>0.18061525151453459</v>
      </c>
      <c r="AL27" s="165">
        <v>5.8700000000000002E-2</v>
      </c>
      <c r="AM27" s="164">
        <f t="shared" si="16"/>
        <v>0.18061532660219612</v>
      </c>
      <c r="AN27" s="165">
        <v>2.3099999999999999E-2</v>
      </c>
      <c r="AO27" s="164">
        <f t="shared" si="17"/>
        <v>0.18061535615117366</v>
      </c>
      <c r="AP27" s="165">
        <v>9.1999999999999998E-3</v>
      </c>
      <c r="AQ27" s="164">
        <f t="shared" si="18"/>
        <v>0.18061536791959762</v>
      </c>
      <c r="AR27" s="165">
        <v>3.5999999999999999E-3</v>
      </c>
      <c r="AS27" s="164">
        <f t="shared" si="19"/>
        <v>0.18061537252463308</v>
      </c>
    </row>
    <row r="28" spans="1:45" ht="15" customHeight="1" x14ac:dyDescent="0.25">
      <c r="A28" s="136" t="s">
        <v>18</v>
      </c>
      <c r="B28" s="133">
        <v>996</v>
      </c>
      <c r="C28" s="133">
        <v>11</v>
      </c>
      <c r="D28" s="141">
        <v>0</v>
      </c>
      <c r="E28" s="142">
        <v>1344079813</v>
      </c>
      <c r="F28" s="143">
        <f t="shared" si="2"/>
        <v>0</v>
      </c>
      <c r="G28" s="159">
        <v>105171</v>
      </c>
      <c r="H28" s="159">
        <f t="shared" si="1"/>
        <v>0</v>
      </c>
      <c r="I28" s="159">
        <f>MIN(H28,'NOx Annual Emissions'!N28,'Annual NOx Consent Decree Caps '!D28,' Retirement Adjustments'!D28)</f>
        <v>0</v>
      </c>
      <c r="J28" s="164">
        <v>21777.322499999998</v>
      </c>
      <c r="K28" s="159">
        <f t="shared" ref="K28:K46" si="20">I28</f>
        <v>0</v>
      </c>
      <c r="L28" s="165">
        <v>8602.9282999999996</v>
      </c>
      <c r="M28" s="159">
        <f t="shared" ref="M28:M46" si="21">K28</f>
        <v>0</v>
      </c>
      <c r="N28" s="165">
        <v>3398.5066999999999</v>
      </c>
      <c r="O28" s="159">
        <f t="shared" ref="O28:O46" si="22">M28</f>
        <v>0</v>
      </c>
      <c r="P28" s="239">
        <v>1342.5483999999999</v>
      </c>
      <c r="Q28" s="159">
        <f t="shared" ref="Q28:Q46" si="23">O28</f>
        <v>0</v>
      </c>
      <c r="R28" s="165">
        <v>530.36120000000005</v>
      </c>
      <c r="S28" s="159">
        <f t="shared" ref="S28:S46" si="24">Q28</f>
        <v>0</v>
      </c>
      <c r="T28" s="149">
        <v>210.47919999999999</v>
      </c>
      <c r="U28" s="159">
        <f t="shared" ref="U28:U46" si="25">S28</f>
        <v>0</v>
      </c>
      <c r="V28" s="149">
        <v>98.883099999999999</v>
      </c>
      <c r="W28" s="159">
        <f t="shared" ref="W28:W46" si="26">U28</f>
        <v>0</v>
      </c>
      <c r="X28" s="147">
        <v>39.062899999999999</v>
      </c>
      <c r="Y28" s="159">
        <f t="shared" ref="Y28:Y46" si="27">W28</f>
        <v>0</v>
      </c>
      <c r="Z28" s="147">
        <v>15.4314</v>
      </c>
      <c r="AA28" s="159">
        <f t="shared" ref="AA28:AA46" si="28">Y28</f>
        <v>0</v>
      </c>
      <c r="AB28" s="165">
        <v>6.0960000000000001</v>
      </c>
      <c r="AC28" s="159">
        <f t="shared" ref="AC28:AC46" si="29">AA28</f>
        <v>0</v>
      </c>
      <c r="AD28" s="147">
        <v>2.4081999999999999</v>
      </c>
      <c r="AE28" s="159">
        <f t="shared" ref="AE28:AE46" si="30">Y28</f>
        <v>0</v>
      </c>
      <c r="AF28" s="147">
        <v>0.95130000000000003</v>
      </c>
      <c r="AG28" s="159">
        <f t="shared" ref="AG28:AG46" si="31">AE28</f>
        <v>0</v>
      </c>
      <c r="AH28" s="147">
        <v>0.37580000000000002</v>
      </c>
      <c r="AI28" s="164">
        <f t="shared" ref="AI28:AI46" si="32">AG28</f>
        <v>0</v>
      </c>
      <c r="AJ28" s="165">
        <v>0.14849999999999999</v>
      </c>
      <c r="AK28" s="164">
        <f t="shared" ref="AK28:AK46" si="33">AI28</f>
        <v>0</v>
      </c>
      <c r="AL28" s="165">
        <v>5.8700000000000002E-2</v>
      </c>
      <c r="AM28" s="164">
        <f t="shared" ref="AM28:AM40" si="34">AK28</f>
        <v>0</v>
      </c>
      <c r="AN28" s="165">
        <v>2.3099999999999999E-2</v>
      </c>
      <c r="AO28" s="164">
        <f t="shared" ref="AO28:AO40" si="35">AM28</f>
        <v>0</v>
      </c>
      <c r="AP28" s="165">
        <v>9.1999999999999998E-3</v>
      </c>
      <c r="AQ28" s="164">
        <f t="shared" ref="AQ28:AQ40" si="36">AO28</f>
        <v>0</v>
      </c>
      <c r="AR28" s="165">
        <v>3.5999999999999999E-3</v>
      </c>
      <c r="AS28" s="164">
        <f t="shared" ref="AS28:AS46" si="37">AQ28</f>
        <v>0</v>
      </c>
    </row>
    <row r="29" spans="1:45" ht="15" customHeight="1" x14ac:dyDescent="0.25">
      <c r="A29" s="136" t="s">
        <v>18</v>
      </c>
      <c r="B29" s="133">
        <v>996</v>
      </c>
      <c r="C29" s="133">
        <v>4</v>
      </c>
      <c r="D29" s="141">
        <v>0</v>
      </c>
      <c r="E29" s="142">
        <v>1344079813</v>
      </c>
      <c r="F29" s="143">
        <f t="shared" si="2"/>
        <v>0</v>
      </c>
      <c r="G29" s="159">
        <v>105171</v>
      </c>
      <c r="H29" s="159">
        <f t="shared" si="1"/>
        <v>0</v>
      </c>
      <c r="I29" s="159">
        <f>MIN(H29,'NOx Annual Emissions'!N29,'Annual NOx Consent Decree Caps '!D29,' Retirement Adjustments'!D29)</f>
        <v>0</v>
      </c>
      <c r="J29" s="164">
        <v>21777.322499999998</v>
      </c>
      <c r="K29" s="159">
        <f t="shared" si="20"/>
        <v>0</v>
      </c>
      <c r="L29" s="165">
        <v>8602.9282999999996</v>
      </c>
      <c r="M29" s="159">
        <f t="shared" si="21"/>
        <v>0</v>
      </c>
      <c r="N29" s="165">
        <v>3398.5066999999999</v>
      </c>
      <c r="O29" s="159">
        <f t="shared" si="22"/>
        <v>0</v>
      </c>
      <c r="P29" s="239">
        <v>1342.5483999999999</v>
      </c>
      <c r="Q29" s="159">
        <f t="shared" si="23"/>
        <v>0</v>
      </c>
      <c r="R29" s="165">
        <v>530.36120000000005</v>
      </c>
      <c r="S29" s="159">
        <f t="shared" si="24"/>
        <v>0</v>
      </c>
      <c r="T29" s="149">
        <v>210.47919999999999</v>
      </c>
      <c r="U29" s="159">
        <f t="shared" si="25"/>
        <v>0</v>
      </c>
      <c r="V29" s="149">
        <v>98.883099999999999</v>
      </c>
      <c r="W29" s="159">
        <f t="shared" si="26"/>
        <v>0</v>
      </c>
      <c r="X29" s="147">
        <v>39.062899999999999</v>
      </c>
      <c r="Y29" s="159">
        <f t="shared" si="27"/>
        <v>0</v>
      </c>
      <c r="Z29" s="147">
        <v>15.4314</v>
      </c>
      <c r="AA29" s="159">
        <f t="shared" si="28"/>
        <v>0</v>
      </c>
      <c r="AB29" s="165">
        <v>6.0960000000000001</v>
      </c>
      <c r="AC29" s="159">
        <f t="shared" si="29"/>
        <v>0</v>
      </c>
      <c r="AD29" s="147">
        <v>2.4081999999999999</v>
      </c>
      <c r="AE29" s="159">
        <f t="shared" si="30"/>
        <v>0</v>
      </c>
      <c r="AF29" s="147">
        <v>0.95130000000000003</v>
      </c>
      <c r="AG29" s="159">
        <f t="shared" si="31"/>
        <v>0</v>
      </c>
      <c r="AH29" s="147">
        <v>0.37580000000000002</v>
      </c>
      <c r="AI29" s="164">
        <f t="shared" si="32"/>
        <v>0</v>
      </c>
      <c r="AJ29" s="165">
        <v>0.14849999999999999</v>
      </c>
      <c r="AK29" s="164">
        <f t="shared" si="33"/>
        <v>0</v>
      </c>
      <c r="AL29" s="165">
        <v>5.8700000000000002E-2</v>
      </c>
      <c r="AM29" s="164">
        <f t="shared" si="34"/>
        <v>0</v>
      </c>
      <c r="AN29" s="165">
        <v>2.3099999999999999E-2</v>
      </c>
      <c r="AO29" s="164">
        <f t="shared" si="35"/>
        <v>0</v>
      </c>
      <c r="AP29" s="165">
        <v>9.1999999999999998E-3</v>
      </c>
      <c r="AQ29" s="164">
        <f t="shared" si="36"/>
        <v>0</v>
      </c>
      <c r="AR29" s="165">
        <v>3.5999999999999999E-3</v>
      </c>
      <c r="AS29" s="164">
        <f t="shared" si="37"/>
        <v>0</v>
      </c>
    </row>
    <row r="30" spans="1:45" ht="15" customHeight="1" x14ac:dyDescent="0.25">
      <c r="A30" s="136" t="s">
        <v>18</v>
      </c>
      <c r="B30" s="133">
        <v>996</v>
      </c>
      <c r="C30" s="133">
        <v>5</v>
      </c>
      <c r="D30" s="141">
        <v>0</v>
      </c>
      <c r="E30" s="142">
        <v>1344079813</v>
      </c>
      <c r="F30" s="143">
        <f t="shared" si="2"/>
        <v>0</v>
      </c>
      <c r="G30" s="159">
        <v>105171</v>
      </c>
      <c r="H30" s="159">
        <f t="shared" si="1"/>
        <v>0</v>
      </c>
      <c r="I30" s="159">
        <f>MIN(H30,'NOx Annual Emissions'!N30,'Annual NOx Consent Decree Caps '!D30,' Retirement Adjustments'!D30)</f>
        <v>0</v>
      </c>
      <c r="J30" s="164">
        <v>21777.322499999998</v>
      </c>
      <c r="K30" s="159">
        <f t="shared" si="20"/>
        <v>0</v>
      </c>
      <c r="L30" s="165">
        <v>8602.9282999999996</v>
      </c>
      <c r="M30" s="159">
        <f t="shared" si="21"/>
        <v>0</v>
      </c>
      <c r="N30" s="165">
        <v>3398.5066999999999</v>
      </c>
      <c r="O30" s="159">
        <f t="shared" si="22"/>
        <v>0</v>
      </c>
      <c r="P30" s="239">
        <v>1342.5483999999999</v>
      </c>
      <c r="Q30" s="159">
        <f t="shared" si="23"/>
        <v>0</v>
      </c>
      <c r="R30" s="165">
        <v>530.36120000000005</v>
      </c>
      <c r="S30" s="159">
        <f t="shared" si="24"/>
        <v>0</v>
      </c>
      <c r="T30" s="149">
        <v>210.47919999999999</v>
      </c>
      <c r="U30" s="159">
        <f t="shared" si="25"/>
        <v>0</v>
      </c>
      <c r="V30" s="149">
        <v>98.883099999999999</v>
      </c>
      <c r="W30" s="159">
        <f t="shared" si="26"/>
        <v>0</v>
      </c>
      <c r="X30" s="147">
        <v>39.062899999999999</v>
      </c>
      <c r="Y30" s="159">
        <f t="shared" si="27"/>
        <v>0</v>
      </c>
      <c r="Z30" s="147">
        <v>15.4314</v>
      </c>
      <c r="AA30" s="159">
        <f t="shared" si="28"/>
        <v>0</v>
      </c>
      <c r="AB30" s="165">
        <v>6.0960000000000001</v>
      </c>
      <c r="AC30" s="159">
        <f t="shared" si="29"/>
        <v>0</v>
      </c>
      <c r="AD30" s="147">
        <v>2.4081999999999999</v>
      </c>
      <c r="AE30" s="159">
        <f t="shared" si="30"/>
        <v>0</v>
      </c>
      <c r="AF30" s="147">
        <v>0.95130000000000003</v>
      </c>
      <c r="AG30" s="159">
        <f t="shared" si="31"/>
        <v>0</v>
      </c>
      <c r="AH30" s="147">
        <v>0.37580000000000002</v>
      </c>
      <c r="AI30" s="164">
        <f t="shared" si="32"/>
        <v>0</v>
      </c>
      <c r="AJ30" s="165">
        <v>0.14849999999999999</v>
      </c>
      <c r="AK30" s="164">
        <f t="shared" si="33"/>
        <v>0</v>
      </c>
      <c r="AL30" s="165">
        <v>5.8700000000000002E-2</v>
      </c>
      <c r="AM30" s="164">
        <f t="shared" si="34"/>
        <v>0</v>
      </c>
      <c r="AN30" s="165">
        <v>2.3099999999999999E-2</v>
      </c>
      <c r="AO30" s="164">
        <f t="shared" si="35"/>
        <v>0</v>
      </c>
      <c r="AP30" s="165">
        <v>9.1999999999999998E-3</v>
      </c>
      <c r="AQ30" s="164">
        <f t="shared" si="36"/>
        <v>0</v>
      </c>
      <c r="AR30" s="165">
        <v>3.5999999999999999E-3</v>
      </c>
      <c r="AS30" s="164">
        <f t="shared" si="37"/>
        <v>0</v>
      </c>
    </row>
    <row r="31" spans="1:45" ht="15" customHeight="1" x14ac:dyDescent="0.25">
      <c r="A31" s="136" t="s">
        <v>18</v>
      </c>
      <c r="B31" s="133">
        <v>996</v>
      </c>
      <c r="C31" s="133">
        <v>6</v>
      </c>
      <c r="D31" s="141">
        <v>0</v>
      </c>
      <c r="E31" s="142">
        <v>1344079813</v>
      </c>
      <c r="F31" s="143">
        <f t="shared" si="2"/>
        <v>0</v>
      </c>
      <c r="G31" s="159">
        <v>105171</v>
      </c>
      <c r="H31" s="159">
        <f t="shared" si="1"/>
        <v>0</v>
      </c>
      <c r="I31" s="159">
        <f>MIN(H31,'NOx Annual Emissions'!N31,'Annual NOx Consent Decree Caps '!D31,' Retirement Adjustments'!D31)</f>
        <v>0</v>
      </c>
      <c r="J31" s="164">
        <v>21777.322499999998</v>
      </c>
      <c r="K31" s="159">
        <f t="shared" si="20"/>
        <v>0</v>
      </c>
      <c r="L31" s="165">
        <v>8602.9282999999996</v>
      </c>
      <c r="M31" s="159">
        <f t="shared" si="21"/>
        <v>0</v>
      </c>
      <c r="N31" s="165">
        <v>3398.5066999999999</v>
      </c>
      <c r="O31" s="159">
        <f t="shared" si="22"/>
        <v>0</v>
      </c>
      <c r="P31" s="239">
        <v>1342.5483999999999</v>
      </c>
      <c r="Q31" s="159">
        <f t="shared" si="23"/>
        <v>0</v>
      </c>
      <c r="R31" s="165">
        <v>530.36120000000005</v>
      </c>
      <c r="S31" s="159">
        <f t="shared" si="24"/>
        <v>0</v>
      </c>
      <c r="T31" s="149">
        <v>210.47919999999999</v>
      </c>
      <c r="U31" s="159">
        <f t="shared" si="25"/>
        <v>0</v>
      </c>
      <c r="V31" s="149">
        <v>98.883099999999999</v>
      </c>
      <c r="W31" s="159">
        <f t="shared" si="26"/>
        <v>0</v>
      </c>
      <c r="X31" s="147">
        <v>39.062899999999999</v>
      </c>
      <c r="Y31" s="159">
        <f t="shared" si="27"/>
        <v>0</v>
      </c>
      <c r="Z31" s="147">
        <v>15.4314</v>
      </c>
      <c r="AA31" s="159">
        <f t="shared" si="28"/>
        <v>0</v>
      </c>
      <c r="AB31" s="165">
        <v>6.0960000000000001</v>
      </c>
      <c r="AC31" s="159">
        <f t="shared" si="29"/>
        <v>0</v>
      </c>
      <c r="AD31" s="147">
        <v>2.4081999999999999</v>
      </c>
      <c r="AE31" s="159">
        <f t="shared" si="30"/>
        <v>0</v>
      </c>
      <c r="AF31" s="147">
        <v>0.95130000000000003</v>
      </c>
      <c r="AG31" s="159">
        <f t="shared" si="31"/>
        <v>0</v>
      </c>
      <c r="AH31" s="147">
        <v>0.37580000000000002</v>
      </c>
      <c r="AI31" s="164">
        <f t="shared" si="32"/>
        <v>0</v>
      </c>
      <c r="AJ31" s="165">
        <v>0.14849999999999999</v>
      </c>
      <c r="AK31" s="164">
        <f t="shared" si="33"/>
        <v>0</v>
      </c>
      <c r="AL31" s="165">
        <v>5.8700000000000002E-2</v>
      </c>
      <c r="AM31" s="164">
        <f t="shared" si="34"/>
        <v>0</v>
      </c>
      <c r="AN31" s="165">
        <v>2.3099999999999999E-2</v>
      </c>
      <c r="AO31" s="164">
        <f t="shared" si="35"/>
        <v>0</v>
      </c>
      <c r="AP31" s="165">
        <v>9.1999999999999998E-3</v>
      </c>
      <c r="AQ31" s="164">
        <f t="shared" si="36"/>
        <v>0</v>
      </c>
      <c r="AR31" s="165">
        <v>3.5999999999999999E-3</v>
      </c>
      <c r="AS31" s="164">
        <f t="shared" si="37"/>
        <v>0</v>
      </c>
    </row>
    <row r="32" spans="1:45" ht="15" customHeight="1" x14ac:dyDescent="0.25">
      <c r="A32" s="63" t="s">
        <v>86</v>
      </c>
      <c r="B32" s="133">
        <v>55111</v>
      </c>
      <c r="C32" s="133">
        <v>1</v>
      </c>
      <c r="D32" s="141">
        <f>(LARGE('Annual Heat Inputs'!D32:K32,1)+LARGE('Annual Heat Inputs'!D32:K32,2)+LARGE('Annual Heat Inputs'!D32:K32,3))/3</f>
        <v>188929.50333333333</v>
      </c>
      <c r="E32" s="142">
        <v>1344079813</v>
      </c>
      <c r="F32" s="143">
        <f t="shared" ref="F32:F39" si="38">D32/E32</f>
        <v>1.4056419976403092E-4</v>
      </c>
      <c r="G32" s="159">
        <v>105171</v>
      </c>
      <c r="H32" s="159">
        <f t="shared" si="1"/>
        <v>14.783277453382896</v>
      </c>
      <c r="I32" s="159">
        <f>MIN(H32,'NOx Annual Emissions'!N32,'Annual NOx Consent Decree Caps '!D32,' Retirement Adjustments'!D32)</f>
        <v>2.492</v>
      </c>
      <c r="J32" s="164">
        <v>21777.322499999998</v>
      </c>
      <c r="K32" s="159">
        <f t="shared" si="20"/>
        <v>2.492</v>
      </c>
      <c r="L32" s="165">
        <v>8602.9282999999996</v>
      </c>
      <c r="M32" s="159">
        <f t="shared" si="21"/>
        <v>2.492</v>
      </c>
      <c r="N32" s="165">
        <v>3398.5066999999999</v>
      </c>
      <c r="O32" s="159">
        <f t="shared" si="22"/>
        <v>2.492</v>
      </c>
      <c r="P32" s="239">
        <v>1342.5483999999999</v>
      </c>
      <c r="Q32" s="159">
        <f t="shared" si="23"/>
        <v>2.492</v>
      </c>
      <c r="R32" s="165">
        <v>530.36120000000005</v>
      </c>
      <c r="S32" s="159">
        <f t="shared" si="24"/>
        <v>2.492</v>
      </c>
      <c r="T32" s="149">
        <v>210.47919999999999</v>
      </c>
      <c r="U32" s="159">
        <f t="shared" si="25"/>
        <v>2.492</v>
      </c>
      <c r="V32" s="149">
        <v>98.883099999999999</v>
      </c>
      <c r="W32" s="159">
        <f t="shared" si="26"/>
        <v>2.492</v>
      </c>
      <c r="X32" s="147">
        <v>39.062899999999999</v>
      </c>
      <c r="Y32" s="159">
        <f t="shared" si="27"/>
        <v>2.492</v>
      </c>
      <c r="Z32" s="147">
        <v>15.4314</v>
      </c>
      <c r="AA32" s="159">
        <f t="shared" si="28"/>
        <v>2.492</v>
      </c>
      <c r="AB32" s="165">
        <v>6.0960000000000001</v>
      </c>
      <c r="AC32" s="159">
        <f t="shared" si="29"/>
        <v>2.492</v>
      </c>
      <c r="AD32" s="147">
        <v>2.4081999999999999</v>
      </c>
      <c r="AE32" s="159">
        <f t="shared" si="30"/>
        <v>2.492</v>
      </c>
      <c r="AF32" s="147">
        <v>0.95130000000000003</v>
      </c>
      <c r="AG32" s="159">
        <f t="shared" si="31"/>
        <v>2.492</v>
      </c>
      <c r="AH32" s="147">
        <v>0.37580000000000002</v>
      </c>
      <c r="AI32" s="164">
        <f t="shared" si="32"/>
        <v>2.492</v>
      </c>
      <c r="AJ32" s="165">
        <v>0.14849999999999999</v>
      </c>
      <c r="AK32" s="164">
        <f t="shared" si="33"/>
        <v>2.492</v>
      </c>
      <c r="AL32" s="165">
        <v>5.8700000000000002E-2</v>
      </c>
      <c r="AM32" s="164">
        <f t="shared" si="34"/>
        <v>2.492</v>
      </c>
      <c r="AN32" s="165">
        <v>2.3099999999999999E-2</v>
      </c>
      <c r="AO32" s="164">
        <f t="shared" si="35"/>
        <v>2.492</v>
      </c>
      <c r="AP32" s="165">
        <v>9.1999999999999998E-3</v>
      </c>
      <c r="AQ32" s="164">
        <f t="shared" si="36"/>
        <v>2.492</v>
      </c>
      <c r="AR32" s="165">
        <v>3.5999999999999999E-3</v>
      </c>
      <c r="AS32" s="164">
        <f t="shared" si="37"/>
        <v>2.492</v>
      </c>
    </row>
    <row r="33" spans="1:45" ht="15" customHeight="1" x14ac:dyDescent="0.25">
      <c r="A33" s="63" t="s">
        <v>86</v>
      </c>
      <c r="B33" s="133">
        <v>55111</v>
      </c>
      <c r="C33" s="133">
        <v>2</v>
      </c>
      <c r="D33" s="141">
        <f>(LARGE('Annual Heat Inputs'!D33:K33,1)+LARGE('Annual Heat Inputs'!D33:K33,2)+LARGE('Annual Heat Inputs'!D33:K33,3))/3</f>
        <v>167427.74333333332</v>
      </c>
      <c r="E33" s="142">
        <v>1344079813</v>
      </c>
      <c r="F33" s="143">
        <f t="shared" si="38"/>
        <v>1.2456681643006963E-4</v>
      </c>
      <c r="G33" s="159">
        <v>105171</v>
      </c>
      <c r="H33" s="159">
        <f t="shared" si="1"/>
        <v>13.100816650766852</v>
      </c>
      <c r="I33" s="159">
        <f>MIN(H33,'NOx Annual Emissions'!N33,'Annual NOx Consent Decree Caps '!D33,' Retirement Adjustments'!D33)</f>
        <v>2.8090000000000002</v>
      </c>
      <c r="J33" s="164">
        <v>21777.322499999998</v>
      </c>
      <c r="K33" s="159">
        <f t="shared" si="20"/>
        <v>2.8090000000000002</v>
      </c>
      <c r="L33" s="165">
        <v>8602.9282999999996</v>
      </c>
      <c r="M33" s="159">
        <f t="shared" si="21"/>
        <v>2.8090000000000002</v>
      </c>
      <c r="N33" s="165">
        <v>3398.5066999999999</v>
      </c>
      <c r="O33" s="159">
        <f t="shared" si="22"/>
        <v>2.8090000000000002</v>
      </c>
      <c r="P33" s="239">
        <v>1342.5483999999999</v>
      </c>
      <c r="Q33" s="159">
        <f t="shared" si="23"/>
        <v>2.8090000000000002</v>
      </c>
      <c r="R33" s="165">
        <v>530.36120000000005</v>
      </c>
      <c r="S33" s="159">
        <f t="shared" si="24"/>
        <v>2.8090000000000002</v>
      </c>
      <c r="T33" s="149">
        <v>210.47919999999999</v>
      </c>
      <c r="U33" s="159">
        <f t="shared" si="25"/>
        <v>2.8090000000000002</v>
      </c>
      <c r="V33" s="149">
        <v>98.883099999999999</v>
      </c>
      <c r="W33" s="159">
        <f t="shared" si="26"/>
        <v>2.8090000000000002</v>
      </c>
      <c r="X33" s="147">
        <v>39.062899999999999</v>
      </c>
      <c r="Y33" s="159">
        <f t="shared" si="27"/>
        <v>2.8090000000000002</v>
      </c>
      <c r="Z33" s="147">
        <v>15.4314</v>
      </c>
      <c r="AA33" s="159">
        <f t="shared" si="28"/>
        <v>2.8090000000000002</v>
      </c>
      <c r="AB33" s="165">
        <v>6.0960000000000001</v>
      </c>
      <c r="AC33" s="159">
        <f t="shared" si="29"/>
        <v>2.8090000000000002</v>
      </c>
      <c r="AD33" s="147">
        <v>2.4081999999999999</v>
      </c>
      <c r="AE33" s="159">
        <f t="shared" si="30"/>
        <v>2.8090000000000002</v>
      </c>
      <c r="AF33" s="147">
        <v>0.95130000000000003</v>
      </c>
      <c r="AG33" s="159">
        <f t="shared" si="31"/>
        <v>2.8090000000000002</v>
      </c>
      <c r="AH33" s="147">
        <v>0.37580000000000002</v>
      </c>
      <c r="AI33" s="164">
        <f t="shared" si="32"/>
        <v>2.8090000000000002</v>
      </c>
      <c r="AJ33" s="165">
        <v>0.14849999999999999</v>
      </c>
      <c r="AK33" s="164">
        <f t="shared" si="33"/>
        <v>2.8090000000000002</v>
      </c>
      <c r="AL33" s="165">
        <v>5.8700000000000002E-2</v>
      </c>
      <c r="AM33" s="164">
        <f t="shared" si="34"/>
        <v>2.8090000000000002</v>
      </c>
      <c r="AN33" s="165">
        <v>2.3099999999999999E-2</v>
      </c>
      <c r="AO33" s="164">
        <f t="shared" si="35"/>
        <v>2.8090000000000002</v>
      </c>
      <c r="AP33" s="165">
        <v>9.1999999999999998E-3</v>
      </c>
      <c r="AQ33" s="164">
        <f t="shared" si="36"/>
        <v>2.8090000000000002</v>
      </c>
      <c r="AR33" s="165">
        <v>3.5999999999999999E-3</v>
      </c>
      <c r="AS33" s="164">
        <f t="shared" si="37"/>
        <v>2.8090000000000002</v>
      </c>
    </row>
    <row r="34" spans="1:45" ht="15" customHeight="1" x14ac:dyDescent="0.25">
      <c r="A34" s="63" t="s">
        <v>86</v>
      </c>
      <c r="B34" s="133">
        <v>55111</v>
      </c>
      <c r="C34" s="133">
        <v>3</v>
      </c>
      <c r="D34" s="141">
        <f>(LARGE('Annual Heat Inputs'!D34:K34,1)+LARGE('Annual Heat Inputs'!D34:K34,2)+LARGE('Annual Heat Inputs'!D34:K34,3))/3</f>
        <v>188009.66233333331</v>
      </c>
      <c r="E34" s="142">
        <v>1344079813</v>
      </c>
      <c r="F34" s="143">
        <f t="shared" si="38"/>
        <v>1.3987983489886199E-4</v>
      </c>
      <c r="G34" s="159">
        <v>105171</v>
      </c>
      <c r="H34" s="159">
        <f t="shared" si="1"/>
        <v>14.711302116148214</v>
      </c>
      <c r="I34" s="159">
        <f>MIN(H34,'NOx Annual Emissions'!N34,'Annual NOx Consent Decree Caps '!D34,' Retirement Adjustments'!D34)</f>
        <v>3.0230000000000001</v>
      </c>
      <c r="J34" s="164">
        <v>21777.322499999998</v>
      </c>
      <c r="K34" s="159">
        <f t="shared" si="20"/>
        <v>3.0230000000000001</v>
      </c>
      <c r="L34" s="165">
        <v>8602.9282999999996</v>
      </c>
      <c r="M34" s="159">
        <f t="shared" si="21"/>
        <v>3.0230000000000001</v>
      </c>
      <c r="N34" s="165">
        <v>3398.5066999999999</v>
      </c>
      <c r="O34" s="159">
        <f t="shared" si="22"/>
        <v>3.0230000000000001</v>
      </c>
      <c r="P34" s="239">
        <v>1342.5483999999999</v>
      </c>
      <c r="Q34" s="159">
        <f t="shared" si="23"/>
        <v>3.0230000000000001</v>
      </c>
      <c r="R34" s="165">
        <v>530.36120000000005</v>
      </c>
      <c r="S34" s="159">
        <f t="shared" si="24"/>
        <v>3.0230000000000001</v>
      </c>
      <c r="T34" s="149">
        <v>210.47919999999999</v>
      </c>
      <c r="U34" s="159">
        <f t="shared" si="25"/>
        <v>3.0230000000000001</v>
      </c>
      <c r="V34" s="149">
        <v>98.883099999999999</v>
      </c>
      <c r="W34" s="159">
        <f t="shared" si="26"/>
        <v>3.0230000000000001</v>
      </c>
      <c r="X34" s="147">
        <v>39.062899999999999</v>
      </c>
      <c r="Y34" s="159">
        <f t="shared" si="27"/>
        <v>3.0230000000000001</v>
      </c>
      <c r="Z34" s="147">
        <v>15.4314</v>
      </c>
      <c r="AA34" s="159">
        <f t="shared" si="28"/>
        <v>3.0230000000000001</v>
      </c>
      <c r="AB34" s="165">
        <v>6.0960000000000001</v>
      </c>
      <c r="AC34" s="159">
        <f t="shared" si="29"/>
        <v>3.0230000000000001</v>
      </c>
      <c r="AD34" s="147">
        <v>2.4081999999999999</v>
      </c>
      <c r="AE34" s="159">
        <f t="shared" si="30"/>
        <v>3.0230000000000001</v>
      </c>
      <c r="AF34" s="147">
        <v>0.95130000000000003</v>
      </c>
      <c r="AG34" s="159">
        <f t="shared" si="31"/>
        <v>3.0230000000000001</v>
      </c>
      <c r="AH34" s="147">
        <v>0.37580000000000002</v>
      </c>
      <c r="AI34" s="164">
        <f t="shared" si="32"/>
        <v>3.0230000000000001</v>
      </c>
      <c r="AJ34" s="165">
        <v>0.14849999999999999</v>
      </c>
      <c r="AK34" s="164">
        <f t="shared" si="33"/>
        <v>3.0230000000000001</v>
      </c>
      <c r="AL34" s="165">
        <v>5.8700000000000002E-2</v>
      </c>
      <c r="AM34" s="164">
        <f t="shared" si="34"/>
        <v>3.0230000000000001</v>
      </c>
      <c r="AN34" s="165">
        <v>2.3099999999999999E-2</v>
      </c>
      <c r="AO34" s="164">
        <f t="shared" si="35"/>
        <v>3.0230000000000001</v>
      </c>
      <c r="AP34" s="165">
        <v>9.1999999999999998E-3</v>
      </c>
      <c r="AQ34" s="164">
        <f t="shared" si="36"/>
        <v>3.0230000000000001</v>
      </c>
      <c r="AR34" s="165">
        <v>3.5999999999999999E-3</v>
      </c>
      <c r="AS34" s="164">
        <f t="shared" si="37"/>
        <v>3.0230000000000001</v>
      </c>
    </row>
    <row r="35" spans="1:45" ht="15" customHeight="1" x14ac:dyDescent="0.25">
      <c r="A35" s="63" t="s">
        <v>86</v>
      </c>
      <c r="B35" s="133">
        <v>55111</v>
      </c>
      <c r="C35" s="133">
        <v>4</v>
      </c>
      <c r="D35" s="141">
        <f>(LARGE('Annual Heat Inputs'!D35:K35,1)+LARGE('Annual Heat Inputs'!D35:K35,2)+LARGE('Annual Heat Inputs'!D35:K35,3))/3</f>
        <v>189181.52899999998</v>
      </c>
      <c r="E35" s="142">
        <v>1344079813</v>
      </c>
      <c r="F35" s="143">
        <f t="shared" si="38"/>
        <v>1.4075170772615418E-4</v>
      </c>
      <c r="G35" s="159">
        <v>105171</v>
      </c>
      <c r="H35" s="159">
        <f t="shared" si="1"/>
        <v>14.80299785326736</v>
      </c>
      <c r="I35" s="159">
        <f>MIN(H35,'NOx Annual Emissions'!N35,'Annual NOx Consent Decree Caps '!D35,' Retirement Adjustments'!D35)</f>
        <v>3.1680000000000001</v>
      </c>
      <c r="J35" s="164">
        <v>21777.322499999998</v>
      </c>
      <c r="K35" s="159">
        <f t="shared" si="20"/>
        <v>3.1680000000000001</v>
      </c>
      <c r="L35" s="165">
        <v>8602.9282999999996</v>
      </c>
      <c r="M35" s="159">
        <f t="shared" si="21"/>
        <v>3.1680000000000001</v>
      </c>
      <c r="N35" s="165">
        <v>3398.5066999999999</v>
      </c>
      <c r="O35" s="159">
        <f t="shared" si="22"/>
        <v>3.1680000000000001</v>
      </c>
      <c r="P35" s="239">
        <v>1342.5483999999999</v>
      </c>
      <c r="Q35" s="159">
        <f t="shared" si="23"/>
        <v>3.1680000000000001</v>
      </c>
      <c r="R35" s="165">
        <v>530.36120000000005</v>
      </c>
      <c r="S35" s="159">
        <f t="shared" si="24"/>
        <v>3.1680000000000001</v>
      </c>
      <c r="T35" s="149">
        <v>210.47919999999999</v>
      </c>
      <c r="U35" s="159">
        <f t="shared" si="25"/>
        <v>3.1680000000000001</v>
      </c>
      <c r="V35" s="149">
        <v>98.883099999999999</v>
      </c>
      <c r="W35" s="159">
        <f t="shared" si="26"/>
        <v>3.1680000000000001</v>
      </c>
      <c r="X35" s="147">
        <v>39.062899999999999</v>
      </c>
      <c r="Y35" s="159">
        <f t="shared" si="27"/>
        <v>3.1680000000000001</v>
      </c>
      <c r="Z35" s="147">
        <v>15.4314</v>
      </c>
      <c r="AA35" s="159">
        <f t="shared" si="28"/>
        <v>3.1680000000000001</v>
      </c>
      <c r="AB35" s="165">
        <v>6.0960000000000001</v>
      </c>
      <c r="AC35" s="159">
        <f t="shared" si="29"/>
        <v>3.1680000000000001</v>
      </c>
      <c r="AD35" s="147">
        <v>2.4081999999999999</v>
      </c>
      <c r="AE35" s="159">
        <f t="shared" si="30"/>
        <v>3.1680000000000001</v>
      </c>
      <c r="AF35" s="147">
        <v>0.95130000000000003</v>
      </c>
      <c r="AG35" s="159">
        <f t="shared" si="31"/>
        <v>3.1680000000000001</v>
      </c>
      <c r="AH35" s="147">
        <v>0.37580000000000002</v>
      </c>
      <c r="AI35" s="164">
        <f t="shared" si="32"/>
        <v>3.1680000000000001</v>
      </c>
      <c r="AJ35" s="165">
        <v>0.14849999999999999</v>
      </c>
      <c r="AK35" s="164">
        <f t="shared" si="33"/>
        <v>3.1680000000000001</v>
      </c>
      <c r="AL35" s="165">
        <v>5.8700000000000002E-2</v>
      </c>
      <c r="AM35" s="164">
        <f t="shared" si="34"/>
        <v>3.1680000000000001</v>
      </c>
      <c r="AN35" s="165">
        <v>2.3099999999999999E-2</v>
      </c>
      <c r="AO35" s="164">
        <f t="shared" si="35"/>
        <v>3.1680000000000001</v>
      </c>
      <c r="AP35" s="165">
        <v>9.1999999999999998E-3</v>
      </c>
      <c r="AQ35" s="164">
        <f t="shared" si="36"/>
        <v>3.1680000000000001</v>
      </c>
      <c r="AR35" s="165">
        <v>3.5999999999999999E-3</v>
      </c>
      <c r="AS35" s="164">
        <f t="shared" si="37"/>
        <v>3.1680000000000001</v>
      </c>
    </row>
    <row r="36" spans="1:45" ht="15" customHeight="1" x14ac:dyDescent="0.25">
      <c r="A36" s="63" t="s">
        <v>86</v>
      </c>
      <c r="B36" s="133">
        <v>55111</v>
      </c>
      <c r="C36" s="133">
        <v>5</v>
      </c>
      <c r="D36" s="141">
        <f>(LARGE('Annual Heat Inputs'!D36:K36,1)+LARGE('Annual Heat Inputs'!D36:K36,2)+LARGE('Annual Heat Inputs'!D36:K36,3))/3</f>
        <v>128935.13699999999</v>
      </c>
      <c r="E36" s="142">
        <v>1344079813</v>
      </c>
      <c r="F36" s="143">
        <f t="shared" si="38"/>
        <v>9.5928185032565462E-5</v>
      </c>
      <c r="G36" s="159">
        <v>105171</v>
      </c>
      <c r="H36" s="159">
        <f t="shared" si="1"/>
        <v>10.088863148059943</v>
      </c>
      <c r="I36" s="159">
        <f>MIN(H36,'NOx Annual Emissions'!N36,'Annual NOx Consent Decree Caps '!D36,' Retirement Adjustments'!D36)</f>
        <v>2.226</v>
      </c>
      <c r="J36" s="164">
        <v>21777.322499999998</v>
      </c>
      <c r="K36" s="159">
        <f t="shared" si="20"/>
        <v>2.226</v>
      </c>
      <c r="L36" s="165">
        <v>8602.9282999999996</v>
      </c>
      <c r="M36" s="159">
        <f t="shared" si="21"/>
        <v>2.226</v>
      </c>
      <c r="N36" s="165">
        <v>3398.5066999999999</v>
      </c>
      <c r="O36" s="159">
        <f t="shared" si="22"/>
        <v>2.226</v>
      </c>
      <c r="P36" s="239">
        <v>1342.5483999999999</v>
      </c>
      <c r="Q36" s="159">
        <f t="shared" si="23"/>
        <v>2.226</v>
      </c>
      <c r="R36" s="165">
        <v>530.36120000000005</v>
      </c>
      <c r="S36" s="159">
        <f t="shared" si="24"/>
        <v>2.226</v>
      </c>
      <c r="T36" s="149">
        <v>210.47919999999999</v>
      </c>
      <c r="U36" s="159">
        <f t="shared" si="25"/>
        <v>2.226</v>
      </c>
      <c r="V36" s="149">
        <v>98.883099999999999</v>
      </c>
      <c r="W36" s="159">
        <f t="shared" si="26"/>
        <v>2.226</v>
      </c>
      <c r="X36" s="147">
        <v>39.062899999999999</v>
      </c>
      <c r="Y36" s="159">
        <f t="shared" si="27"/>
        <v>2.226</v>
      </c>
      <c r="Z36" s="147">
        <v>15.4314</v>
      </c>
      <c r="AA36" s="159">
        <f t="shared" si="28"/>
        <v>2.226</v>
      </c>
      <c r="AB36" s="165">
        <v>6.0960000000000001</v>
      </c>
      <c r="AC36" s="159">
        <f t="shared" si="29"/>
        <v>2.226</v>
      </c>
      <c r="AD36" s="147">
        <v>2.4081999999999999</v>
      </c>
      <c r="AE36" s="159">
        <f t="shared" si="30"/>
        <v>2.226</v>
      </c>
      <c r="AF36" s="147">
        <v>0.95130000000000003</v>
      </c>
      <c r="AG36" s="159">
        <f t="shared" si="31"/>
        <v>2.226</v>
      </c>
      <c r="AH36" s="147">
        <v>0.37580000000000002</v>
      </c>
      <c r="AI36" s="164">
        <f t="shared" si="32"/>
        <v>2.226</v>
      </c>
      <c r="AJ36" s="165">
        <v>0.14849999999999999</v>
      </c>
      <c r="AK36" s="164">
        <f t="shared" si="33"/>
        <v>2.226</v>
      </c>
      <c r="AL36" s="165">
        <v>5.8700000000000002E-2</v>
      </c>
      <c r="AM36" s="164">
        <f t="shared" si="34"/>
        <v>2.226</v>
      </c>
      <c r="AN36" s="165">
        <v>2.3099999999999999E-2</v>
      </c>
      <c r="AO36" s="164">
        <f t="shared" si="35"/>
        <v>2.226</v>
      </c>
      <c r="AP36" s="165">
        <v>9.1999999999999998E-3</v>
      </c>
      <c r="AQ36" s="164">
        <f t="shared" si="36"/>
        <v>2.226</v>
      </c>
      <c r="AR36" s="165">
        <v>3.5999999999999999E-3</v>
      </c>
      <c r="AS36" s="164">
        <f t="shared" si="37"/>
        <v>2.226</v>
      </c>
    </row>
    <row r="37" spans="1:45" ht="15" customHeight="1" x14ac:dyDescent="0.25">
      <c r="A37" s="63" t="s">
        <v>86</v>
      </c>
      <c r="B37" s="133">
        <v>55111</v>
      </c>
      <c r="C37" s="133">
        <v>6</v>
      </c>
      <c r="D37" s="141">
        <f>(LARGE('Annual Heat Inputs'!D37:K37,1)+LARGE('Annual Heat Inputs'!D37:K37,2)+LARGE('Annual Heat Inputs'!D37:K37,3))/3</f>
        <v>152966.76533333331</v>
      </c>
      <c r="E37" s="142">
        <v>1344079813</v>
      </c>
      <c r="F37" s="143">
        <f t="shared" si="38"/>
        <v>1.1380779910079143E-4</v>
      </c>
      <c r="G37" s="159">
        <v>105171</v>
      </c>
      <c r="H37" s="159">
        <f t="shared" si="1"/>
        <v>11.969280039229336</v>
      </c>
      <c r="I37" s="159">
        <f>MIN(H37,'NOx Annual Emissions'!N37,'Annual NOx Consent Decree Caps '!D37,' Retirement Adjustments'!D37)</f>
        <v>2.3290000000000002</v>
      </c>
      <c r="J37" s="164">
        <v>21777.322499999998</v>
      </c>
      <c r="K37" s="159">
        <f t="shared" si="20"/>
        <v>2.3290000000000002</v>
      </c>
      <c r="L37" s="165">
        <v>8602.9282999999996</v>
      </c>
      <c r="M37" s="159">
        <f t="shared" si="21"/>
        <v>2.3290000000000002</v>
      </c>
      <c r="N37" s="165">
        <v>3398.5066999999999</v>
      </c>
      <c r="O37" s="159">
        <f t="shared" si="22"/>
        <v>2.3290000000000002</v>
      </c>
      <c r="P37" s="239">
        <v>1342.5483999999999</v>
      </c>
      <c r="Q37" s="159">
        <f t="shared" si="23"/>
        <v>2.3290000000000002</v>
      </c>
      <c r="R37" s="165">
        <v>530.36120000000005</v>
      </c>
      <c r="S37" s="159">
        <f t="shared" si="24"/>
        <v>2.3290000000000002</v>
      </c>
      <c r="T37" s="149">
        <v>210.47919999999999</v>
      </c>
      <c r="U37" s="159">
        <f t="shared" si="25"/>
        <v>2.3290000000000002</v>
      </c>
      <c r="V37" s="149">
        <v>98.883099999999999</v>
      </c>
      <c r="W37" s="159">
        <f t="shared" si="26"/>
        <v>2.3290000000000002</v>
      </c>
      <c r="X37" s="147">
        <v>39.062899999999999</v>
      </c>
      <c r="Y37" s="159">
        <f t="shared" si="27"/>
        <v>2.3290000000000002</v>
      </c>
      <c r="Z37" s="147">
        <v>15.4314</v>
      </c>
      <c r="AA37" s="159">
        <f t="shared" si="28"/>
        <v>2.3290000000000002</v>
      </c>
      <c r="AB37" s="165">
        <v>6.0960000000000001</v>
      </c>
      <c r="AC37" s="159">
        <f t="shared" si="29"/>
        <v>2.3290000000000002</v>
      </c>
      <c r="AD37" s="147">
        <v>2.4081999999999999</v>
      </c>
      <c r="AE37" s="159">
        <f t="shared" si="30"/>
        <v>2.3290000000000002</v>
      </c>
      <c r="AF37" s="147">
        <v>0.95130000000000003</v>
      </c>
      <c r="AG37" s="159">
        <f t="shared" si="31"/>
        <v>2.3290000000000002</v>
      </c>
      <c r="AH37" s="147">
        <v>0.37580000000000002</v>
      </c>
      <c r="AI37" s="164">
        <f t="shared" si="32"/>
        <v>2.3290000000000002</v>
      </c>
      <c r="AJ37" s="165">
        <v>0.14849999999999999</v>
      </c>
      <c r="AK37" s="164">
        <f t="shared" si="33"/>
        <v>2.3290000000000002</v>
      </c>
      <c r="AL37" s="165">
        <v>5.8700000000000002E-2</v>
      </c>
      <c r="AM37" s="164">
        <f t="shared" si="34"/>
        <v>2.3290000000000002</v>
      </c>
      <c r="AN37" s="165">
        <v>2.3099999999999999E-2</v>
      </c>
      <c r="AO37" s="164">
        <f t="shared" si="35"/>
        <v>2.3290000000000002</v>
      </c>
      <c r="AP37" s="165">
        <v>9.1999999999999998E-3</v>
      </c>
      <c r="AQ37" s="164">
        <f t="shared" si="36"/>
        <v>2.3290000000000002</v>
      </c>
      <c r="AR37" s="165">
        <v>3.5999999999999999E-3</v>
      </c>
      <c r="AS37" s="164">
        <f t="shared" si="37"/>
        <v>2.3290000000000002</v>
      </c>
    </row>
    <row r="38" spans="1:45" ht="15" customHeight="1" x14ac:dyDescent="0.25">
      <c r="A38" s="63" t="s">
        <v>86</v>
      </c>
      <c r="B38" s="133">
        <v>55111</v>
      </c>
      <c r="C38" s="133">
        <v>7</v>
      </c>
      <c r="D38" s="141">
        <f>(LARGE('Annual Heat Inputs'!D38:K38,1)+LARGE('Annual Heat Inputs'!D38:K38,2)+LARGE('Annual Heat Inputs'!D38:K38,3))/3</f>
        <v>179316.42266666665</v>
      </c>
      <c r="E38" s="142">
        <v>1344079813</v>
      </c>
      <c r="F38" s="143">
        <f t="shared" si="38"/>
        <v>1.3341203471126505E-4</v>
      </c>
      <c r="G38" s="159">
        <v>105171</v>
      </c>
      <c r="H38" s="159">
        <f t="shared" si="1"/>
        <v>14.031077102618456</v>
      </c>
      <c r="I38" s="159">
        <f>MIN(H38,'NOx Annual Emissions'!N38,'Annual NOx Consent Decree Caps '!D38,' Retirement Adjustments'!D38)</f>
        <v>2.3759999999999999</v>
      </c>
      <c r="J38" s="164">
        <v>21777.322499999998</v>
      </c>
      <c r="K38" s="159">
        <f t="shared" si="20"/>
        <v>2.3759999999999999</v>
      </c>
      <c r="L38" s="165">
        <v>8602.9282999999996</v>
      </c>
      <c r="M38" s="159">
        <f t="shared" si="21"/>
        <v>2.3759999999999999</v>
      </c>
      <c r="N38" s="165">
        <v>3398.5066999999999</v>
      </c>
      <c r="O38" s="159">
        <f t="shared" si="22"/>
        <v>2.3759999999999999</v>
      </c>
      <c r="P38" s="239">
        <v>1342.5483999999999</v>
      </c>
      <c r="Q38" s="159">
        <f t="shared" si="23"/>
        <v>2.3759999999999999</v>
      </c>
      <c r="R38" s="165">
        <v>530.36120000000005</v>
      </c>
      <c r="S38" s="159">
        <f t="shared" si="24"/>
        <v>2.3759999999999999</v>
      </c>
      <c r="T38" s="149">
        <v>210.47919999999999</v>
      </c>
      <c r="U38" s="159">
        <f t="shared" si="25"/>
        <v>2.3759999999999999</v>
      </c>
      <c r="V38" s="149">
        <v>98.883099999999999</v>
      </c>
      <c r="W38" s="159">
        <f t="shared" si="26"/>
        <v>2.3759999999999999</v>
      </c>
      <c r="X38" s="147">
        <v>39.062899999999999</v>
      </c>
      <c r="Y38" s="159">
        <f t="shared" si="27"/>
        <v>2.3759999999999999</v>
      </c>
      <c r="Z38" s="147">
        <v>15.4314</v>
      </c>
      <c r="AA38" s="159">
        <f t="shared" si="28"/>
        <v>2.3759999999999999</v>
      </c>
      <c r="AB38" s="165">
        <v>6.0960000000000001</v>
      </c>
      <c r="AC38" s="159">
        <f t="shared" si="29"/>
        <v>2.3759999999999999</v>
      </c>
      <c r="AD38" s="147">
        <v>2.4081999999999999</v>
      </c>
      <c r="AE38" s="159">
        <f t="shared" si="30"/>
        <v>2.3759999999999999</v>
      </c>
      <c r="AF38" s="147">
        <v>0.95130000000000003</v>
      </c>
      <c r="AG38" s="159">
        <f t="shared" si="31"/>
        <v>2.3759999999999999</v>
      </c>
      <c r="AH38" s="147">
        <v>0.37580000000000002</v>
      </c>
      <c r="AI38" s="164">
        <f t="shared" si="32"/>
        <v>2.3759999999999999</v>
      </c>
      <c r="AJ38" s="165">
        <v>0.14849999999999999</v>
      </c>
      <c r="AK38" s="164">
        <f t="shared" si="33"/>
        <v>2.3759999999999999</v>
      </c>
      <c r="AL38" s="165">
        <v>5.8700000000000002E-2</v>
      </c>
      <c r="AM38" s="164">
        <f t="shared" si="34"/>
        <v>2.3759999999999999</v>
      </c>
      <c r="AN38" s="165">
        <v>2.3099999999999999E-2</v>
      </c>
      <c r="AO38" s="164">
        <f t="shared" si="35"/>
        <v>2.3759999999999999</v>
      </c>
      <c r="AP38" s="165">
        <v>9.1999999999999998E-3</v>
      </c>
      <c r="AQ38" s="164">
        <f t="shared" si="36"/>
        <v>2.3759999999999999</v>
      </c>
      <c r="AR38" s="165">
        <v>3.5999999999999999E-3</v>
      </c>
      <c r="AS38" s="164">
        <f t="shared" si="37"/>
        <v>2.3759999999999999</v>
      </c>
    </row>
    <row r="39" spans="1:45" ht="15" customHeight="1" x14ac:dyDescent="0.25">
      <c r="A39" s="63" t="s">
        <v>86</v>
      </c>
      <c r="B39" s="133">
        <v>55111</v>
      </c>
      <c r="C39" s="133">
        <v>8</v>
      </c>
      <c r="D39" s="141">
        <f>(LARGE('Annual Heat Inputs'!D39:K39,1)+LARGE('Annual Heat Inputs'!D39:K39,2)+LARGE('Annual Heat Inputs'!D39:K39,3))/3</f>
        <v>140279.59</v>
      </c>
      <c r="E39" s="142">
        <v>1344079813</v>
      </c>
      <c r="F39" s="143">
        <f t="shared" si="38"/>
        <v>1.0436849705144704E-4</v>
      </c>
      <c r="G39" s="159">
        <v>105171</v>
      </c>
      <c r="H39" s="159">
        <f t="shared" si="1"/>
        <v>10.976539203397737</v>
      </c>
      <c r="I39" s="159">
        <f>MIN(H39,'NOx Annual Emissions'!N39,'Annual NOx Consent Decree Caps '!D39,' Retirement Adjustments'!D39)</f>
        <v>2.5350000000000001</v>
      </c>
      <c r="J39" s="164">
        <v>21777.322499999998</v>
      </c>
      <c r="K39" s="159">
        <f t="shared" si="20"/>
        <v>2.5350000000000001</v>
      </c>
      <c r="L39" s="165">
        <v>8602.9282999999996</v>
      </c>
      <c r="M39" s="159">
        <f t="shared" si="21"/>
        <v>2.5350000000000001</v>
      </c>
      <c r="N39" s="165">
        <v>3398.5066999999999</v>
      </c>
      <c r="O39" s="159">
        <f t="shared" si="22"/>
        <v>2.5350000000000001</v>
      </c>
      <c r="P39" s="239">
        <v>1342.5483999999999</v>
      </c>
      <c r="Q39" s="159">
        <f t="shared" si="23"/>
        <v>2.5350000000000001</v>
      </c>
      <c r="R39" s="165">
        <v>530.36120000000005</v>
      </c>
      <c r="S39" s="159">
        <f t="shared" si="24"/>
        <v>2.5350000000000001</v>
      </c>
      <c r="T39" s="149">
        <v>210.47919999999999</v>
      </c>
      <c r="U39" s="159">
        <f t="shared" si="25"/>
        <v>2.5350000000000001</v>
      </c>
      <c r="V39" s="149">
        <v>98.883099999999999</v>
      </c>
      <c r="W39" s="159">
        <f t="shared" si="26"/>
        <v>2.5350000000000001</v>
      </c>
      <c r="X39" s="147">
        <v>39.062899999999999</v>
      </c>
      <c r="Y39" s="159">
        <f t="shared" si="27"/>
        <v>2.5350000000000001</v>
      </c>
      <c r="Z39" s="147">
        <v>15.4314</v>
      </c>
      <c r="AA39" s="159">
        <f t="shared" si="28"/>
        <v>2.5350000000000001</v>
      </c>
      <c r="AB39" s="165">
        <v>6.0960000000000001</v>
      </c>
      <c r="AC39" s="159">
        <f t="shared" si="29"/>
        <v>2.5350000000000001</v>
      </c>
      <c r="AD39" s="147">
        <v>2.4081999999999999</v>
      </c>
      <c r="AE39" s="159">
        <f t="shared" si="30"/>
        <v>2.5350000000000001</v>
      </c>
      <c r="AF39" s="147">
        <v>0.95130000000000003</v>
      </c>
      <c r="AG39" s="159">
        <f t="shared" si="31"/>
        <v>2.5350000000000001</v>
      </c>
      <c r="AH39" s="147">
        <v>0.37580000000000002</v>
      </c>
      <c r="AI39" s="164">
        <f t="shared" si="32"/>
        <v>2.5350000000000001</v>
      </c>
      <c r="AJ39" s="165">
        <v>0.14849999999999999</v>
      </c>
      <c r="AK39" s="164">
        <f t="shared" si="33"/>
        <v>2.5350000000000001</v>
      </c>
      <c r="AL39" s="165">
        <v>5.8700000000000002E-2</v>
      </c>
      <c r="AM39" s="164">
        <f t="shared" si="34"/>
        <v>2.5350000000000001</v>
      </c>
      <c r="AN39" s="165">
        <v>2.3099999999999999E-2</v>
      </c>
      <c r="AO39" s="164">
        <f t="shared" si="35"/>
        <v>2.5350000000000001</v>
      </c>
      <c r="AP39" s="165">
        <v>9.1999999999999998E-3</v>
      </c>
      <c r="AQ39" s="164">
        <f t="shared" si="36"/>
        <v>2.5350000000000001</v>
      </c>
      <c r="AR39" s="165">
        <v>3.5999999999999999E-3</v>
      </c>
      <c r="AS39" s="164">
        <f t="shared" si="37"/>
        <v>2.5350000000000001</v>
      </c>
    </row>
    <row r="40" spans="1:45" ht="15" customHeight="1" x14ac:dyDescent="0.25">
      <c r="A40" s="136" t="s">
        <v>19</v>
      </c>
      <c r="B40" s="133">
        <v>1004</v>
      </c>
      <c r="C40" s="138" t="s">
        <v>87</v>
      </c>
      <c r="D40" s="141">
        <v>0</v>
      </c>
      <c r="E40" s="142">
        <v>1344079813</v>
      </c>
      <c r="F40" s="143">
        <f t="shared" si="2"/>
        <v>0</v>
      </c>
      <c r="G40" s="159">
        <v>105171</v>
      </c>
      <c r="H40" s="159">
        <f t="shared" si="1"/>
        <v>0</v>
      </c>
      <c r="I40" s="159">
        <f>MIN(H40,'NOx Annual Emissions'!N40,'Annual NOx Consent Decree Caps '!D40,' Retirement Adjustments'!D40)</f>
        <v>0</v>
      </c>
      <c r="J40" s="164">
        <v>21777.322499999998</v>
      </c>
      <c r="K40" s="159">
        <f t="shared" si="20"/>
        <v>0</v>
      </c>
      <c r="L40" s="165">
        <v>8602.9282999999996</v>
      </c>
      <c r="M40" s="159">
        <f t="shared" si="21"/>
        <v>0</v>
      </c>
      <c r="N40" s="165">
        <v>3398.5066999999999</v>
      </c>
      <c r="O40" s="159">
        <f t="shared" si="22"/>
        <v>0</v>
      </c>
      <c r="P40" s="239">
        <v>1342.5483999999999</v>
      </c>
      <c r="Q40" s="159">
        <f t="shared" si="23"/>
        <v>0</v>
      </c>
      <c r="R40" s="165">
        <v>530.36120000000005</v>
      </c>
      <c r="S40" s="159">
        <f t="shared" si="24"/>
        <v>0</v>
      </c>
      <c r="T40" s="149">
        <v>210.47919999999999</v>
      </c>
      <c r="U40" s="159">
        <f t="shared" si="25"/>
        <v>0</v>
      </c>
      <c r="V40" s="149">
        <v>98.883099999999999</v>
      </c>
      <c r="W40" s="159">
        <f t="shared" si="26"/>
        <v>0</v>
      </c>
      <c r="X40" s="147">
        <v>39.062899999999999</v>
      </c>
      <c r="Y40" s="159">
        <f t="shared" si="27"/>
        <v>0</v>
      </c>
      <c r="Z40" s="147">
        <v>15.4314</v>
      </c>
      <c r="AA40" s="159">
        <f t="shared" si="28"/>
        <v>0</v>
      </c>
      <c r="AB40" s="165">
        <v>6.0960000000000001</v>
      </c>
      <c r="AC40" s="159">
        <f t="shared" si="29"/>
        <v>0</v>
      </c>
      <c r="AD40" s="147">
        <v>2.4081999999999999</v>
      </c>
      <c r="AE40" s="159">
        <f t="shared" si="30"/>
        <v>0</v>
      </c>
      <c r="AF40" s="147">
        <v>0.95130000000000003</v>
      </c>
      <c r="AG40" s="159">
        <f t="shared" si="31"/>
        <v>0</v>
      </c>
      <c r="AH40" s="147">
        <v>0.37580000000000002</v>
      </c>
      <c r="AI40" s="164">
        <f t="shared" si="32"/>
        <v>0</v>
      </c>
      <c r="AJ40" s="165">
        <v>0.14849999999999999</v>
      </c>
      <c r="AK40" s="164">
        <f t="shared" si="33"/>
        <v>0</v>
      </c>
      <c r="AL40" s="165">
        <v>5.8700000000000002E-2</v>
      </c>
      <c r="AM40" s="164">
        <f t="shared" si="34"/>
        <v>0</v>
      </c>
      <c r="AN40" s="165">
        <v>2.3099999999999999E-2</v>
      </c>
      <c r="AO40" s="164">
        <f t="shared" si="35"/>
        <v>0</v>
      </c>
      <c r="AP40" s="165">
        <v>9.1999999999999998E-3</v>
      </c>
      <c r="AQ40" s="164">
        <f t="shared" si="36"/>
        <v>0</v>
      </c>
      <c r="AR40" s="165">
        <v>3.5999999999999999E-3</v>
      </c>
      <c r="AS40" s="164">
        <f t="shared" si="37"/>
        <v>0</v>
      </c>
    </row>
    <row r="41" spans="1:45" ht="15" customHeight="1" x14ac:dyDescent="0.25">
      <c r="A41" s="63" t="s">
        <v>19</v>
      </c>
      <c r="B41" s="133">
        <v>1004</v>
      </c>
      <c r="C41" s="138" t="s">
        <v>88</v>
      </c>
      <c r="D41" s="141">
        <f>(LARGE('Annual Heat Inputs'!D41:K41,1)+LARGE('Annual Heat Inputs'!D41:K41,2)+LARGE('Annual Heat Inputs'!D41:K41,3))/3</f>
        <v>744340.42733333318</v>
      </c>
      <c r="E41" s="142">
        <v>1344079813</v>
      </c>
      <c r="F41" s="143">
        <f t="shared" si="2"/>
        <v>5.5379183597137555E-4</v>
      </c>
      <c r="G41" s="159">
        <v>105171</v>
      </c>
      <c r="H41" s="159">
        <f t="shared" si="1"/>
        <v>58.24284118094554</v>
      </c>
      <c r="I41" s="159">
        <f>MIN(H41,'NOx Annual Emissions'!N41,'Annual NOx Consent Decree Caps '!D41,' Retirement Adjustments'!D41)</f>
        <v>0</v>
      </c>
      <c r="J41" s="164">
        <v>21777.322499999998</v>
      </c>
      <c r="K41" s="159">
        <f>I41</f>
        <v>0</v>
      </c>
      <c r="L41" s="165">
        <v>8602.9282999999996</v>
      </c>
      <c r="M41" s="159">
        <f>K41</f>
        <v>0</v>
      </c>
      <c r="N41" s="165">
        <v>3398.5066999999999</v>
      </c>
      <c r="O41" s="159">
        <f>M41</f>
        <v>0</v>
      </c>
      <c r="P41" s="239">
        <v>1342.5483999999999</v>
      </c>
      <c r="Q41" s="159">
        <f>O41</f>
        <v>0</v>
      </c>
      <c r="R41" s="165">
        <v>530.36120000000005</v>
      </c>
      <c r="S41" s="159">
        <f>Q41</f>
        <v>0</v>
      </c>
      <c r="T41" s="149">
        <v>210.47919999999999</v>
      </c>
      <c r="U41" s="159">
        <f>S41</f>
        <v>0</v>
      </c>
      <c r="V41" s="149">
        <v>98.883099999999999</v>
      </c>
      <c r="W41" s="159">
        <f>U41</f>
        <v>0</v>
      </c>
      <c r="X41" s="147">
        <v>39.062899999999999</v>
      </c>
      <c r="Y41" s="159">
        <f>W41</f>
        <v>0</v>
      </c>
      <c r="Z41" s="147">
        <v>15.4314</v>
      </c>
      <c r="AA41" s="159">
        <f>Y41</f>
        <v>0</v>
      </c>
      <c r="AB41" s="165">
        <v>6.0960000000000001</v>
      </c>
      <c r="AC41" s="159">
        <f>AA41</f>
        <v>0</v>
      </c>
      <c r="AD41" s="147">
        <v>2.4081999999999999</v>
      </c>
      <c r="AE41" s="159">
        <f>Y41</f>
        <v>0</v>
      </c>
      <c r="AF41" s="147">
        <v>0.95130000000000003</v>
      </c>
      <c r="AG41" s="159">
        <f>AE41</f>
        <v>0</v>
      </c>
      <c r="AH41" s="147">
        <v>0.37580000000000002</v>
      </c>
      <c r="AI41" s="164">
        <f>AG41</f>
        <v>0</v>
      </c>
      <c r="AJ41" s="165">
        <v>0.14849999999999999</v>
      </c>
      <c r="AK41" s="164">
        <f>AI41</f>
        <v>0</v>
      </c>
      <c r="AL41" s="165">
        <v>5.8700000000000002E-2</v>
      </c>
      <c r="AM41" s="164">
        <f t="shared" ref="AM41:AM46" si="39">AK41</f>
        <v>0</v>
      </c>
      <c r="AN41" s="165">
        <v>2.3099999999999999E-2</v>
      </c>
      <c r="AO41" s="164">
        <f t="shared" ref="AO41:AO46" si="40">AM41</f>
        <v>0</v>
      </c>
      <c r="AP41" s="165">
        <v>9.1999999999999998E-3</v>
      </c>
      <c r="AQ41" s="164">
        <f t="shared" ref="AQ41:AQ46" si="41">AO41</f>
        <v>0</v>
      </c>
      <c r="AR41" s="165">
        <v>3.5999999999999999E-3</v>
      </c>
      <c r="AS41" s="164">
        <f t="shared" si="37"/>
        <v>0</v>
      </c>
    </row>
    <row r="42" spans="1:45" ht="15" customHeight="1" x14ac:dyDescent="0.25">
      <c r="A42" s="63" t="s">
        <v>19</v>
      </c>
      <c r="B42" s="133">
        <v>1004</v>
      </c>
      <c r="C42" s="138" t="s">
        <v>89</v>
      </c>
      <c r="D42" s="141">
        <f>(LARGE('Annual Heat Inputs'!D42:K42,1)+LARGE('Annual Heat Inputs'!D42:K42,2)+LARGE('Annual Heat Inputs'!D42:K42,3))/3</f>
        <v>629324.22900000005</v>
      </c>
      <c r="E42" s="142">
        <v>1344079813</v>
      </c>
      <c r="F42" s="143">
        <f t="shared" si="2"/>
        <v>4.6821938914129056E-4</v>
      </c>
      <c r="G42" s="159">
        <v>105171</v>
      </c>
      <c r="H42" s="159">
        <f t="shared" si="1"/>
        <v>49.243101375378671</v>
      </c>
      <c r="I42" s="159">
        <f>MIN(H42,'NOx Annual Emissions'!N42,'Annual NOx Consent Decree Caps '!D42,' Retirement Adjustments'!D42)</f>
        <v>0</v>
      </c>
      <c r="J42" s="164">
        <v>21777.322499999998</v>
      </c>
      <c r="K42" s="159">
        <f>I42</f>
        <v>0</v>
      </c>
      <c r="L42" s="165">
        <v>8602.9282999999996</v>
      </c>
      <c r="M42" s="159">
        <f>K42</f>
        <v>0</v>
      </c>
      <c r="N42" s="165">
        <v>3398.5066999999999</v>
      </c>
      <c r="O42" s="159">
        <f>M42</f>
        <v>0</v>
      </c>
      <c r="P42" s="239">
        <v>1342.5483999999999</v>
      </c>
      <c r="Q42" s="159">
        <f>O42</f>
        <v>0</v>
      </c>
      <c r="R42" s="165">
        <v>530.36120000000005</v>
      </c>
      <c r="S42" s="159">
        <f>Q42</f>
        <v>0</v>
      </c>
      <c r="T42" s="149">
        <v>210.47919999999999</v>
      </c>
      <c r="U42" s="159">
        <f>S42</f>
        <v>0</v>
      </c>
      <c r="V42" s="149">
        <v>98.883099999999999</v>
      </c>
      <c r="W42" s="159">
        <f>U42</f>
        <v>0</v>
      </c>
      <c r="X42" s="147">
        <v>39.062899999999999</v>
      </c>
      <c r="Y42" s="159">
        <f>W42</f>
        <v>0</v>
      </c>
      <c r="Z42" s="147">
        <v>15.4314</v>
      </c>
      <c r="AA42" s="159">
        <f>Y42</f>
        <v>0</v>
      </c>
      <c r="AB42" s="165">
        <v>6.0960000000000001</v>
      </c>
      <c r="AC42" s="159">
        <f>AA42</f>
        <v>0</v>
      </c>
      <c r="AD42" s="147">
        <v>2.4081999999999999</v>
      </c>
      <c r="AE42" s="159">
        <f>Y42</f>
        <v>0</v>
      </c>
      <c r="AF42" s="147">
        <v>0.95130000000000003</v>
      </c>
      <c r="AG42" s="159">
        <f>AE42</f>
        <v>0</v>
      </c>
      <c r="AH42" s="147">
        <v>0.37580000000000002</v>
      </c>
      <c r="AI42" s="164">
        <f>AG42</f>
        <v>0</v>
      </c>
      <c r="AJ42" s="165">
        <v>0.14849999999999999</v>
      </c>
      <c r="AK42" s="164">
        <f>AI42</f>
        <v>0</v>
      </c>
      <c r="AL42" s="165">
        <v>5.8700000000000002E-2</v>
      </c>
      <c r="AM42" s="164">
        <f t="shared" si="39"/>
        <v>0</v>
      </c>
      <c r="AN42" s="165">
        <v>2.3099999999999999E-2</v>
      </c>
      <c r="AO42" s="164">
        <f t="shared" si="40"/>
        <v>0</v>
      </c>
      <c r="AP42" s="165">
        <v>9.1999999999999998E-3</v>
      </c>
      <c r="AQ42" s="164">
        <f t="shared" si="41"/>
        <v>0</v>
      </c>
      <c r="AR42" s="165">
        <v>3.5999999999999999E-3</v>
      </c>
      <c r="AS42" s="164">
        <f t="shared" si="37"/>
        <v>0</v>
      </c>
    </row>
    <row r="43" spans="1:45" ht="15" customHeight="1" x14ac:dyDescent="0.25">
      <c r="A43" s="63" t="s">
        <v>19</v>
      </c>
      <c r="B43" s="133">
        <v>1004</v>
      </c>
      <c r="C43" s="138" t="s">
        <v>90</v>
      </c>
      <c r="D43" s="141">
        <f>(LARGE('Annual Heat Inputs'!D43:K43,1)+LARGE('Annual Heat Inputs'!D43:K43,2)+LARGE('Annual Heat Inputs'!D43:K43,3))/3</f>
        <v>790775.79633333336</v>
      </c>
      <c r="E43" s="142">
        <v>1344079813</v>
      </c>
      <c r="F43" s="143">
        <f t="shared" si="2"/>
        <v>5.8833991008935219E-4</v>
      </c>
      <c r="G43" s="159">
        <v>105171</v>
      </c>
      <c r="H43" s="159">
        <f t="shared" si="1"/>
        <v>61.876296684007258</v>
      </c>
      <c r="I43" s="159">
        <f>MIN(H43,'NOx Annual Emissions'!N43,'Annual NOx Consent Decree Caps '!D43,' Retirement Adjustments'!D43)</f>
        <v>0</v>
      </c>
      <c r="J43" s="164">
        <v>21777.322499999998</v>
      </c>
      <c r="K43" s="159">
        <f>I43</f>
        <v>0</v>
      </c>
      <c r="L43" s="165">
        <v>8602.9282999999996</v>
      </c>
      <c r="M43" s="159">
        <f>K43</f>
        <v>0</v>
      </c>
      <c r="N43" s="165">
        <v>3398.5066999999999</v>
      </c>
      <c r="O43" s="159">
        <f>M43</f>
        <v>0</v>
      </c>
      <c r="P43" s="239">
        <v>1342.5483999999999</v>
      </c>
      <c r="Q43" s="159">
        <f>O43</f>
        <v>0</v>
      </c>
      <c r="R43" s="165">
        <v>530.36120000000005</v>
      </c>
      <c r="S43" s="159">
        <f>Q43</f>
        <v>0</v>
      </c>
      <c r="T43" s="149">
        <v>210.47919999999999</v>
      </c>
      <c r="U43" s="159">
        <f>S43</f>
        <v>0</v>
      </c>
      <c r="V43" s="149">
        <v>98.883099999999999</v>
      </c>
      <c r="W43" s="159">
        <f>U43</f>
        <v>0</v>
      </c>
      <c r="X43" s="147">
        <v>39.062899999999999</v>
      </c>
      <c r="Y43" s="159">
        <f>W43</f>
        <v>0</v>
      </c>
      <c r="Z43" s="147">
        <v>15.4314</v>
      </c>
      <c r="AA43" s="159">
        <f>Y43</f>
        <v>0</v>
      </c>
      <c r="AB43" s="165">
        <v>6.0960000000000001</v>
      </c>
      <c r="AC43" s="159">
        <f>AA43</f>
        <v>0</v>
      </c>
      <c r="AD43" s="147">
        <v>2.4081999999999999</v>
      </c>
      <c r="AE43" s="159">
        <f>Y43</f>
        <v>0</v>
      </c>
      <c r="AF43" s="147">
        <v>0.95130000000000003</v>
      </c>
      <c r="AG43" s="159">
        <f>AE43</f>
        <v>0</v>
      </c>
      <c r="AH43" s="147">
        <v>0.37580000000000002</v>
      </c>
      <c r="AI43" s="164">
        <f>AG43</f>
        <v>0</v>
      </c>
      <c r="AJ43" s="165">
        <v>0.14849999999999999</v>
      </c>
      <c r="AK43" s="164">
        <f>AI43</f>
        <v>0</v>
      </c>
      <c r="AL43" s="165">
        <v>5.8700000000000002E-2</v>
      </c>
      <c r="AM43" s="164">
        <f t="shared" si="39"/>
        <v>0</v>
      </c>
      <c r="AN43" s="165">
        <v>2.3099999999999999E-2</v>
      </c>
      <c r="AO43" s="164">
        <f t="shared" si="40"/>
        <v>0</v>
      </c>
      <c r="AP43" s="165">
        <v>9.1999999999999998E-3</v>
      </c>
      <c r="AQ43" s="164">
        <f t="shared" si="41"/>
        <v>0</v>
      </c>
      <c r="AR43" s="165">
        <v>3.5999999999999999E-3</v>
      </c>
      <c r="AS43" s="164">
        <f t="shared" si="37"/>
        <v>0</v>
      </c>
    </row>
    <row r="44" spans="1:45" s="25" customFormat="1" ht="15" customHeight="1" x14ac:dyDescent="0.25">
      <c r="A44" s="136" t="s">
        <v>19</v>
      </c>
      <c r="B44" s="136">
        <v>1004</v>
      </c>
      <c r="C44" s="138" t="s">
        <v>129</v>
      </c>
      <c r="D44" s="141">
        <f>(LARGE('Annual Heat Inputs'!D44:K44,1)+LARGE('Annual Heat Inputs'!D44:K44,2)+LARGE('Annual Heat Inputs'!D44:K44,3))/3</f>
        <v>11088713.055</v>
      </c>
      <c r="E44" s="142">
        <v>1344079813</v>
      </c>
      <c r="F44" s="137">
        <f t="shared" si="2"/>
        <v>8.2500406209136332E-3</v>
      </c>
      <c r="G44" s="159">
        <v>105171</v>
      </c>
      <c r="H44" s="165">
        <f t="shared" si="1"/>
        <v>867.66502214210766</v>
      </c>
      <c r="I44" s="159">
        <f>MIN(H44,'NOx Annual Emissions'!N44,'Annual NOx Consent Decree Caps '!D44,' Retirement Adjustments'!D44)</f>
        <v>46.261000000000003</v>
      </c>
      <c r="J44" s="164">
        <v>21777.322499999998</v>
      </c>
      <c r="K44" s="159">
        <f t="shared" si="20"/>
        <v>46.261000000000003</v>
      </c>
      <c r="L44" s="165">
        <v>8602.9282999999996</v>
      </c>
      <c r="M44" s="159">
        <f t="shared" si="21"/>
        <v>46.261000000000003</v>
      </c>
      <c r="N44" s="165">
        <v>3398.5066999999999</v>
      </c>
      <c r="O44" s="159">
        <f t="shared" si="22"/>
        <v>46.261000000000003</v>
      </c>
      <c r="P44" s="239">
        <v>1342.5483999999999</v>
      </c>
      <c r="Q44" s="159">
        <f t="shared" si="23"/>
        <v>46.261000000000003</v>
      </c>
      <c r="R44" s="165">
        <v>530.36120000000005</v>
      </c>
      <c r="S44" s="159">
        <f t="shared" si="24"/>
        <v>46.261000000000003</v>
      </c>
      <c r="T44" s="149">
        <v>210.47919999999999</v>
      </c>
      <c r="U44" s="159">
        <f t="shared" si="25"/>
        <v>46.261000000000003</v>
      </c>
      <c r="V44" s="149">
        <v>98.883099999999999</v>
      </c>
      <c r="W44" s="159">
        <f t="shared" si="26"/>
        <v>46.261000000000003</v>
      </c>
      <c r="X44" s="147">
        <v>39.062899999999999</v>
      </c>
      <c r="Y44" s="159">
        <f t="shared" si="27"/>
        <v>46.261000000000003</v>
      </c>
      <c r="Z44" s="147">
        <v>15.4314</v>
      </c>
      <c r="AA44" s="159">
        <f t="shared" si="28"/>
        <v>46.261000000000003</v>
      </c>
      <c r="AB44" s="165">
        <v>6.0960000000000001</v>
      </c>
      <c r="AC44" s="159">
        <f t="shared" si="29"/>
        <v>46.261000000000003</v>
      </c>
      <c r="AD44" s="147">
        <v>2.4081999999999999</v>
      </c>
      <c r="AE44" s="159">
        <f t="shared" si="30"/>
        <v>46.261000000000003</v>
      </c>
      <c r="AF44" s="147">
        <v>0.95130000000000003</v>
      </c>
      <c r="AG44" s="159">
        <f t="shared" si="31"/>
        <v>46.261000000000003</v>
      </c>
      <c r="AH44" s="147">
        <v>0.37580000000000002</v>
      </c>
      <c r="AI44" s="164">
        <f t="shared" si="32"/>
        <v>46.261000000000003</v>
      </c>
      <c r="AJ44" s="165">
        <v>0.14849999999999999</v>
      </c>
      <c r="AK44" s="164">
        <f t="shared" si="33"/>
        <v>46.261000000000003</v>
      </c>
      <c r="AL44" s="165">
        <v>5.8700000000000002E-2</v>
      </c>
      <c r="AM44" s="164">
        <f t="shared" si="39"/>
        <v>46.261000000000003</v>
      </c>
      <c r="AN44" s="165">
        <v>2.3099999999999999E-2</v>
      </c>
      <c r="AO44" s="164">
        <f t="shared" si="40"/>
        <v>46.261000000000003</v>
      </c>
      <c r="AP44" s="165">
        <v>9.1999999999999998E-3</v>
      </c>
      <c r="AQ44" s="164">
        <f t="shared" si="41"/>
        <v>46.261000000000003</v>
      </c>
      <c r="AR44" s="165">
        <v>3.5999999999999999E-3</v>
      </c>
      <c r="AS44" s="164">
        <f t="shared" si="37"/>
        <v>46.261000000000003</v>
      </c>
    </row>
    <row r="45" spans="1:45" s="25" customFormat="1" ht="15" customHeight="1" x14ac:dyDescent="0.25">
      <c r="A45" s="136" t="s">
        <v>19</v>
      </c>
      <c r="B45" s="136">
        <v>1004</v>
      </c>
      <c r="C45" s="138" t="s">
        <v>130</v>
      </c>
      <c r="D45" s="141">
        <f>(LARGE('Annual Heat Inputs'!D45:K45,1)+LARGE('Annual Heat Inputs'!D45:K45,2)+LARGE('Annual Heat Inputs'!D45:K45,3))/3</f>
        <v>10635826.087333335</v>
      </c>
      <c r="E45" s="142">
        <v>1344079813</v>
      </c>
      <c r="F45" s="137">
        <f t="shared" si="2"/>
        <v>7.9130911605569468E-3</v>
      </c>
      <c r="G45" s="159">
        <v>105171</v>
      </c>
      <c r="H45" s="165">
        <f t="shared" si="1"/>
        <v>832.22771044693468</v>
      </c>
      <c r="I45" s="159">
        <f>MIN(H45,'NOx Annual Emissions'!N45,'Annual NOx Consent Decree Caps '!D45,' Retirement Adjustments'!D45)</f>
        <v>44.151000000000003</v>
      </c>
      <c r="J45" s="164">
        <v>21777.322499999998</v>
      </c>
      <c r="K45" s="159">
        <f t="shared" si="20"/>
        <v>44.151000000000003</v>
      </c>
      <c r="L45" s="165">
        <v>8602.9282999999996</v>
      </c>
      <c r="M45" s="159">
        <f t="shared" si="21"/>
        <v>44.151000000000003</v>
      </c>
      <c r="N45" s="165">
        <v>3398.5066999999999</v>
      </c>
      <c r="O45" s="159">
        <f t="shared" si="22"/>
        <v>44.151000000000003</v>
      </c>
      <c r="P45" s="239">
        <v>1342.5483999999999</v>
      </c>
      <c r="Q45" s="159">
        <f t="shared" si="23"/>
        <v>44.151000000000003</v>
      </c>
      <c r="R45" s="165">
        <v>530.36120000000005</v>
      </c>
      <c r="S45" s="159">
        <f t="shared" si="24"/>
        <v>44.151000000000003</v>
      </c>
      <c r="T45" s="149">
        <v>210.47919999999999</v>
      </c>
      <c r="U45" s="159">
        <f t="shared" si="25"/>
        <v>44.151000000000003</v>
      </c>
      <c r="V45" s="149">
        <v>98.883099999999999</v>
      </c>
      <c r="W45" s="159">
        <f t="shared" si="26"/>
        <v>44.151000000000003</v>
      </c>
      <c r="X45" s="147">
        <v>39.062899999999999</v>
      </c>
      <c r="Y45" s="159">
        <f t="shared" si="27"/>
        <v>44.151000000000003</v>
      </c>
      <c r="Z45" s="147">
        <v>15.4314</v>
      </c>
      <c r="AA45" s="159">
        <f t="shared" si="28"/>
        <v>44.151000000000003</v>
      </c>
      <c r="AB45" s="165">
        <v>6.0960000000000001</v>
      </c>
      <c r="AC45" s="159">
        <f t="shared" si="29"/>
        <v>44.151000000000003</v>
      </c>
      <c r="AD45" s="147">
        <v>2.4081999999999999</v>
      </c>
      <c r="AE45" s="159">
        <f t="shared" si="30"/>
        <v>44.151000000000003</v>
      </c>
      <c r="AF45" s="147">
        <v>0.95130000000000003</v>
      </c>
      <c r="AG45" s="159">
        <f t="shared" si="31"/>
        <v>44.151000000000003</v>
      </c>
      <c r="AH45" s="147">
        <v>0.37580000000000002</v>
      </c>
      <c r="AI45" s="164">
        <f t="shared" si="32"/>
        <v>44.151000000000003</v>
      </c>
      <c r="AJ45" s="165">
        <v>0.14849999999999999</v>
      </c>
      <c r="AK45" s="164">
        <f t="shared" si="33"/>
        <v>44.151000000000003</v>
      </c>
      <c r="AL45" s="165">
        <v>5.8700000000000002E-2</v>
      </c>
      <c r="AM45" s="164">
        <f t="shared" si="39"/>
        <v>44.151000000000003</v>
      </c>
      <c r="AN45" s="165">
        <v>2.3099999999999999E-2</v>
      </c>
      <c r="AO45" s="164">
        <f t="shared" si="40"/>
        <v>44.151000000000003</v>
      </c>
      <c r="AP45" s="165">
        <v>9.1999999999999998E-3</v>
      </c>
      <c r="AQ45" s="164">
        <f t="shared" si="41"/>
        <v>44.151000000000003</v>
      </c>
      <c r="AR45" s="165">
        <v>3.5999999999999999E-3</v>
      </c>
      <c r="AS45" s="164">
        <f t="shared" si="37"/>
        <v>44.151000000000003</v>
      </c>
    </row>
    <row r="46" spans="1:45" ht="15" customHeight="1" x14ac:dyDescent="0.25">
      <c r="A46" s="136" t="s">
        <v>20</v>
      </c>
      <c r="B46" s="136">
        <v>1012</v>
      </c>
      <c r="C46" s="136">
        <v>1</v>
      </c>
      <c r="D46" s="141">
        <v>0</v>
      </c>
      <c r="E46" s="142">
        <v>1344079813</v>
      </c>
      <c r="F46" s="143">
        <f t="shared" si="2"/>
        <v>0</v>
      </c>
      <c r="G46" s="159">
        <v>105171</v>
      </c>
      <c r="H46" s="159">
        <f t="shared" si="1"/>
        <v>0</v>
      </c>
      <c r="I46" s="159">
        <f>MIN(H46,'NOx Annual Emissions'!N46,'Annual NOx Consent Decree Caps '!D46,' Retirement Adjustments'!D46)</f>
        <v>0</v>
      </c>
      <c r="J46" s="164">
        <v>21777.322499999998</v>
      </c>
      <c r="K46" s="159">
        <f t="shared" si="20"/>
        <v>0</v>
      </c>
      <c r="L46" s="165">
        <v>8602.9282999999996</v>
      </c>
      <c r="M46" s="159">
        <f t="shared" si="21"/>
        <v>0</v>
      </c>
      <c r="N46" s="165">
        <v>3398.5066999999999</v>
      </c>
      <c r="O46" s="159">
        <f t="shared" si="22"/>
        <v>0</v>
      </c>
      <c r="P46" s="239">
        <v>1342.5483999999999</v>
      </c>
      <c r="Q46" s="159">
        <f t="shared" si="23"/>
        <v>0</v>
      </c>
      <c r="R46" s="165">
        <v>530.36120000000005</v>
      </c>
      <c r="S46" s="159">
        <f t="shared" si="24"/>
        <v>0</v>
      </c>
      <c r="T46" s="149">
        <v>210.47919999999999</v>
      </c>
      <c r="U46" s="159">
        <f t="shared" si="25"/>
        <v>0</v>
      </c>
      <c r="V46" s="149">
        <v>98.883099999999999</v>
      </c>
      <c r="W46" s="159">
        <f t="shared" si="26"/>
        <v>0</v>
      </c>
      <c r="X46" s="147">
        <v>39.062899999999999</v>
      </c>
      <c r="Y46" s="159">
        <f t="shared" si="27"/>
        <v>0</v>
      </c>
      <c r="Z46" s="147">
        <v>15.4314</v>
      </c>
      <c r="AA46" s="159">
        <f t="shared" si="28"/>
        <v>0</v>
      </c>
      <c r="AB46" s="165">
        <v>6.0960000000000001</v>
      </c>
      <c r="AC46" s="159">
        <f t="shared" si="29"/>
        <v>0</v>
      </c>
      <c r="AD46" s="147">
        <v>2.4081999999999999</v>
      </c>
      <c r="AE46" s="159">
        <f t="shared" si="30"/>
        <v>0</v>
      </c>
      <c r="AF46" s="147">
        <v>0.95130000000000003</v>
      </c>
      <c r="AG46" s="159">
        <f t="shared" si="31"/>
        <v>0</v>
      </c>
      <c r="AH46" s="147">
        <v>0.37580000000000002</v>
      </c>
      <c r="AI46" s="164">
        <f t="shared" si="32"/>
        <v>0</v>
      </c>
      <c r="AJ46" s="165">
        <v>0.14849999999999999</v>
      </c>
      <c r="AK46" s="164">
        <f t="shared" si="33"/>
        <v>0</v>
      </c>
      <c r="AL46" s="165">
        <v>5.8700000000000002E-2</v>
      </c>
      <c r="AM46" s="164">
        <f t="shared" si="39"/>
        <v>0</v>
      </c>
      <c r="AN46" s="165">
        <v>2.3099999999999999E-2</v>
      </c>
      <c r="AO46" s="164">
        <f t="shared" si="40"/>
        <v>0</v>
      </c>
      <c r="AP46" s="165">
        <v>9.1999999999999998E-3</v>
      </c>
      <c r="AQ46" s="164">
        <f t="shared" si="41"/>
        <v>0</v>
      </c>
      <c r="AR46" s="165">
        <v>3.5999999999999999E-3</v>
      </c>
      <c r="AS46" s="164">
        <f t="shared" si="37"/>
        <v>0</v>
      </c>
    </row>
    <row r="47" spans="1:45" ht="15" customHeight="1" x14ac:dyDescent="0.25">
      <c r="A47" s="63" t="s">
        <v>20</v>
      </c>
      <c r="B47" s="133">
        <v>1012</v>
      </c>
      <c r="C47" s="133">
        <v>2</v>
      </c>
      <c r="D47" s="141">
        <f>(LARGE('Annual Heat Inputs'!D47:K47,1)+LARGE('Annual Heat Inputs'!D47:K47,2)+LARGE('Annual Heat Inputs'!D47:K47,3))/3</f>
        <v>4707829.1203333335</v>
      </c>
      <c r="E47" s="142">
        <v>1344079813</v>
      </c>
      <c r="F47" s="143">
        <f t="shared" si="2"/>
        <v>3.5026410446753237E-3</v>
      </c>
      <c r="G47" s="159">
        <v>105171</v>
      </c>
      <c r="H47" s="159">
        <f t="shared" si="1"/>
        <v>368.37626130954845</v>
      </c>
      <c r="I47" s="159">
        <f>MIN(H47,'NOx Annual Emissions'!N47,'Annual NOx Consent Decree Caps '!D47,' Retirement Adjustments'!D47)</f>
        <v>368.37626130954845</v>
      </c>
      <c r="J47" s="164">
        <v>21777.322499999998</v>
      </c>
      <c r="K47" s="164">
        <f>PRODUCT(F47,J47)+H47</f>
        <v>444.65440494117991</v>
      </c>
      <c r="L47" s="165">
        <v>8602.9282999999996</v>
      </c>
      <c r="M47" s="164">
        <f>PRODUCT(F47,L47)+K47</f>
        <v>474.78737470915883</v>
      </c>
      <c r="N47" s="165">
        <v>3398.5066999999999</v>
      </c>
      <c r="O47" s="164">
        <f>PRODUCT(F47,N47)+M47</f>
        <v>486.69112376718289</v>
      </c>
      <c r="P47" s="239">
        <v>1342.5483999999999</v>
      </c>
      <c r="Q47" s="164">
        <f>PRODUCT(F47,P47)+O47</f>
        <v>491.3935888974861</v>
      </c>
      <c r="R47" s="165">
        <v>530.36120000000005</v>
      </c>
      <c r="S47" s="164">
        <f>PRODUCT(F47,R47)+Q47</f>
        <v>493.25125380510934</v>
      </c>
      <c r="T47" s="149">
        <v>210.47919999999999</v>
      </c>
      <c r="U47" s="239">
        <f>PRODUCT(F47,T47)+S47</f>
        <v>493.98848689007974</v>
      </c>
      <c r="V47" s="149">
        <v>98.883099999999999</v>
      </c>
      <c r="W47" s="164">
        <f>PRODUCT(F47,V47)+U47</f>
        <v>494.33483889476446</v>
      </c>
      <c r="X47" s="147">
        <v>39.062899999999999</v>
      </c>
      <c r="Y47" s="164">
        <f>PRODUCT(F47,X47)+W47</f>
        <v>494.47166221162848</v>
      </c>
      <c r="Z47" s="147">
        <v>15.4314</v>
      </c>
      <c r="AA47" s="164">
        <f>PRODUCT(F47,Z47)+Y47</f>
        <v>494.52571286664528</v>
      </c>
      <c r="AB47" s="165">
        <v>6.0960000000000001</v>
      </c>
      <c r="AC47" s="164">
        <f>PRODUCT(F47,AB47)+AA47</f>
        <v>494.5470649664536</v>
      </c>
      <c r="AD47" s="147">
        <v>2.4081999999999999</v>
      </c>
      <c r="AE47" s="164">
        <f>PRODUCT(F47,AD47)+AC47</f>
        <v>494.55550002661738</v>
      </c>
      <c r="AF47" s="147">
        <v>0.95130000000000003</v>
      </c>
      <c r="AG47" s="164">
        <f>PRODUCT(F47,AF47)+AE47</f>
        <v>494.55883208904316</v>
      </c>
      <c r="AH47" s="147">
        <v>0.37580000000000002</v>
      </c>
      <c r="AI47" s="164">
        <f>PRODUCT(F47,AH47)+AG47</f>
        <v>494.56014838154778</v>
      </c>
      <c r="AJ47" s="165">
        <v>0.14849999999999999</v>
      </c>
      <c r="AK47" s="164">
        <f>PRODUCT(F47,AJ47)+AI47</f>
        <v>494.56066852374289</v>
      </c>
      <c r="AL47" s="165">
        <v>5.8700000000000002E-2</v>
      </c>
      <c r="AM47" s="164">
        <f>PRODUCT(F47,AL47)+AK47</f>
        <v>494.56087412877224</v>
      </c>
      <c r="AN47" s="165">
        <v>2.3099999999999999E-2</v>
      </c>
      <c r="AO47" s="164">
        <f>PRODUCT(F47,AN47)+AM47</f>
        <v>494.56095503978037</v>
      </c>
      <c r="AP47" s="165">
        <v>9.1999999999999998E-3</v>
      </c>
      <c r="AQ47" s="164">
        <f>PRODUCT(F47,AP47)+AO47</f>
        <v>494.56098726407799</v>
      </c>
      <c r="AR47" s="165">
        <v>3.5999999999999999E-3</v>
      </c>
      <c r="AS47" s="164">
        <f>PRODUCT(F47,AR47)+AQ47</f>
        <v>494.56099987358573</v>
      </c>
    </row>
    <row r="48" spans="1:45" ht="15" customHeight="1" x14ac:dyDescent="0.25">
      <c r="A48" s="63" t="s">
        <v>20</v>
      </c>
      <c r="B48" s="133">
        <v>1012</v>
      </c>
      <c r="C48" s="133">
        <v>3</v>
      </c>
      <c r="D48" s="141">
        <f>(LARGE('Annual Heat Inputs'!D48:K48,1)+LARGE('Annual Heat Inputs'!D48:K48,2)+LARGE('Annual Heat Inputs'!D48:K48,3))/3</f>
        <v>20978973.826000001</v>
      </c>
      <c r="E48" s="142">
        <v>1344079813</v>
      </c>
      <c r="F48" s="143">
        <f t="shared" si="2"/>
        <v>1.5608428623873693E-2</v>
      </c>
      <c r="G48" s="159">
        <v>105171</v>
      </c>
      <c r="H48" s="159">
        <f t="shared" si="1"/>
        <v>1641.5540468014201</v>
      </c>
      <c r="I48" s="159">
        <f>MIN(H48,'NOx Annual Emissions'!N48,'Annual NOx Consent Decree Caps '!D48,' Retirement Adjustments'!D48)</f>
        <v>1602.337</v>
      </c>
      <c r="J48" s="164">
        <v>21777.322499999998</v>
      </c>
      <c r="K48" s="159">
        <f t="shared" ref="K48:K54" si="42">I48</f>
        <v>1602.337</v>
      </c>
      <c r="L48" s="165">
        <v>8602.9282999999996</v>
      </c>
      <c r="M48" s="159">
        <f>K48</f>
        <v>1602.337</v>
      </c>
      <c r="N48" s="165">
        <v>3398.5066999999999</v>
      </c>
      <c r="O48" s="159">
        <f>M48</f>
        <v>1602.337</v>
      </c>
      <c r="P48" s="239">
        <v>1342.5483999999999</v>
      </c>
      <c r="Q48" s="159">
        <f>O48</f>
        <v>1602.337</v>
      </c>
      <c r="R48" s="165">
        <v>530.36120000000005</v>
      </c>
      <c r="S48" s="159">
        <f>Q48</f>
        <v>1602.337</v>
      </c>
      <c r="T48" s="149">
        <v>210.47919999999999</v>
      </c>
      <c r="U48" s="159">
        <f>S48</f>
        <v>1602.337</v>
      </c>
      <c r="V48" s="149">
        <v>98.883099999999999</v>
      </c>
      <c r="W48" s="159">
        <f>U48</f>
        <v>1602.337</v>
      </c>
      <c r="X48" s="147">
        <v>39.062899999999999</v>
      </c>
      <c r="Y48" s="159">
        <f>W48</f>
        <v>1602.337</v>
      </c>
      <c r="Z48" s="147">
        <v>15.4314</v>
      </c>
      <c r="AA48" s="159">
        <f t="shared" ref="AA48:AA54" si="43">Y48</f>
        <v>1602.337</v>
      </c>
      <c r="AB48" s="165">
        <v>6.0960000000000001</v>
      </c>
      <c r="AC48" s="159">
        <f t="shared" ref="AC48:AC54" si="44">AA48</f>
        <v>1602.337</v>
      </c>
      <c r="AD48" s="147">
        <v>2.4081999999999999</v>
      </c>
      <c r="AE48" s="159">
        <f t="shared" ref="AE48:AE54" si="45">Y48</f>
        <v>1602.337</v>
      </c>
      <c r="AF48" s="147">
        <v>0.95130000000000003</v>
      </c>
      <c r="AG48" s="159">
        <f t="shared" ref="AG48:AG54" si="46">AE48</f>
        <v>1602.337</v>
      </c>
      <c r="AH48" s="147">
        <v>0.37580000000000002</v>
      </c>
      <c r="AI48" s="164">
        <f t="shared" ref="AI48:AI54" si="47">AG48</f>
        <v>1602.337</v>
      </c>
      <c r="AJ48" s="165">
        <v>0.14849999999999999</v>
      </c>
      <c r="AK48" s="164">
        <f t="shared" ref="AK48:AK54" si="48">AI48</f>
        <v>1602.337</v>
      </c>
      <c r="AL48" s="165">
        <v>5.8700000000000002E-2</v>
      </c>
      <c r="AM48" s="164">
        <f t="shared" ref="AM48:AM54" si="49">AK48</f>
        <v>1602.337</v>
      </c>
      <c r="AN48" s="165">
        <v>2.3099999999999999E-2</v>
      </c>
      <c r="AO48" s="164">
        <f t="shared" ref="AO48:AO54" si="50">AM48</f>
        <v>1602.337</v>
      </c>
      <c r="AP48" s="165">
        <v>9.1999999999999998E-3</v>
      </c>
      <c r="AQ48" s="164">
        <f t="shared" ref="AQ48:AQ54" si="51">AO48</f>
        <v>1602.337</v>
      </c>
      <c r="AR48" s="165">
        <v>3.5999999999999999E-3</v>
      </c>
      <c r="AS48" s="164">
        <f t="shared" ref="AS48:AS54" si="52">AQ48</f>
        <v>1602.337</v>
      </c>
    </row>
    <row r="49" spans="1:45" ht="15" customHeight="1" x14ac:dyDescent="0.25">
      <c r="A49" s="63" t="s">
        <v>21</v>
      </c>
      <c r="B49" s="133">
        <v>1043</v>
      </c>
      <c r="C49" s="139" t="s">
        <v>22</v>
      </c>
      <c r="D49" s="141">
        <f>(LARGE('Annual Heat Inputs'!D49:K49,1)+LARGE('Annual Heat Inputs'!D49:K49,2)+LARGE('Annual Heat Inputs'!D49:K49,3))/3</f>
        <v>8116666.9786666669</v>
      </c>
      <c r="E49" s="142">
        <v>1344079813</v>
      </c>
      <c r="F49" s="143">
        <f t="shared" si="2"/>
        <v>6.0388281262480853E-3</v>
      </c>
      <c r="G49" s="159">
        <v>105171</v>
      </c>
      <c r="H49" s="159">
        <f>PRODUCT(F49,G49)</f>
        <v>635.10959286563741</v>
      </c>
      <c r="I49" s="159">
        <f>MIN(H49,'NOx Annual Emissions'!N49,'Annual NOx Consent Decree Caps '!D49,' Retirement Adjustments'!D49)</f>
        <v>0</v>
      </c>
      <c r="J49" s="164">
        <v>21777.322499999998</v>
      </c>
      <c r="K49" s="159">
        <f t="shared" si="42"/>
        <v>0</v>
      </c>
      <c r="L49" s="165">
        <v>8602.9282999999996</v>
      </c>
      <c r="M49" s="159">
        <f>K49</f>
        <v>0</v>
      </c>
      <c r="N49" s="165">
        <v>3398.5066999999999</v>
      </c>
      <c r="O49" s="159">
        <f>M49</f>
        <v>0</v>
      </c>
      <c r="P49" s="239">
        <v>1342.5483999999999</v>
      </c>
      <c r="Q49" s="159">
        <f>O49</f>
        <v>0</v>
      </c>
      <c r="R49" s="165">
        <v>530.36120000000005</v>
      </c>
      <c r="S49" s="159">
        <f>Q49</f>
        <v>0</v>
      </c>
      <c r="T49" s="149">
        <v>210.47919999999999</v>
      </c>
      <c r="U49" s="159">
        <f>S49</f>
        <v>0</v>
      </c>
      <c r="V49" s="149">
        <v>98.883099999999999</v>
      </c>
      <c r="W49" s="159">
        <f>U49</f>
        <v>0</v>
      </c>
      <c r="X49" s="147">
        <v>39.062899999999999</v>
      </c>
      <c r="Y49" s="159">
        <f>W49</f>
        <v>0</v>
      </c>
      <c r="Z49" s="147">
        <v>15.4314</v>
      </c>
      <c r="AA49" s="159">
        <f t="shared" si="43"/>
        <v>0</v>
      </c>
      <c r="AB49" s="165">
        <v>6.0960000000000001</v>
      </c>
      <c r="AC49" s="159">
        <f t="shared" si="44"/>
        <v>0</v>
      </c>
      <c r="AD49" s="147">
        <v>2.4081999999999999</v>
      </c>
      <c r="AE49" s="159">
        <f t="shared" si="45"/>
        <v>0</v>
      </c>
      <c r="AF49" s="147">
        <v>0.95130000000000003</v>
      </c>
      <c r="AG49" s="159">
        <f t="shared" si="46"/>
        <v>0</v>
      </c>
      <c r="AH49" s="147">
        <v>0.37580000000000002</v>
      </c>
      <c r="AI49" s="164">
        <f t="shared" si="47"/>
        <v>0</v>
      </c>
      <c r="AJ49" s="165">
        <v>0.14849999999999999</v>
      </c>
      <c r="AK49" s="164">
        <f t="shared" si="48"/>
        <v>0</v>
      </c>
      <c r="AL49" s="165">
        <v>5.8700000000000002E-2</v>
      </c>
      <c r="AM49" s="164">
        <f t="shared" si="49"/>
        <v>0</v>
      </c>
      <c r="AN49" s="165">
        <v>2.3099999999999999E-2</v>
      </c>
      <c r="AO49" s="164">
        <f t="shared" si="50"/>
        <v>0</v>
      </c>
      <c r="AP49" s="165">
        <v>9.1999999999999998E-3</v>
      </c>
      <c r="AQ49" s="164">
        <f t="shared" si="51"/>
        <v>0</v>
      </c>
      <c r="AR49" s="165">
        <v>3.5999999999999999E-3</v>
      </c>
      <c r="AS49" s="164">
        <f t="shared" si="52"/>
        <v>0</v>
      </c>
    </row>
    <row r="50" spans="1:45" ht="15" customHeight="1" x14ac:dyDescent="0.25">
      <c r="A50" s="63" t="s">
        <v>21</v>
      </c>
      <c r="B50" s="133">
        <v>1043</v>
      </c>
      <c r="C50" s="139" t="s">
        <v>23</v>
      </c>
      <c r="D50" s="141">
        <f>(LARGE('Annual Heat Inputs'!D50:K50,1)+LARGE('Annual Heat Inputs'!D50:K50,2)+LARGE('Annual Heat Inputs'!D50:K50,3))/3</f>
        <v>8397034.8696666677</v>
      </c>
      <c r="E50" s="142">
        <v>1344079813</v>
      </c>
      <c r="F50" s="143">
        <f t="shared" si="2"/>
        <v>6.2474228006775875E-3</v>
      </c>
      <c r="G50" s="159">
        <v>105171</v>
      </c>
      <c r="H50" s="159">
        <f>PRODUCT(F50,G50)</f>
        <v>657.04770337006255</v>
      </c>
      <c r="I50" s="159">
        <f>MIN(H50,'NOx Annual Emissions'!N50,'Annual NOx Consent Decree Caps '!D50,' Retirement Adjustments'!D50)</f>
        <v>0</v>
      </c>
      <c r="J50" s="164">
        <v>21777.322499999998</v>
      </c>
      <c r="K50" s="159">
        <f t="shared" si="42"/>
        <v>0</v>
      </c>
      <c r="L50" s="165">
        <v>8602.9282999999996</v>
      </c>
      <c r="M50" s="159">
        <f>K50</f>
        <v>0</v>
      </c>
      <c r="N50" s="165">
        <v>3398.5066999999999</v>
      </c>
      <c r="O50" s="159">
        <f>M50</f>
        <v>0</v>
      </c>
      <c r="P50" s="239">
        <v>1342.5483999999999</v>
      </c>
      <c r="Q50" s="159">
        <f>O50</f>
        <v>0</v>
      </c>
      <c r="R50" s="165">
        <v>530.36120000000005</v>
      </c>
      <c r="S50" s="159">
        <f>Q50</f>
        <v>0</v>
      </c>
      <c r="T50" s="149">
        <v>210.47919999999999</v>
      </c>
      <c r="U50" s="159">
        <f>S50</f>
        <v>0</v>
      </c>
      <c r="V50" s="149">
        <v>98.883099999999999</v>
      </c>
      <c r="W50" s="159">
        <f>U50</f>
        <v>0</v>
      </c>
      <c r="X50" s="147">
        <v>39.062899999999999</v>
      </c>
      <c r="Y50" s="159">
        <f>W50</f>
        <v>0</v>
      </c>
      <c r="Z50" s="147">
        <v>15.4314</v>
      </c>
      <c r="AA50" s="159">
        <f t="shared" si="43"/>
        <v>0</v>
      </c>
      <c r="AB50" s="165">
        <v>6.0960000000000001</v>
      </c>
      <c r="AC50" s="159">
        <f t="shared" si="44"/>
        <v>0</v>
      </c>
      <c r="AD50" s="147">
        <v>2.4081999999999999</v>
      </c>
      <c r="AE50" s="159">
        <f t="shared" si="45"/>
        <v>0</v>
      </c>
      <c r="AF50" s="147">
        <v>0.95130000000000003</v>
      </c>
      <c r="AG50" s="159">
        <f t="shared" si="46"/>
        <v>0</v>
      </c>
      <c r="AH50" s="147">
        <v>0.37580000000000002</v>
      </c>
      <c r="AI50" s="164">
        <f t="shared" si="47"/>
        <v>0</v>
      </c>
      <c r="AJ50" s="165">
        <v>0.14849999999999999</v>
      </c>
      <c r="AK50" s="164">
        <f t="shared" si="48"/>
        <v>0</v>
      </c>
      <c r="AL50" s="165">
        <v>5.8700000000000002E-2</v>
      </c>
      <c r="AM50" s="164">
        <f t="shared" si="49"/>
        <v>0</v>
      </c>
      <c r="AN50" s="165">
        <v>2.3099999999999999E-2</v>
      </c>
      <c r="AO50" s="164">
        <f t="shared" si="50"/>
        <v>0</v>
      </c>
      <c r="AP50" s="165">
        <v>9.1999999999999998E-3</v>
      </c>
      <c r="AQ50" s="164">
        <f t="shared" si="51"/>
        <v>0</v>
      </c>
      <c r="AR50" s="165">
        <v>3.5999999999999999E-3</v>
      </c>
      <c r="AS50" s="164">
        <f t="shared" si="52"/>
        <v>0</v>
      </c>
    </row>
    <row r="51" spans="1:45" ht="15" customHeight="1" x14ac:dyDescent="0.25">
      <c r="A51" s="63" t="s">
        <v>24</v>
      </c>
      <c r="B51" s="133">
        <v>7759</v>
      </c>
      <c r="C51" s="139" t="s">
        <v>25</v>
      </c>
      <c r="D51" s="141">
        <f>(LARGE('Annual Heat Inputs'!D51:K51,1)+LARGE('Annual Heat Inputs'!D51:K51,2)+LARGE('Annual Heat Inputs'!D51:K51,3))/3</f>
        <v>287920.25233333337</v>
      </c>
      <c r="E51" s="142">
        <v>1344079813</v>
      </c>
      <c r="F51" s="143">
        <f t="shared" si="2"/>
        <v>2.1421365721630207E-4</v>
      </c>
      <c r="G51" s="159">
        <v>105171</v>
      </c>
      <c r="H51" s="159">
        <f t="shared" si="1"/>
        <v>22.529064543095703</v>
      </c>
      <c r="I51" s="159">
        <f>MIN(H51,'NOx Annual Emissions'!N51,'Annual NOx Consent Decree Caps '!D51,' Retirement Adjustments'!D51)</f>
        <v>3.4820000000000002</v>
      </c>
      <c r="J51" s="164">
        <v>21777.322499999998</v>
      </c>
      <c r="K51" s="159">
        <f t="shared" si="42"/>
        <v>3.4820000000000002</v>
      </c>
      <c r="L51" s="165">
        <v>8602.9282999999996</v>
      </c>
      <c r="M51" s="159">
        <f t="shared" ref="M51:Y54" si="53">K51</f>
        <v>3.4820000000000002</v>
      </c>
      <c r="N51" s="165">
        <v>3398.5066999999999</v>
      </c>
      <c r="O51" s="159">
        <f t="shared" si="53"/>
        <v>3.4820000000000002</v>
      </c>
      <c r="P51" s="239">
        <v>1342.5483999999999</v>
      </c>
      <c r="Q51" s="159">
        <f t="shared" si="53"/>
        <v>3.4820000000000002</v>
      </c>
      <c r="R51" s="165">
        <v>530.36120000000005</v>
      </c>
      <c r="S51" s="159">
        <f t="shared" si="53"/>
        <v>3.4820000000000002</v>
      </c>
      <c r="T51" s="149">
        <v>210.47919999999999</v>
      </c>
      <c r="U51" s="159">
        <f t="shared" si="53"/>
        <v>3.4820000000000002</v>
      </c>
      <c r="V51" s="149">
        <v>98.883099999999999</v>
      </c>
      <c r="W51" s="159">
        <f t="shared" si="53"/>
        <v>3.4820000000000002</v>
      </c>
      <c r="X51" s="147">
        <v>39.062899999999999</v>
      </c>
      <c r="Y51" s="159">
        <f t="shared" si="53"/>
        <v>3.4820000000000002</v>
      </c>
      <c r="Z51" s="147">
        <v>15.4314</v>
      </c>
      <c r="AA51" s="159">
        <f t="shared" si="43"/>
        <v>3.4820000000000002</v>
      </c>
      <c r="AB51" s="165">
        <v>6.0960000000000001</v>
      </c>
      <c r="AC51" s="159">
        <f t="shared" si="44"/>
        <v>3.4820000000000002</v>
      </c>
      <c r="AD51" s="147">
        <v>2.4081999999999999</v>
      </c>
      <c r="AE51" s="159">
        <f t="shared" si="45"/>
        <v>3.4820000000000002</v>
      </c>
      <c r="AF51" s="147">
        <v>0.95130000000000003</v>
      </c>
      <c r="AG51" s="159">
        <f t="shared" si="46"/>
        <v>3.4820000000000002</v>
      </c>
      <c r="AH51" s="147">
        <v>0.37580000000000002</v>
      </c>
      <c r="AI51" s="164">
        <f t="shared" si="47"/>
        <v>3.4820000000000002</v>
      </c>
      <c r="AJ51" s="165">
        <v>0.14849999999999999</v>
      </c>
      <c r="AK51" s="164">
        <f t="shared" si="48"/>
        <v>3.4820000000000002</v>
      </c>
      <c r="AL51" s="165">
        <v>5.8700000000000002E-2</v>
      </c>
      <c r="AM51" s="164">
        <f t="shared" si="49"/>
        <v>3.4820000000000002</v>
      </c>
      <c r="AN51" s="165">
        <v>2.3099999999999999E-2</v>
      </c>
      <c r="AO51" s="164">
        <f t="shared" si="50"/>
        <v>3.4820000000000002</v>
      </c>
      <c r="AP51" s="165">
        <v>9.1999999999999998E-3</v>
      </c>
      <c r="AQ51" s="164">
        <f t="shared" si="51"/>
        <v>3.4820000000000002</v>
      </c>
      <c r="AR51" s="165">
        <v>3.5999999999999999E-3</v>
      </c>
      <c r="AS51" s="164">
        <f t="shared" si="52"/>
        <v>3.4820000000000002</v>
      </c>
    </row>
    <row r="52" spans="1:45" ht="15" customHeight="1" x14ac:dyDescent="0.25">
      <c r="A52" s="63" t="s">
        <v>24</v>
      </c>
      <c r="B52" s="133">
        <v>7759</v>
      </c>
      <c r="C52" s="139" t="s">
        <v>26</v>
      </c>
      <c r="D52" s="141">
        <f>(LARGE('Annual Heat Inputs'!D52:K52,1)+LARGE('Annual Heat Inputs'!D52:K52,2)+LARGE('Annual Heat Inputs'!D52:K52,3))/3</f>
        <v>543304.81833333336</v>
      </c>
      <c r="E52" s="142">
        <v>1344079813</v>
      </c>
      <c r="F52" s="143">
        <f t="shared" si="2"/>
        <v>4.0422065198693179E-4</v>
      </c>
      <c r="G52" s="159">
        <v>105171</v>
      </c>
      <c r="H52" s="159">
        <f t="shared" si="1"/>
        <v>42.512290190117604</v>
      </c>
      <c r="I52" s="159">
        <f>MIN(H52,'NOx Annual Emissions'!N52,'Annual NOx Consent Decree Caps '!D52,' Retirement Adjustments'!D52)</f>
        <v>6.968</v>
      </c>
      <c r="J52" s="164">
        <v>21777.322499999998</v>
      </c>
      <c r="K52" s="159">
        <f t="shared" si="42"/>
        <v>6.968</v>
      </c>
      <c r="L52" s="165">
        <v>8602.9282999999996</v>
      </c>
      <c r="M52" s="159">
        <f t="shared" si="53"/>
        <v>6.968</v>
      </c>
      <c r="N52" s="165">
        <v>3398.5066999999999</v>
      </c>
      <c r="O52" s="159">
        <f t="shared" si="53"/>
        <v>6.968</v>
      </c>
      <c r="P52" s="239">
        <v>1342.5483999999999</v>
      </c>
      <c r="Q52" s="159">
        <f t="shared" si="53"/>
        <v>6.968</v>
      </c>
      <c r="R52" s="165">
        <v>530.36120000000005</v>
      </c>
      <c r="S52" s="159">
        <f t="shared" si="53"/>
        <v>6.968</v>
      </c>
      <c r="T52" s="149">
        <v>210.47919999999999</v>
      </c>
      <c r="U52" s="159">
        <f t="shared" si="53"/>
        <v>6.968</v>
      </c>
      <c r="V52" s="149">
        <v>98.883099999999999</v>
      </c>
      <c r="W52" s="159">
        <f t="shared" si="53"/>
        <v>6.968</v>
      </c>
      <c r="X52" s="147">
        <v>39.062899999999999</v>
      </c>
      <c r="Y52" s="159">
        <f t="shared" si="53"/>
        <v>6.968</v>
      </c>
      <c r="Z52" s="147">
        <v>15.4314</v>
      </c>
      <c r="AA52" s="159">
        <f t="shared" si="43"/>
        <v>6.968</v>
      </c>
      <c r="AB52" s="165">
        <v>6.0960000000000001</v>
      </c>
      <c r="AC52" s="159">
        <f t="shared" si="44"/>
        <v>6.968</v>
      </c>
      <c r="AD52" s="147">
        <v>2.4081999999999999</v>
      </c>
      <c r="AE52" s="159">
        <f t="shared" si="45"/>
        <v>6.968</v>
      </c>
      <c r="AF52" s="147">
        <v>0.95130000000000003</v>
      </c>
      <c r="AG52" s="159">
        <f t="shared" si="46"/>
        <v>6.968</v>
      </c>
      <c r="AH52" s="147">
        <v>0.37580000000000002</v>
      </c>
      <c r="AI52" s="164">
        <f t="shared" si="47"/>
        <v>6.968</v>
      </c>
      <c r="AJ52" s="165">
        <v>0.14849999999999999</v>
      </c>
      <c r="AK52" s="164">
        <f t="shared" si="48"/>
        <v>6.968</v>
      </c>
      <c r="AL52" s="165">
        <v>5.8700000000000002E-2</v>
      </c>
      <c r="AM52" s="164">
        <f t="shared" si="49"/>
        <v>6.968</v>
      </c>
      <c r="AN52" s="165">
        <v>2.3099999999999999E-2</v>
      </c>
      <c r="AO52" s="164">
        <f t="shared" si="50"/>
        <v>6.968</v>
      </c>
      <c r="AP52" s="165">
        <v>9.1999999999999998E-3</v>
      </c>
      <c r="AQ52" s="164">
        <f t="shared" si="51"/>
        <v>6.968</v>
      </c>
      <c r="AR52" s="165">
        <v>3.5999999999999999E-3</v>
      </c>
      <c r="AS52" s="164">
        <f t="shared" si="52"/>
        <v>6.968</v>
      </c>
    </row>
    <row r="53" spans="1:45" ht="15" customHeight="1" x14ac:dyDescent="0.25">
      <c r="A53" s="63" t="s">
        <v>24</v>
      </c>
      <c r="B53" s="133">
        <v>7759</v>
      </c>
      <c r="C53" s="139" t="s">
        <v>27</v>
      </c>
      <c r="D53" s="141">
        <f>(LARGE('Annual Heat Inputs'!D53:K53,1)+LARGE('Annual Heat Inputs'!D53:K53,2)+LARGE('Annual Heat Inputs'!D53:K53,3))/3</f>
        <v>508223.18000000011</v>
      </c>
      <c r="E53" s="142">
        <v>1344079813</v>
      </c>
      <c r="F53" s="143">
        <f t="shared" si="2"/>
        <v>3.7811979250372102E-4</v>
      </c>
      <c r="G53" s="159">
        <v>105171</v>
      </c>
      <c r="H53" s="159">
        <f t="shared" si="1"/>
        <v>39.76723669740884</v>
      </c>
      <c r="I53" s="159">
        <f>MIN(H53,'NOx Annual Emissions'!N53,'Annual NOx Consent Decree Caps '!D53,' Retirement Adjustments'!D53)</f>
        <v>5.6859999999999999</v>
      </c>
      <c r="J53" s="164">
        <v>21777.322499999998</v>
      </c>
      <c r="K53" s="159">
        <f t="shared" si="42"/>
        <v>5.6859999999999999</v>
      </c>
      <c r="L53" s="165">
        <v>8602.9282999999996</v>
      </c>
      <c r="M53" s="159">
        <f t="shared" si="53"/>
        <v>5.6859999999999999</v>
      </c>
      <c r="N53" s="165">
        <v>3398.5066999999999</v>
      </c>
      <c r="O53" s="159">
        <f t="shared" si="53"/>
        <v>5.6859999999999999</v>
      </c>
      <c r="P53" s="239">
        <v>1342.5483999999999</v>
      </c>
      <c r="Q53" s="159">
        <f t="shared" si="53"/>
        <v>5.6859999999999999</v>
      </c>
      <c r="R53" s="165">
        <v>530.36120000000005</v>
      </c>
      <c r="S53" s="159">
        <f t="shared" si="53"/>
        <v>5.6859999999999999</v>
      </c>
      <c r="T53" s="149">
        <v>210.47919999999999</v>
      </c>
      <c r="U53" s="159">
        <f t="shared" si="53"/>
        <v>5.6859999999999999</v>
      </c>
      <c r="V53" s="149">
        <v>98.883099999999999</v>
      </c>
      <c r="W53" s="159">
        <f t="shared" si="53"/>
        <v>5.6859999999999999</v>
      </c>
      <c r="X53" s="147">
        <v>39.062899999999999</v>
      </c>
      <c r="Y53" s="159">
        <f t="shared" si="53"/>
        <v>5.6859999999999999</v>
      </c>
      <c r="Z53" s="147">
        <v>15.4314</v>
      </c>
      <c r="AA53" s="159">
        <f t="shared" si="43"/>
        <v>5.6859999999999999</v>
      </c>
      <c r="AB53" s="165">
        <v>6.0960000000000001</v>
      </c>
      <c r="AC53" s="159">
        <f t="shared" si="44"/>
        <v>5.6859999999999999</v>
      </c>
      <c r="AD53" s="147">
        <v>2.4081999999999999</v>
      </c>
      <c r="AE53" s="159">
        <f t="shared" si="45"/>
        <v>5.6859999999999999</v>
      </c>
      <c r="AF53" s="147">
        <v>0.95130000000000003</v>
      </c>
      <c r="AG53" s="159">
        <f t="shared" si="46"/>
        <v>5.6859999999999999</v>
      </c>
      <c r="AH53" s="147">
        <v>0.37580000000000002</v>
      </c>
      <c r="AI53" s="164">
        <f t="shared" si="47"/>
        <v>5.6859999999999999</v>
      </c>
      <c r="AJ53" s="165">
        <v>0.14849999999999999</v>
      </c>
      <c r="AK53" s="164">
        <f t="shared" si="48"/>
        <v>5.6859999999999999</v>
      </c>
      <c r="AL53" s="165">
        <v>5.8700000000000002E-2</v>
      </c>
      <c r="AM53" s="164">
        <f t="shared" si="49"/>
        <v>5.6859999999999999</v>
      </c>
      <c r="AN53" s="165">
        <v>2.3099999999999999E-2</v>
      </c>
      <c r="AO53" s="164">
        <f t="shared" si="50"/>
        <v>5.6859999999999999</v>
      </c>
      <c r="AP53" s="165">
        <v>9.1999999999999998E-3</v>
      </c>
      <c r="AQ53" s="164">
        <f t="shared" si="51"/>
        <v>5.6859999999999999</v>
      </c>
      <c r="AR53" s="165">
        <v>3.5999999999999999E-3</v>
      </c>
      <c r="AS53" s="164">
        <f t="shared" si="52"/>
        <v>5.6859999999999999</v>
      </c>
    </row>
    <row r="54" spans="1:45" ht="15" customHeight="1" x14ac:dyDescent="0.25">
      <c r="A54" s="63" t="s">
        <v>24</v>
      </c>
      <c r="B54" s="133">
        <v>7759</v>
      </c>
      <c r="C54" s="139" t="s">
        <v>28</v>
      </c>
      <c r="D54" s="141">
        <f>(LARGE('Annual Heat Inputs'!D54:K54,1)+LARGE('Annual Heat Inputs'!D54:K54,2)+LARGE('Annual Heat Inputs'!D54:K54,3))/3</f>
        <v>394912.73266666668</v>
      </c>
      <c r="E54" s="142">
        <v>1344079813</v>
      </c>
      <c r="F54" s="143">
        <f t="shared" si="2"/>
        <v>2.9381643027969997E-4</v>
      </c>
      <c r="G54" s="159">
        <v>105171</v>
      </c>
      <c r="H54" s="159">
        <f t="shared" si="1"/>
        <v>30.900967788946325</v>
      </c>
      <c r="I54" s="159">
        <f>MIN(H54,'NOx Annual Emissions'!N54,'Annual NOx Consent Decree Caps '!D54,' Retirement Adjustments'!D54)</f>
        <v>5.3940000000000001</v>
      </c>
      <c r="J54" s="164">
        <v>21777.322499999998</v>
      </c>
      <c r="K54" s="159">
        <f t="shared" si="42"/>
        <v>5.3940000000000001</v>
      </c>
      <c r="L54" s="165">
        <v>8602.9282999999996</v>
      </c>
      <c r="M54" s="159">
        <f t="shared" si="53"/>
        <v>5.3940000000000001</v>
      </c>
      <c r="N54" s="165">
        <v>3398.5066999999999</v>
      </c>
      <c r="O54" s="159">
        <f t="shared" si="53"/>
        <v>5.3940000000000001</v>
      </c>
      <c r="P54" s="239">
        <v>1342.5483999999999</v>
      </c>
      <c r="Q54" s="159">
        <f t="shared" si="53"/>
        <v>5.3940000000000001</v>
      </c>
      <c r="R54" s="165">
        <v>530.36120000000005</v>
      </c>
      <c r="S54" s="159">
        <f t="shared" si="53"/>
        <v>5.3940000000000001</v>
      </c>
      <c r="T54" s="149">
        <v>210.47919999999999</v>
      </c>
      <c r="U54" s="159">
        <f t="shared" si="53"/>
        <v>5.3940000000000001</v>
      </c>
      <c r="V54" s="149">
        <v>98.883099999999999</v>
      </c>
      <c r="W54" s="159">
        <f t="shared" si="53"/>
        <v>5.3940000000000001</v>
      </c>
      <c r="X54" s="147">
        <v>39.062899999999999</v>
      </c>
      <c r="Y54" s="159">
        <f t="shared" si="53"/>
        <v>5.3940000000000001</v>
      </c>
      <c r="Z54" s="147">
        <v>15.4314</v>
      </c>
      <c r="AA54" s="159">
        <f t="shared" si="43"/>
        <v>5.3940000000000001</v>
      </c>
      <c r="AB54" s="165">
        <v>6.0960000000000001</v>
      </c>
      <c r="AC54" s="159">
        <f t="shared" si="44"/>
        <v>5.3940000000000001</v>
      </c>
      <c r="AD54" s="147">
        <v>2.4081999999999999</v>
      </c>
      <c r="AE54" s="159">
        <f t="shared" si="45"/>
        <v>5.3940000000000001</v>
      </c>
      <c r="AF54" s="147">
        <v>0.95130000000000003</v>
      </c>
      <c r="AG54" s="159">
        <f t="shared" si="46"/>
        <v>5.3940000000000001</v>
      </c>
      <c r="AH54" s="147">
        <v>0.37580000000000002</v>
      </c>
      <c r="AI54" s="164">
        <f t="shared" si="47"/>
        <v>5.3940000000000001</v>
      </c>
      <c r="AJ54" s="165">
        <v>0.14849999999999999</v>
      </c>
      <c r="AK54" s="164">
        <f t="shared" si="48"/>
        <v>5.3940000000000001</v>
      </c>
      <c r="AL54" s="165">
        <v>5.8700000000000002E-2</v>
      </c>
      <c r="AM54" s="164">
        <f t="shared" si="49"/>
        <v>5.3940000000000001</v>
      </c>
      <c r="AN54" s="165">
        <v>2.3099999999999999E-2</v>
      </c>
      <c r="AO54" s="164">
        <f t="shared" si="50"/>
        <v>5.3940000000000001</v>
      </c>
      <c r="AP54" s="165">
        <v>9.1999999999999998E-3</v>
      </c>
      <c r="AQ54" s="164">
        <f t="shared" si="51"/>
        <v>5.3940000000000001</v>
      </c>
      <c r="AR54" s="165">
        <v>3.5999999999999999E-3</v>
      </c>
      <c r="AS54" s="164">
        <f t="shared" si="52"/>
        <v>5.3940000000000001</v>
      </c>
    </row>
    <row r="55" spans="1:45" ht="15" customHeight="1" x14ac:dyDescent="0.25">
      <c r="A55" s="63" t="s">
        <v>29</v>
      </c>
      <c r="B55" s="133">
        <v>6113</v>
      </c>
      <c r="C55" s="133">
        <v>1</v>
      </c>
      <c r="D55" s="141">
        <f>(LARGE('Annual Heat Inputs'!D55:K55,1)+LARGE('Annual Heat Inputs'!D55:K55,2)+LARGE('Annual Heat Inputs'!D55:K55,3))/3</f>
        <v>40993391.553666674</v>
      </c>
      <c r="E55" s="142">
        <v>1344079813</v>
      </c>
      <c r="F55" s="143">
        <f t="shared" si="2"/>
        <v>3.0499224195748464E-2</v>
      </c>
      <c r="G55" s="159">
        <v>105171</v>
      </c>
      <c r="H55" s="159">
        <f t="shared" si="1"/>
        <v>3207.6339078910619</v>
      </c>
      <c r="I55" s="159">
        <f>MIN(H55,'NOx Annual Emissions'!N55,'Annual NOx Consent Decree Caps '!D55,' Retirement Adjustments'!D55)</f>
        <v>3207.6339078910619</v>
      </c>
      <c r="J55" s="164">
        <v>21777.322499999998</v>
      </c>
      <c r="K55" s="164">
        <f>PRODUCT(F55,J55)+H55</f>
        <v>3871.8253492016793</v>
      </c>
      <c r="L55" s="165">
        <v>8602.9282999999996</v>
      </c>
      <c r="M55" s="164">
        <f t="shared" ref="M55:M63" si="54">PRODUCT(F55,L55)+K55</f>
        <v>4134.2079881633281</v>
      </c>
      <c r="N55" s="165">
        <v>3398.5066999999999</v>
      </c>
      <c r="O55" s="164">
        <f>PRODUCT(F55,N55)+M55</f>
        <v>4237.8598059373817</v>
      </c>
      <c r="P55" s="239">
        <v>1342.5483999999999</v>
      </c>
      <c r="Q55" s="164">
        <f>PRODUCT(F55,P55)+O55</f>
        <v>4278.806490582625</v>
      </c>
      <c r="R55" s="165">
        <v>530.36120000000005</v>
      </c>
      <c r="S55" s="164">
        <f>PRODUCT(F55,R55)+Q55</f>
        <v>4294.9820957261509</v>
      </c>
      <c r="T55" s="149">
        <v>210.47919999999999</v>
      </c>
      <c r="U55" s="239">
        <f>PRODUCT(F55,T55)+S55</f>
        <v>4301.4015480354929</v>
      </c>
      <c r="V55" s="149">
        <v>98.883099999999999</v>
      </c>
      <c r="W55" s="164">
        <f t="shared" ref="W55:W62" si="55">PRODUCT(F55,V55)+U55</f>
        <v>4304.4174058715635</v>
      </c>
      <c r="X55" s="147">
        <v>39.062899999999999</v>
      </c>
      <c r="Y55" s="164">
        <f t="shared" ref="Y55:Y62" si="56">PRODUCT(F55,X55)+W55</f>
        <v>4305.6087940163998</v>
      </c>
      <c r="Z55" s="147">
        <v>15.4314</v>
      </c>
      <c r="AA55" s="164">
        <f t="shared" ref="AA55:AA63" si="57">PRODUCT(F55,Z55)+Y55</f>
        <v>4306.0794397446543</v>
      </c>
      <c r="AB55" s="165">
        <v>6.0960000000000001</v>
      </c>
      <c r="AC55" s="164">
        <f t="shared" ref="AC55:AC63" si="58">PRODUCT(F55,AB55)+AA55</f>
        <v>4306.2653630153518</v>
      </c>
      <c r="AD55" s="147">
        <v>2.4081999999999999</v>
      </c>
      <c r="AE55" s="164">
        <f t="shared" ref="AE55:AE63" si="59">PRODUCT(F55,AD55)+AC55</f>
        <v>4306.3388112470602</v>
      </c>
      <c r="AF55" s="147">
        <v>0.95130000000000003</v>
      </c>
      <c r="AG55" s="164">
        <f t="shared" ref="AG55:AG63" si="60">PRODUCT(F55,AF55)+AE55</f>
        <v>4306.3678251590372</v>
      </c>
      <c r="AH55" s="147">
        <v>0.37580000000000002</v>
      </c>
      <c r="AI55" s="164">
        <f>PRODUCT(F55,AH55)+AG55</f>
        <v>4306.3792867674902</v>
      </c>
      <c r="AJ55" s="165">
        <v>0.14849999999999999</v>
      </c>
      <c r="AK55" s="164">
        <f t="shared" ref="AK55:AK63" si="61">PRODUCT(F55,AJ55)+AI55</f>
        <v>4306.3838159022835</v>
      </c>
      <c r="AL55" s="165">
        <v>5.8700000000000002E-2</v>
      </c>
      <c r="AM55" s="164">
        <f>PRODUCT(F55,AL55)+AK55</f>
        <v>4306.3856062067434</v>
      </c>
      <c r="AN55" s="165">
        <v>2.3099999999999999E-2</v>
      </c>
      <c r="AO55" s="164">
        <f>PRODUCT(F55,AN55)+AM55</f>
        <v>4306.3863107388224</v>
      </c>
      <c r="AP55" s="165">
        <v>9.1999999999999998E-3</v>
      </c>
      <c r="AQ55" s="164">
        <f>PRODUCT(F55,AP55)+AO55</f>
        <v>4306.3865913316849</v>
      </c>
      <c r="AR55" s="165">
        <v>3.5999999999999999E-3</v>
      </c>
      <c r="AS55" s="164">
        <f>PRODUCT(F55,AR55)+AQ55</f>
        <v>4306.3867011288921</v>
      </c>
    </row>
    <row r="56" spans="1:45" ht="15" customHeight="1" x14ac:dyDescent="0.25">
      <c r="A56" s="63" t="s">
        <v>29</v>
      </c>
      <c r="B56" s="133">
        <v>6113</v>
      </c>
      <c r="C56" s="133">
        <v>2</v>
      </c>
      <c r="D56" s="141">
        <f>(LARGE('Annual Heat Inputs'!D56:K56,1)+LARGE('Annual Heat Inputs'!D56:K56,2)+LARGE('Annual Heat Inputs'!D56:K56,3))/3</f>
        <v>43217795.207333334</v>
      </c>
      <c r="E56" s="142">
        <v>1344079813</v>
      </c>
      <c r="F56" s="143">
        <f t="shared" si="2"/>
        <v>3.215418815856684E-2</v>
      </c>
      <c r="G56" s="159">
        <v>105171</v>
      </c>
      <c r="H56" s="159">
        <f t="shared" si="1"/>
        <v>3381.688122824633</v>
      </c>
      <c r="I56" s="159">
        <f>MIN(H56,'NOx Annual Emissions'!N56,'Annual NOx Consent Decree Caps '!D56,' Retirement Adjustments'!D56)</f>
        <v>3381.688122824633</v>
      </c>
      <c r="J56" s="164">
        <v>21777.322499999998</v>
      </c>
      <c r="K56" s="164">
        <f>PRODUCT(F56,J56)+H56</f>
        <v>4081.9202480794243</v>
      </c>
      <c r="L56" s="165">
        <v>8602.9282999999996</v>
      </c>
      <c r="M56" s="164">
        <f t="shared" si="54"/>
        <v>4358.5404233522841</v>
      </c>
      <c r="N56" s="165">
        <v>3398.5066999999999</v>
      </c>
      <c r="O56" s="164">
        <f>PRODUCT(F56,N56)+M56</f>
        <v>4467.8166472422345</v>
      </c>
      <c r="P56" s="239">
        <v>1342.5483999999999</v>
      </c>
      <c r="Q56" s="164">
        <f>PRODUCT(F56,P56)+O56</f>
        <v>4510.9852011078174</v>
      </c>
      <c r="R56" s="165">
        <v>530.36120000000005</v>
      </c>
      <c r="S56" s="164">
        <f>PRODUCT(F56,R56)+Q56</f>
        <v>4528.0385349246208</v>
      </c>
      <c r="T56" s="149">
        <v>210.47919999999999</v>
      </c>
      <c r="U56" s="239">
        <f>PRODUCT(F56,T56)+S56</f>
        <v>4534.8063227248858</v>
      </c>
      <c r="V56" s="149">
        <v>98.883099999999999</v>
      </c>
      <c r="W56" s="164">
        <f t="shared" si="55"/>
        <v>4537.9858285279879</v>
      </c>
      <c r="X56" s="147">
        <v>39.062899999999999</v>
      </c>
      <c r="Y56" s="164">
        <f t="shared" si="56"/>
        <v>4539.241864364607</v>
      </c>
      <c r="Z56" s="147">
        <v>15.4314</v>
      </c>
      <c r="AA56" s="164">
        <f t="shared" si="57"/>
        <v>4539.7380485037575</v>
      </c>
      <c r="AB56" s="165">
        <v>6.0960000000000001</v>
      </c>
      <c r="AC56" s="164">
        <f t="shared" si="58"/>
        <v>4539.9340604347717</v>
      </c>
      <c r="AD56" s="147">
        <v>2.4081999999999999</v>
      </c>
      <c r="AE56" s="164">
        <f t="shared" si="59"/>
        <v>4540.0114941506954</v>
      </c>
      <c r="AF56" s="147">
        <v>0.95130000000000003</v>
      </c>
      <c r="AG56" s="164">
        <f t="shared" si="60"/>
        <v>4540.0420824298908</v>
      </c>
      <c r="AH56" s="147">
        <v>0.37580000000000002</v>
      </c>
      <c r="AI56" s="164">
        <f>PRODUCT(F56,AH56)+AG56</f>
        <v>4540.054165973801</v>
      </c>
      <c r="AJ56" s="165">
        <v>0.14849999999999999</v>
      </c>
      <c r="AK56" s="164">
        <f t="shared" si="61"/>
        <v>4540.0589408707428</v>
      </c>
      <c r="AL56" s="165">
        <v>5.8700000000000002E-2</v>
      </c>
      <c r="AM56" s="164">
        <f>PRODUCT(F56,AL56)+AK56</f>
        <v>4540.0608283215879</v>
      </c>
      <c r="AN56" s="165">
        <v>2.3099999999999999E-2</v>
      </c>
      <c r="AO56" s="164">
        <f>PRODUCT(F56,AN56)+AM56</f>
        <v>4540.0615710833345</v>
      </c>
      <c r="AP56" s="165">
        <v>9.1999999999999998E-3</v>
      </c>
      <c r="AQ56" s="164">
        <f>PRODUCT(F56,AP56)+AO56</f>
        <v>4540.0618669018659</v>
      </c>
      <c r="AR56" s="165">
        <v>3.5999999999999999E-3</v>
      </c>
      <c r="AS56" s="164">
        <f>PRODUCT(F56,AR56)+AQ56</f>
        <v>4540.0619826569437</v>
      </c>
    </row>
    <row r="57" spans="1:45" ht="15" customHeight="1" x14ac:dyDescent="0.25">
      <c r="A57" s="63" t="s">
        <v>29</v>
      </c>
      <c r="B57" s="133">
        <v>6113</v>
      </c>
      <c r="C57" s="133">
        <v>3</v>
      </c>
      <c r="D57" s="141">
        <f>(LARGE('Annual Heat Inputs'!D57:K57,1)+LARGE('Annual Heat Inputs'!D57:K57,2)+LARGE('Annual Heat Inputs'!D57:K57,3))/3</f>
        <v>45207285.438333333</v>
      </c>
      <c r="E57" s="142">
        <v>1344079813</v>
      </c>
      <c r="F57" s="143">
        <f t="shared" si="2"/>
        <v>3.3634375727606684E-2</v>
      </c>
      <c r="G57" s="159">
        <v>105171</v>
      </c>
      <c r="H57" s="159">
        <f t="shared" si="1"/>
        <v>3537.3609296481227</v>
      </c>
      <c r="I57" s="159">
        <f>MIN(H57,'NOx Annual Emissions'!N57,'Annual NOx Consent Decree Caps '!D57,' Retirement Adjustments'!D57)</f>
        <v>3537.3609296481227</v>
      </c>
      <c r="J57" s="164">
        <v>21777.322499999998</v>
      </c>
      <c r="K57" s="164">
        <f>PRODUCT(F57,J57)+H57</f>
        <v>4269.8275769543852</v>
      </c>
      <c r="L57" s="165">
        <v>8602.9282999999996</v>
      </c>
      <c r="M57" s="164">
        <f t="shared" si="54"/>
        <v>4559.1816997542455</v>
      </c>
      <c r="N57" s="165">
        <v>3398.5066999999999</v>
      </c>
      <c r="O57" s="164">
        <f>PRODUCT(F57,N57)+M57</f>
        <v>4673.4883510148338</v>
      </c>
      <c r="P57" s="239">
        <v>1342.5483999999999</v>
      </c>
      <c r="Q57" s="164">
        <f>PRODUCT(F57,P57)+O57</f>
        <v>4718.6441283329314</v>
      </c>
      <c r="R57" s="165">
        <v>530.36120000000005</v>
      </c>
      <c r="S57" s="164">
        <f>PRODUCT(F57,R57)+Q57</f>
        <v>4736.4824962050761</v>
      </c>
      <c r="T57" s="149">
        <v>210.47919999999999</v>
      </c>
      <c r="U57" s="239">
        <f>PRODUCT(F57,T57)+S57</f>
        <v>4743.5618327007223</v>
      </c>
      <c r="V57" s="149">
        <v>98.883099999999999</v>
      </c>
      <c r="W57" s="164">
        <f t="shared" si="55"/>
        <v>4746.8877040392326</v>
      </c>
      <c r="X57" s="147">
        <v>39.062899999999999</v>
      </c>
      <c r="Y57" s="164">
        <f t="shared" si="56"/>
        <v>4748.2015602948422</v>
      </c>
      <c r="Z57" s="147">
        <v>15.4314</v>
      </c>
      <c r="AA57" s="164">
        <f t="shared" si="57"/>
        <v>4748.7205858004454</v>
      </c>
      <c r="AB57" s="165">
        <v>6.0960000000000001</v>
      </c>
      <c r="AC57" s="164">
        <f t="shared" si="58"/>
        <v>4748.9256209548812</v>
      </c>
      <c r="AD57" s="147">
        <v>2.4081999999999999</v>
      </c>
      <c r="AE57" s="164">
        <f t="shared" si="59"/>
        <v>4749.0066192585082</v>
      </c>
      <c r="AF57" s="147">
        <v>0.95130000000000003</v>
      </c>
      <c r="AG57" s="164">
        <f t="shared" si="60"/>
        <v>4749.0386156401382</v>
      </c>
      <c r="AH57" s="147">
        <v>0.37580000000000002</v>
      </c>
      <c r="AI57" s="164">
        <f>PRODUCT(F57,AH57)+AG57</f>
        <v>4749.0512554385368</v>
      </c>
      <c r="AJ57" s="165">
        <v>0.14849999999999999</v>
      </c>
      <c r="AK57" s="164">
        <f t="shared" si="61"/>
        <v>4749.0562501433324</v>
      </c>
      <c r="AL57" s="165">
        <v>5.8700000000000002E-2</v>
      </c>
      <c r="AM57" s="164">
        <f>PRODUCT(F57,AL57)+AK57</f>
        <v>4749.0582244811876</v>
      </c>
      <c r="AN57" s="165">
        <v>2.3099999999999999E-2</v>
      </c>
      <c r="AO57" s="164">
        <f>PRODUCT(F57,AN57)+AM57</f>
        <v>4749.0590014352665</v>
      </c>
      <c r="AP57" s="165">
        <v>9.1999999999999998E-3</v>
      </c>
      <c r="AQ57" s="164">
        <f>PRODUCT(F57,AP57)+AO57</f>
        <v>4749.0593108715229</v>
      </c>
      <c r="AR57" s="165">
        <v>3.5999999999999999E-3</v>
      </c>
      <c r="AS57" s="164">
        <f>PRODUCT(F57,AR57)+AQ57</f>
        <v>4749.0594319552756</v>
      </c>
    </row>
    <row r="58" spans="1:45" ht="15" customHeight="1" x14ac:dyDescent="0.25">
      <c r="A58" s="63" t="s">
        <v>29</v>
      </c>
      <c r="B58" s="133">
        <v>6113</v>
      </c>
      <c r="C58" s="133">
        <v>4</v>
      </c>
      <c r="D58" s="141">
        <f>(LARGE('Annual Heat Inputs'!D58:K58,1)+LARGE('Annual Heat Inputs'!D58:K58,2)+LARGE('Annual Heat Inputs'!D58:K58,3))/3</f>
        <v>37751523.696333334</v>
      </c>
      <c r="E58" s="142">
        <v>1344079813</v>
      </c>
      <c r="F58" s="143">
        <f t="shared" si="2"/>
        <v>2.8087263368736671E-2</v>
      </c>
      <c r="G58" s="159">
        <v>105171</v>
      </c>
      <c r="H58" s="159">
        <f t="shared" si="1"/>
        <v>2953.9655757534042</v>
      </c>
      <c r="I58" s="159">
        <f>MIN(H58,'NOx Annual Emissions'!N58,'Annual NOx Consent Decree Caps '!D58,' Retirement Adjustments'!D58)</f>
        <v>2953.9655757534042</v>
      </c>
      <c r="J58" s="164">
        <v>21777.322499999998</v>
      </c>
      <c r="K58" s="164">
        <f>PRODUCT(F58,J58)+H58</f>
        <v>3565.6309682768192</v>
      </c>
      <c r="L58" s="165">
        <v>8602.9282999999996</v>
      </c>
      <c r="M58" s="164">
        <f t="shared" si="54"/>
        <v>3807.2636811812772</v>
      </c>
      <c r="N58" s="165">
        <v>3398.5066999999999</v>
      </c>
      <c r="O58" s="164">
        <f>PRODUCT(F58,N58)+M58</f>
        <v>3902.7184339245932</v>
      </c>
      <c r="P58" s="239">
        <v>1342.5483999999999</v>
      </c>
      <c r="Q58" s="164">
        <f>PRODUCT(F58,P58)+O58</f>
        <v>3940.4269444206693</v>
      </c>
      <c r="R58" s="165">
        <v>530.36120000000005</v>
      </c>
      <c r="S58" s="164">
        <f>PRODUCT(F58,R58)+Q58</f>
        <v>3955.3233391256285</v>
      </c>
      <c r="T58" s="149">
        <v>210.47919999999999</v>
      </c>
      <c r="U58" s="239">
        <f>PRODUCT(F58,T58)+S58</f>
        <v>3961.2351238496694</v>
      </c>
      <c r="V58" s="149">
        <v>98.883099999999999</v>
      </c>
      <c r="W58" s="164">
        <f t="shared" si="55"/>
        <v>3964.0124795220868</v>
      </c>
      <c r="X58" s="147">
        <v>39.062899999999999</v>
      </c>
      <c r="Y58" s="164">
        <f t="shared" si="56"/>
        <v>3965.1096494823332</v>
      </c>
      <c r="Z58" s="147">
        <v>15.4314</v>
      </c>
      <c r="AA58" s="164">
        <f t="shared" si="57"/>
        <v>3965.5430752782813</v>
      </c>
      <c r="AB58" s="165">
        <v>6.0960000000000001</v>
      </c>
      <c r="AC58" s="164">
        <f t="shared" si="58"/>
        <v>3965.7142952357772</v>
      </c>
      <c r="AD58" s="147">
        <v>2.4081999999999999</v>
      </c>
      <c r="AE58" s="164">
        <f t="shared" si="59"/>
        <v>3965.7819349834217</v>
      </c>
      <c r="AF58" s="147">
        <v>0.95130000000000003</v>
      </c>
      <c r="AG58" s="164">
        <f t="shared" si="60"/>
        <v>3965.8086543970644</v>
      </c>
      <c r="AH58" s="147">
        <v>0.37580000000000002</v>
      </c>
      <c r="AI58" s="164">
        <f>PRODUCT(F58,AH58)+AG58</f>
        <v>3965.8192095906384</v>
      </c>
      <c r="AJ58" s="165">
        <v>0.14849999999999999</v>
      </c>
      <c r="AK58" s="164">
        <f t="shared" si="61"/>
        <v>3965.8233805492487</v>
      </c>
      <c r="AL58" s="165">
        <v>5.8700000000000002E-2</v>
      </c>
      <c r="AM58" s="164">
        <f>PRODUCT(F58,AL58)+AK58</f>
        <v>3965.8250292716084</v>
      </c>
      <c r="AN58" s="165">
        <v>2.3099999999999999E-2</v>
      </c>
      <c r="AO58" s="164">
        <f>PRODUCT(F58,AN58)+AM58</f>
        <v>3965.8256780873921</v>
      </c>
      <c r="AP58" s="165">
        <v>9.1999999999999998E-3</v>
      </c>
      <c r="AQ58" s="164">
        <f>PRODUCT(F58,AP58)+AO58</f>
        <v>3965.8259364902151</v>
      </c>
      <c r="AR58" s="165">
        <v>3.5999999999999999E-3</v>
      </c>
      <c r="AS58" s="164">
        <f>PRODUCT(F58,AR58)+AQ58</f>
        <v>3965.8260376043631</v>
      </c>
    </row>
    <row r="59" spans="1:45" ht="15" customHeight="1" x14ac:dyDescent="0.25">
      <c r="A59" s="63" t="s">
        <v>29</v>
      </c>
      <c r="B59" s="133">
        <v>6113</v>
      </c>
      <c r="C59" s="133">
        <v>5</v>
      </c>
      <c r="D59" s="141">
        <f>(LARGE('Annual Heat Inputs'!D59:K59,1)+LARGE('Annual Heat Inputs'!D59:K59,2)+LARGE('Annual Heat Inputs'!D59:K59,3))/3</f>
        <v>33624971.36333333</v>
      </c>
      <c r="E59" s="142">
        <v>1344079813</v>
      </c>
      <c r="F59" s="143">
        <f t="shared" si="2"/>
        <v>2.5017094251480534E-2</v>
      </c>
      <c r="G59" s="159">
        <v>105171</v>
      </c>
      <c r="H59" s="159">
        <f t="shared" si="1"/>
        <v>2631.0728195224592</v>
      </c>
      <c r="I59" s="159">
        <f>MIN(H59,'NOx Annual Emissions'!N59,'Annual NOx Consent Decree Caps '!D59,' Retirement Adjustments'!D59)</f>
        <v>2631.0728195224592</v>
      </c>
      <c r="J59" s="164">
        <v>21777.322499999998</v>
      </c>
      <c r="K59" s="164">
        <f>PRODUCT(F59,J59)+H59</f>
        <v>3175.8781490498468</v>
      </c>
      <c r="L59" s="165">
        <v>8602.9282999999996</v>
      </c>
      <c r="M59" s="164">
        <f t="shared" si="54"/>
        <v>3391.0984171696759</v>
      </c>
      <c r="N59" s="165">
        <v>3398.5066999999999</v>
      </c>
      <c r="O59" s="164">
        <f>PRODUCT(F59,N59)+M59</f>
        <v>3476.1191795978639</v>
      </c>
      <c r="P59" s="239">
        <v>1342.5483999999999</v>
      </c>
      <c r="Q59" s="164">
        <f>PRODUCT(F59,P59)+O59</f>
        <v>3509.7058394578385</v>
      </c>
      <c r="R59" s="165">
        <v>530.36120000000005</v>
      </c>
      <c r="S59" s="164">
        <f>PRODUCT(F59,R59)+Q59</f>
        <v>3522.9739355855668</v>
      </c>
      <c r="T59" s="149">
        <v>210.47919999999999</v>
      </c>
      <c r="U59" s="239">
        <f>PRODUCT(F59,T59)+S59</f>
        <v>3528.239513569943</v>
      </c>
      <c r="V59" s="149">
        <v>98.883099999999999</v>
      </c>
      <c r="W59" s="164">
        <f t="shared" si="55"/>
        <v>3530.7132814025217</v>
      </c>
      <c r="X59" s="147">
        <v>39.062899999999999</v>
      </c>
      <c r="Y59" s="164">
        <f t="shared" si="56"/>
        <v>3531.6905216535579</v>
      </c>
      <c r="Z59" s="147">
        <v>15.4314</v>
      </c>
      <c r="AA59" s="164">
        <f t="shared" si="57"/>
        <v>3532.07657044179</v>
      </c>
      <c r="AB59" s="165">
        <v>6.0960000000000001</v>
      </c>
      <c r="AC59" s="164">
        <f t="shared" si="58"/>
        <v>3532.2290746483468</v>
      </c>
      <c r="AD59" s="147">
        <v>2.4081999999999999</v>
      </c>
      <c r="AE59" s="164">
        <f t="shared" si="59"/>
        <v>3532.2893208147234</v>
      </c>
      <c r="AF59" s="147">
        <v>0.95130000000000003</v>
      </c>
      <c r="AG59" s="164">
        <f t="shared" si="60"/>
        <v>3532.313119576485</v>
      </c>
      <c r="AH59" s="147">
        <v>0.37580000000000002</v>
      </c>
      <c r="AI59" s="164">
        <f>PRODUCT(F59,AH59)+AG59</f>
        <v>3532.3225210005048</v>
      </c>
      <c r="AJ59" s="165">
        <v>0.14849999999999999</v>
      </c>
      <c r="AK59" s="164">
        <f t="shared" si="61"/>
        <v>3532.3262360390013</v>
      </c>
      <c r="AL59" s="165">
        <v>5.8700000000000002E-2</v>
      </c>
      <c r="AM59" s="164">
        <f>PRODUCT(F59,AL59)+AK59</f>
        <v>3532.3277045424338</v>
      </c>
      <c r="AN59" s="165">
        <v>2.3099999999999999E-2</v>
      </c>
      <c r="AO59" s="164">
        <f>PRODUCT(F59,AN59)+AM59</f>
        <v>3532.3282824373109</v>
      </c>
      <c r="AP59" s="165">
        <v>9.1999999999999998E-3</v>
      </c>
      <c r="AQ59" s="164">
        <f>PRODUCT(F59,AP59)+AO59</f>
        <v>3532.3285125945781</v>
      </c>
      <c r="AR59" s="165">
        <v>3.5999999999999999E-3</v>
      </c>
      <c r="AS59" s="164">
        <f>PRODUCT(F59,AR59)+AQ59</f>
        <v>3532.3286026561173</v>
      </c>
    </row>
    <row r="60" spans="1:45" ht="15" customHeight="1" x14ac:dyDescent="0.25">
      <c r="A60" s="63" t="s">
        <v>78</v>
      </c>
      <c r="B60" s="133">
        <v>990</v>
      </c>
      <c r="C60" s="133">
        <v>10</v>
      </c>
      <c r="D60" s="141">
        <f>(LARGE('Annual Heat Inputs'!D60:K60,1)+LARGE('Annual Heat Inputs'!D60:K60,2)+LARGE('Annual Heat Inputs'!D60:K60,3))/3</f>
        <v>11157.011333333334</v>
      </c>
      <c r="E60" s="142">
        <v>1344079813</v>
      </c>
      <c r="F60" s="143">
        <f t="shared" si="2"/>
        <v>8.3008547747107141E-6</v>
      </c>
      <c r="G60" s="159">
        <v>105171</v>
      </c>
      <c r="H60" s="159">
        <f t="shared" si="1"/>
        <v>0.87300919751110051</v>
      </c>
      <c r="I60" s="159">
        <f>MIN(H60,'NOx Annual Emissions'!N60,'Annual NOx Consent Decree Caps '!D60,' Retirement Adjustments'!D60)</f>
        <v>0</v>
      </c>
      <c r="J60" s="164">
        <v>21777.322499999998</v>
      </c>
      <c r="K60" s="159">
        <f>I60</f>
        <v>0</v>
      </c>
      <c r="L60" s="165">
        <v>8602.9282999999996</v>
      </c>
      <c r="M60" s="159">
        <f>K60</f>
        <v>0</v>
      </c>
      <c r="N60" s="165">
        <v>3398.5066999999999</v>
      </c>
      <c r="O60" s="159">
        <f>M60</f>
        <v>0</v>
      </c>
      <c r="P60" s="239">
        <v>1342.5483999999999</v>
      </c>
      <c r="Q60" s="159">
        <f>O60</f>
        <v>0</v>
      </c>
      <c r="R60" s="165">
        <v>530.36120000000005</v>
      </c>
      <c r="S60" s="159">
        <f>Q60</f>
        <v>0</v>
      </c>
      <c r="T60" s="149">
        <v>210.47919999999999</v>
      </c>
      <c r="U60" s="159">
        <f>S60</f>
        <v>0</v>
      </c>
      <c r="V60" s="149">
        <v>98.883099999999999</v>
      </c>
      <c r="W60" s="159">
        <f>U60</f>
        <v>0</v>
      </c>
      <c r="X60" s="147">
        <v>39.062899999999999</v>
      </c>
      <c r="Y60" s="159">
        <f>W60</f>
        <v>0</v>
      </c>
      <c r="Z60" s="147">
        <v>15.4314</v>
      </c>
      <c r="AA60" s="159">
        <f>Y60</f>
        <v>0</v>
      </c>
      <c r="AB60" s="165">
        <v>6.0960000000000001</v>
      </c>
      <c r="AC60" s="159">
        <f>AA60</f>
        <v>0</v>
      </c>
      <c r="AD60" s="147">
        <v>2.4081999999999999</v>
      </c>
      <c r="AE60" s="159">
        <f>Y60</f>
        <v>0</v>
      </c>
      <c r="AF60" s="147">
        <v>0.95130000000000003</v>
      </c>
      <c r="AG60" s="159">
        <f>AE60</f>
        <v>0</v>
      </c>
      <c r="AH60" s="147">
        <v>0.37580000000000002</v>
      </c>
      <c r="AI60" s="164">
        <f>AG60</f>
        <v>0</v>
      </c>
      <c r="AJ60" s="165">
        <v>0.14849999999999999</v>
      </c>
      <c r="AK60" s="164">
        <f>AI60</f>
        <v>0</v>
      </c>
      <c r="AL60" s="165">
        <v>5.8700000000000002E-2</v>
      </c>
      <c r="AM60" s="164">
        <f>AK60</f>
        <v>0</v>
      </c>
      <c r="AN60" s="165">
        <v>2.3099999999999999E-2</v>
      </c>
      <c r="AO60" s="164">
        <f>AM60</f>
        <v>0</v>
      </c>
      <c r="AP60" s="165">
        <v>9.1999999999999998E-3</v>
      </c>
      <c r="AQ60" s="164">
        <f>AO60</f>
        <v>0</v>
      </c>
      <c r="AR60" s="165">
        <v>3.5999999999999999E-3</v>
      </c>
      <c r="AS60" s="164">
        <f>AQ60</f>
        <v>0</v>
      </c>
    </row>
    <row r="61" spans="1:45" ht="15" customHeight="1" x14ac:dyDescent="0.25">
      <c r="A61" s="63" t="s">
        <v>78</v>
      </c>
      <c r="B61" s="133">
        <v>990</v>
      </c>
      <c r="C61" s="133">
        <v>50</v>
      </c>
      <c r="D61" s="141">
        <f>(LARGE('Annual Heat Inputs'!D61:K61,1)+LARGE('Annual Heat Inputs'!D61:K61,2)+LARGE('Annual Heat Inputs'!D61:K61,3))/3</f>
        <v>6793937.1790000005</v>
      </c>
      <c r="E61" s="142">
        <v>1344079813</v>
      </c>
      <c r="F61" s="143">
        <f t="shared" si="2"/>
        <v>5.0547126095405468E-3</v>
      </c>
      <c r="G61" s="159">
        <v>105171</v>
      </c>
      <c r="H61" s="159">
        <f t="shared" si="1"/>
        <v>531.60917985798881</v>
      </c>
      <c r="I61" s="159">
        <f>MIN(H61,'NOx Annual Emissions'!N61,'Annual NOx Consent Decree Caps '!D61,' Retirement Adjustments'!D61)</f>
        <v>531.60917985798881</v>
      </c>
      <c r="J61" s="164">
        <v>21777.322499999998</v>
      </c>
      <c r="K61" s="164">
        <f>PRODUCT(F61,J61)+H61</f>
        <v>641.68728650076991</v>
      </c>
      <c r="L61" s="165">
        <v>8602.9282999999996</v>
      </c>
      <c r="M61" s="164">
        <f t="shared" si="54"/>
        <v>685.17261665775311</v>
      </c>
      <c r="N61" s="165">
        <v>3398.5066999999999</v>
      </c>
      <c r="O61" s="164">
        <f>PRODUCT(F61,N61)+M61</f>
        <v>702.35109132785112</v>
      </c>
      <c r="P61" s="239">
        <v>1342.5483999999999</v>
      </c>
      <c r="Q61" s="164">
        <f>PRODUCT(F61,P61)+O61</f>
        <v>709.13728765424958</v>
      </c>
      <c r="R61" s="165">
        <v>530.36120000000005</v>
      </c>
      <c r="S61" s="164">
        <f>PRODUCT(F61,R61)+Q61</f>
        <v>711.81811109950058</v>
      </c>
      <c r="T61" s="149">
        <v>210.47919999999999</v>
      </c>
      <c r="U61" s="239">
        <f>PRODUCT(F61,T61)+S61</f>
        <v>712.88202296578663</v>
      </c>
      <c r="V61" s="149">
        <v>98.883099999999999</v>
      </c>
      <c r="W61" s="164">
        <f t="shared" si="55"/>
        <v>713.38184861822708</v>
      </c>
      <c r="X61" s="147">
        <v>39.062899999999999</v>
      </c>
      <c r="Y61" s="164">
        <f t="shared" si="56"/>
        <v>713.57930035142226</v>
      </c>
      <c r="Z61" s="147">
        <v>15.4314</v>
      </c>
      <c r="AA61" s="164">
        <f t="shared" si="57"/>
        <v>713.65730164358513</v>
      </c>
      <c r="AB61" s="165">
        <v>6.0960000000000001</v>
      </c>
      <c r="AC61" s="164">
        <f t="shared" si="58"/>
        <v>713.68811517165284</v>
      </c>
      <c r="AD61" s="147">
        <v>2.4081999999999999</v>
      </c>
      <c r="AE61" s="164">
        <f t="shared" si="59"/>
        <v>713.70028793055917</v>
      </c>
      <c r="AF61" s="147">
        <v>0.95130000000000003</v>
      </c>
      <c r="AG61" s="164">
        <f t="shared" si="60"/>
        <v>713.70509647866459</v>
      </c>
      <c r="AH61" s="147">
        <v>0.37580000000000002</v>
      </c>
      <c r="AI61" s="164">
        <f>PRODUCT(F61,AH61)+AG61</f>
        <v>713.7069960396633</v>
      </c>
      <c r="AJ61" s="165">
        <v>0.14849999999999999</v>
      </c>
      <c r="AK61" s="164">
        <f t="shared" si="61"/>
        <v>713.70774666448585</v>
      </c>
      <c r="AL61" s="165">
        <v>5.8700000000000002E-2</v>
      </c>
      <c r="AM61" s="164">
        <f>PRODUCT(F61,AL61)+AK61</f>
        <v>713.70804337611605</v>
      </c>
      <c r="AN61" s="165">
        <v>2.3099999999999999E-2</v>
      </c>
      <c r="AO61" s="164">
        <f>PRODUCT(F61,AN61)+AM61</f>
        <v>713.70816013997728</v>
      </c>
      <c r="AP61" s="165">
        <v>9.1999999999999998E-3</v>
      </c>
      <c r="AQ61" s="164">
        <f>PRODUCT(F61,AP61)+AO61</f>
        <v>713.70820664333326</v>
      </c>
      <c r="AR61" s="165">
        <v>3.5999999999999999E-3</v>
      </c>
      <c r="AS61" s="164">
        <f>PRODUCT(F61,AR61)+AQ61</f>
        <v>713.70822484029861</v>
      </c>
    </row>
    <row r="62" spans="1:45" ht="15" customHeight="1" x14ac:dyDescent="0.25">
      <c r="A62" s="63" t="s">
        <v>78</v>
      </c>
      <c r="B62" s="133">
        <v>990</v>
      </c>
      <c r="C62" s="133">
        <v>60</v>
      </c>
      <c r="D62" s="141">
        <f>(LARGE('Annual Heat Inputs'!D62:K62,1)+LARGE('Annual Heat Inputs'!D62:K62,2)+LARGE('Annual Heat Inputs'!D62:K62,3))/3</f>
        <v>6620409.9103333326</v>
      </c>
      <c r="E62" s="142">
        <v>1344079813</v>
      </c>
      <c r="F62" s="143">
        <f t="shared" si="2"/>
        <v>4.9256077253005603E-3</v>
      </c>
      <c r="G62" s="159">
        <v>105171</v>
      </c>
      <c r="H62" s="159">
        <f t="shared" si="1"/>
        <v>518.03109007758519</v>
      </c>
      <c r="I62" s="159">
        <f>MIN(H62,'NOx Annual Emissions'!N62,'Annual NOx Consent Decree Caps '!D62,' Retirement Adjustments'!D62)</f>
        <v>518.03109007758519</v>
      </c>
      <c r="J62" s="164">
        <v>21777.322499999998</v>
      </c>
      <c r="K62" s="164">
        <f>PRODUCT(F62,J62)+H62</f>
        <v>625.29763801994693</v>
      </c>
      <c r="L62" s="165">
        <v>8602.9282999999996</v>
      </c>
      <c r="M62" s="164">
        <f t="shared" si="54"/>
        <v>667.67228811463372</v>
      </c>
      <c r="N62" s="165">
        <v>3398.5066999999999</v>
      </c>
      <c r="O62" s="164">
        <f>PRODUCT(F62,N62)+M62</f>
        <v>684.41199897063939</v>
      </c>
      <c r="P62" s="239">
        <v>1342.5483999999999</v>
      </c>
      <c r="Q62" s="164">
        <f>PRODUCT(F62,P62)+O62</f>
        <v>691.02486574126931</v>
      </c>
      <c r="R62" s="165">
        <v>530.36120000000005</v>
      </c>
      <c r="S62" s="164">
        <f>PRODUCT(F62,R62)+Q62</f>
        <v>693.63721696518894</v>
      </c>
      <c r="T62" s="149">
        <v>210.47919999999999</v>
      </c>
      <c r="U62" s="239">
        <f>PRODUCT(F62,T62)+S62</f>
        <v>694.67395493872402</v>
      </c>
      <c r="V62" s="149">
        <v>98.883099999999999</v>
      </c>
      <c r="W62" s="164">
        <f t="shared" si="55"/>
        <v>695.16101429998571</v>
      </c>
      <c r="X62" s="147">
        <v>39.062899999999999</v>
      </c>
      <c r="Y62" s="164">
        <f t="shared" si="56"/>
        <v>695.35342282199838</v>
      </c>
      <c r="Z62" s="147">
        <v>15.4314</v>
      </c>
      <c r="AA62" s="164">
        <f t="shared" si="57"/>
        <v>695.42943184505054</v>
      </c>
      <c r="AB62" s="165">
        <v>6.0960000000000001</v>
      </c>
      <c r="AC62" s="164">
        <f t="shared" si="58"/>
        <v>695.45945834974395</v>
      </c>
      <c r="AD62" s="147">
        <v>2.4081999999999999</v>
      </c>
      <c r="AE62" s="164">
        <f t="shared" si="59"/>
        <v>695.47132019826802</v>
      </c>
      <c r="AF62" s="147">
        <v>0.95130000000000003</v>
      </c>
      <c r="AG62" s="164">
        <f t="shared" si="60"/>
        <v>695.47600592889705</v>
      </c>
      <c r="AH62" s="147">
        <v>0.37580000000000002</v>
      </c>
      <c r="AI62" s="164">
        <f>PRODUCT(F62,AH62)+AG62</f>
        <v>695.47785697228016</v>
      </c>
      <c r="AJ62" s="165">
        <v>0.14849999999999999</v>
      </c>
      <c r="AK62" s="164">
        <f t="shared" si="61"/>
        <v>695.4785884250274</v>
      </c>
      <c r="AL62" s="165">
        <v>5.8700000000000002E-2</v>
      </c>
      <c r="AM62" s="164">
        <f>PRODUCT(F62,AL62)+AK62</f>
        <v>695.47887755820091</v>
      </c>
      <c r="AN62" s="165">
        <v>2.3099999999999999E-2</v>
      </c>
      <c r="AO62" s="164">
        <f>PRODUCT(F62,AN62)+AM62</f>
        <v>695.47899133973931</v>
      </c>
      <c r="AP62" s="165">
        <v>9.1999999999999998E-3</v>
      </c>
      <c r="AQ62" s="164">
        <f>PRODUCT(F62,AP62)+AO62</f>
        <v>695.47903665533033</v>
      </c>
      <c r="AR62" s="165">
        <v>3.5999999999999999E-3</v>
      </c>
      <c r="AS62" s="164">
        <f>PRODUCT(F62,AR62)+AQ62</f>
        <v>695.47905438751809</v>
      </c>
    </row>
    <row r="63" spans="1:45" ht="15" customHeight="1" x14ac:dyDescent="0.25">
      <c r="A63" s="63" t="s">
        <v>78</v>
      </c>
      <c r="B63" s="133">
        <v>990</v>
      </c>
      <c r="C63" s="133">
        <v>70</v>
      </c>
      <c r="D63" s="141">
        <f>(LARGE('Annual Heat Inputs'!D63:K63,1)+LARGE('Annual Heat Inputs'!D63:K63,2)+LARGE('Annual Heat Inputs'!D63:K63,3))/3</f>
        <v>29430118.738000002</v>
      </c>
      <c r="E63" s="142">
        <v>1344079813</v>
      </c>
      <c r="F63" s="143">
        <f t="shared" si="2"/>
        <v>2.1896109482004402E-2</v>
      </c>
      <c r="G63" s="159">
        <v>105171</v>
      </c>
      <c r="H63" s="159">
        <f t="shared" si="1"/>
        <v>2302.8357303318849</v>
      </c>
      <c r="I63" s="159">
        <f>MIN(H63,'NOx Annual Emissions'!N63,'Annual NOx Consent Decree Caps '!D63,' Retirement Adjustments'!D63)</f>
        <v>2302.8357303318849</v>
      </c>
      <c r="J63" s="164">
        <v>21777.322499999998</v>
      </c>
      <c r="K63" s="164">
        <f>PRODUCT(F63,J63)+H63</f>
        <v>2779.6743680168029</v>
      </c>
      <c r="L63" s="165">
        <v>8602.9282999999996</v>
      </c>
      <c r="M63" s="164">
        <f t="shared" si="54"/>
        <v>2968.0450279394367</v>
      </c>
      <c r="N63" s="165">
        <v>3398.5066999999999</v>
      </c>
      <c r="O63" s="164">
        <f>PRODUCT(F63,N63)+M63</f>
        <v>3042.4591027179622</v>
      </c>
      <c r="P63" s="239">
        <v>1342.5483999999999</v>
      </c>
      <c r="Q63" s="164">
        <f>PRODUCT(F63,P63)+O63</f>
        <v>3071.855689469252</v>
      </c>
      <c r="R63" s="165">
        <v>530.36120000000005</v>
      </c>
      <c r="S63" s="164">
        <f>PRODUCT(F63,R63)+Q63</f>
        <v>3083.4685363694593</v>
      </c>
      <c r="T63" s="149">
        <v>210.47919999999999</v>
      </c>
      <c r="U63" s="239">
        <f>PRODUCT(F63,T63)+S63</f>
        <v>3088.0772119763442</v>
      </c>
      <c r="V63" s="149">
        <v>98.883099999999999</v>
      </c>
      <c r="W63" s="164">
        <f>PRODUCT(F63,V63)+U63</f>
        <v>3090.242367159864</v>
      </c>
      <c r="X63" s="147">
        <v>39.062899999999999</v>
      </c>
      <c r="Y63" s="164">
        <f>PRODUCT(F63,X63)+W63</f>
        <v>3091.0976926949484</v>
      </c>
      <c r="Z63" s="147">
        <v>15.4314</v>
      </c>
      <c r="AA63" s="164">
        <f t="shared" si="57"/>
        <v>3091.4355803188091</v>
      </c>
      <c r="AB63" s="165">
        <v>6.0960000000000001</v>
      </c>
      <c r="AC63" s="164">
        <f t="shared" si="58"/>
        <v>3091.5690590022114</v>
      </c>
      <c r="AD63" s="147">
        <v>2.4081999999999999</v>
      </c>
      <c r="AE63" s="164">
        <f t="shared" si="59"/>
        <v>3091.6217892130658</v>
      </c>
      <c r="AF63" s="147">
        <v>0.95130000000000003</v>
      </c>
      <c r="AG63" s="164">
        <f t="shared" si="60"/>
        <v>3091.6426189820158</v>
      </c>
      <c r="AH63" s="147">
        <v>0.37580000000000002</v>
      </c>
      <c r="AI63" s="164">
        <f>PRODUCT(F63,AH63)+AG63</f>
        <v>3091.6508475399592</v>
      </c>
      <c r="AJ63" s="165">
        <v>0.14849999999999999</v>
      </c>
      <c r="AK63" s="164">
        <f t="shared" si="61"/>
        <v>3091.6540991122174</v>
      </c>
      <c r="AL63" s="165">
        <v>5.8700000000000002E-2</v>
      </c>
      <c r="AM63" s="164">
        <f>PRODUCT(F63,AL63)+AK63</f>
        <v>3091.6553844138439</v>
      </c>
      <c r="AN63" s="165">
        <v>2.3099999999999999E-2</v>
      </c>
      <c r="AO63" s="164">
        <f>PRODUCT(F63,AN63)+AM63</f>
        <v>3091.6558902139727</v>
      </c>
      <c r="AP63" s="165">
        <v>9.1999999999999998E-3</v>
      </c>
      <c r="AQ63" s="164">
        <f>PRODUCT(F63,AP63)+AO63</f>
        <v>3091.6560916581798</v>
      </c>
      <c r="AR63" s="165">
        <v>3.5999999999999999E-3</v>
      </c>
      <c r="AS63" s="164">
        <f>PRODUCT(F63,AR63)+AQ63</f>
        <v>3091.6561704841738</v>
      </c>
    </row>
    <row r="64" spans="1:45" ht="15" customHeight="1" x14ac:dyDescent="0.25">
      <c r="A64" s="63" t="s">
        <v>78</v>
      </c>
      <c r="B64" s="133">
        <v>990</v>
      </c>
      <c r="C64" s="133">
        <v>9</v>
      </c>
      <c r="D64" s="141">
        <f>(LARGE('Annual Heat Inputs'!D64:K64,1)+LARGE('Annual Heat Inputs'!D64:K64,2)+LARGE('Annual Heat Inputs'!D64:K64,3))/3</f>
        <v>14288.052333333333</v>
      </c>
      <c r="E64" s="142">
        <v>1344079813</v>
      </c>
      <c r="F64" s="143">
        <f t="shared" si="2"/>
        <v>1.0630360038993705E-5</v>
      </c>
      <c r="G64" s="159">
        <v>105171</v>
      </c>
      <c r="H64" s="159">
        <f t="shared" si="1"/>
        <v>1.1180055956610069</v>
      </c>
      <c r="I64" s="159">
        <f>MIN(H64,'NOx Annual Emissions'!N64,'Annual NOx Consent Decree Caps '!D64,' Retirement Adjustments'!D64)</f>
        <v>0</v>
      </c>
      <c r="J64" s="164">
        <v>21777.322499999998</v>
      </c>
      <c r="K64" s="159">
        <f t="shared" ref="K64:K76" si="62">I64</f>
        <v>0</v>
      </c>
      <c r="L64" s="165">
        <v>8602.9282999999996</v>
      </c>
      <c r="M64" s="159">
        <f t="shared" ref="M64:M76" si="63">K64</f>
        <v>0</v>
      </c>
      <c r="N64" s="165">
        <v>3398.5066999999999</v>
      </c>
      <c r="O64" s="159">
        <f t="shared" ref="O64:O76" si="64">M64</f>
        <v>0</v>
      </c>
      <c r="P64" s="239">
        <v>1342.5483999999999</v>
      </c>
      <c r="Q64" s="159">
        <f t="shared" ref="Q64:Q76" si="65">O64</f>
        <v>0</v>
      </c>
      <c r="R64" s="165">
        <v>530.36120000000005</v>
      </c>
      <c r="S64" s="159">
        <f t="shared" ref="S64:S76" si="66">Q64</f>
        <v>0</v>
      </c>
      <c r="T64" s="149">
        <v>210.47919999999999</v>
      </c>
      <c r="U64" s="159">
        <f t="shared" ref="U64:U76" si="67">S64</f>
        <v>0</v>
      </c>
      <c r="V64" s="149">
        <v>98.883099999999999</v>
      </c>
      <c r="W64" s="159">
        <f t="shared" ref="W64:W76" si="68">U64</f>
        <v>0</v>
      </c>
      <c r="X64" s="147">
        <v>39.062899999999999</v>
      </c>
      <c r="Y64" s="159">
        <f t="shared" ref="Y64:Y76" si="69">W64</f>
        <v>0</v>
      </c>
      <c r="Z64" s="147">
        <v>15.4314</v>
      </c>
      <c r="AA64" s="159">
        <f t="shared" ref="AA64:AA76" si="70">Y64</f>
        <v>0</v>
      </c>
      <c r="AB64" s="165">
        <v>6.0960000000000001</v>
      </c>
      <c r="AC64" s="159">
        <f t="shared" ref="AC64:AC76" si="71">AA64</f>
        <v>0</v>
      </c>
      <c r="AD64" s="147">
        <v>2.4081999999999999</v>
      </c>
      <c r="AE64" s="159">
        <f t="shared" ref="AE64:AE76" si="72">Y64</f>
        <v>0</v>
      </c>
      <c r="AF64" s="147">
        <v>0.95130000000000003</v>
      </c>
      <c r="AG64" s="159">
        <f t="shared" ref="AG64:AG76" si="73">AE64</f>
        <v>0</v>
      </c>
      <c r="AH64" s="147">
        <v>0.37580000000000002</v>
      </c>
      <c r="AI64" s="164">
        <f t="shared" ref="AI64:AI76" si="74">AG64</f>
        <v>0</v>
      </c>
      <c r="AJ64" s="165">
        <v>0.14849999999999999</v>
      </c>
      <c r="AK64" s="164">
        <f t="shared" ref="AK64:AK76" si="75">AI64</f>
        <v>0</v>
      </c>
      <c r="AL64" s="165">
        <v>5.8700000000000002E-2</v>
      </c>
      <c r="AM64" s="164">
        <f>AK64</f>
        <v>0</v>
      </c>
      <c r="AN64" s="165">
        <v>2.3099999999999999E-2</v>
      </c>
      <c r="AO64" s="164">
        <f>AM64</f>
        <v>0</v>
      </c>
      <c r="AP64" s="165">
        <v>9.1999999999999998E-3</v>
      </c>
      <c r="AQ64" s="164">
        <f>AO64</f>
        <v>0</v>
      </c>
      <c r="AR64" s="165">
        <v>3.5999999999999999E-3</v>
      </c>
      <c r="AS64" s="164">
        <f>AQ64</f>
        <v>0</v>
      </c>
    </row>
    <row r="65" spans="1:45" ht="15" customHeight="1" x14ac:dyDescent="0.25">
      <c r="A65" s="63" t="s">
        <v>78</v>
      </c>
      <c r="B65" s="133">
        <v>990</v>
      </c>
      <c r="C65" s="139" t="s">
        <v>28</v>
      </c>
      <c r="D65" s="141">
        <f>(LARGE('Annual Heat Inputs'!D65:K65,1)+LARGE('Annual Heat Inputs'!D65:K65,2)+LARGE('Annual Heat Inputs'!D65:K65,3))/3</f>
        <v>366463.10933333333</v>
      </c>
      <c r="E65" s="142">
        <v>1344079813</v>
      </c>
      <c r="F65" s="143">
        <f t="shared" si="2"/>
        <v>2.7264981274838424E-4</v>
      </c>
      <c r="G65" s="159">
        <v>105171</v>
      </c>
      <c r="H65" s="159">
        <f t="shared" si="1"/>
        <v>28.674853456560321</v>
      </c>
      <c r="I65" s="159">
        <f>MIN(H65,'NOx Annual Emissions'!N65,'Annual NOx Consent Decree Caps '!D65,' Retirement Adjustments'!D65)</f>
        <v>28.674853456560321</v>
      </c>
      <c r="J65" s="164">
        <v>21777.322499999998</v>
      </c>
      <c r="K65" s="164">
        <f>PRODUCT(F65,J65)+H65</f>
        <v>34.612436358346493</v>
      </c>
      <c r="L65" s="165">
        <v>8602.9282999999996</v>
      </c>
      <c r="M65" s="164">
        <f>PRODUCT(F65,L65)+K65</f>
        <v>36.95802314842927</v>
      </c>
      <c r="N65" s="165">
        <v>3398.5066999999999</v>
      </c>
      <c r="O65" s="164">
        <f>PRODUCT(F65,N65)+M65</f>
        <v>37.884625363808397</v>
      </c>
      <c r="P65" s="239">
        <v>1342.5483999999999</v>
      </c>
      <c r="Q65" s="164">
        <f>PRODUCT(F65,P65)+O65</f>
        <v>38.250670933674037</v>
      </c>
      <c r="R65" s="165">
        <v>530.36120000000005</v>
      </c>
      <c r="S65" s="164">
        <f>PRODUCT(F65,R65)+Q65</f>
        <v>38.395273815543042</v>
      </c>
      <c r="T65" s="149">
        <v>210.47919999999999</v>
      </c>
      <c r="U65" s="239">
        <f>PRODUCT(F65,T65)+S65</f>
        <v>38.452660930010474</v>
      </c>
      <c r="V65" s="149">
        <v>98.883099999999999</v>
      </c>
      <c r="W65" s="164">
        <f>PRODUCT(F65,V65)+U65</f>
        <v>38.479621388709454</v>
      </c>
      <c r="X65" s="147">
        <v>39.062899999999999</v>
      </c>
      <c r="Y65" s="164">
        <f>PRODUCT(F65,X65)+W65</f>
        <v>38.490271881079863</v>
      </c>
      <c r="Z65" s="147">
        <v>15.4314</v>
      </c>
      <c r="AA65" s="164">
        <f>PRODUCT(F65,Z65)+Y65</f>
        <v>38.494479249400307</v>
      </c>
      <c r="AB65" s="165">
        <v>6.0960000000000001</v>
      </c>
      <c r="AC65" s="164">
        <f>PRODUCT(F65,AB65)+AA65</f>
        <v>38.496141322658822</v>
      </c>
      <c r="AD65" s="147">
        <v>2.4081999999999999</v>
      </c>
      <c r="AE65" s="164">
        <f>PRODUCT(F65,AD65)+AC65</f>
        <v>38.496797917937883</v>
      </c>
      <c r="AF65" s="147">
        <v>0.95130000000000003</v>
      </c>
      <c r="AG65" s="164">
        <f>PRODUCT(F65,AF65)+AE65</f>
        <v>38.497057289704749</v>
      </c>
      <c r="AH65" s="147">
        <v>0.37580000000000002</v>
      </c>
      <c r="AI65" s="164">
        <f>PRODUCT(F65,AH65)+AG65</f>
        <v>38.497159751504377</v>
      </c>
      <c r="AJ65" s="165">
        <v>0.14849999999999999</v>
      </c>
      <c r="AK65" s="164">
        <f>PRODUCT(F65,AJ65)+AI65</f>
        <v>38.497200240001568</v>
      </c>
      <c r="AL65" s="165">
        <v>5.8700000000000002E-2</v>
      </c>
      <c r="AM65" s="164">
        <f>PRODUCT(F65,AL65)+AK65</f>
        <v>38.497216244545577</v>
      </c>
      <c r="AN65" s="165">
        <v>2.3099999999999999E-2</v>
      </c>
      <c r="AO65" s="164">
        <f>PRODUCT(F65,AN65)+AM65</f>
        <v>38.497222542756248</v>
      </c>
      <c r="AP65" s="165">
        <v>9.1999999999999998E-3</v>
      </c>
      <c r="AQ65" s="164">
        <f>PRODUCT(F65,AP65)+AO65</f>
        <v>38.497225051134528</v>
      </c>
      <c r="AR65" s="165">
        <v>3.5999999999999999E-3</v>
      </c>
      <c r="AS65" s="164">
        <f>PRODUCT(F65,AR65)+AQ65</f>
        <v>38.497226032673851</v>
      </c>
    </row>
    <row r="66" spans="1:45" ht="15" customHeight="1" x14ac:dyDescent="0.25">
      <c r="A66" s="63" t="s">
        <v>78</v>
      </c>
      <c r="B66" s="133">
        <v>990</v>
      </c>
      <c r="C66" s="139" t="s">
        <v>32</v>
      </c>
      <c r="D66" s="141">
        <f>(LARGE('Annual Heat Inputs'!D66:K66,1)+LARGE('Annual Heat Inputs'!D66:K66,2)+LARGE('Annual Heat Inputs'!D66:K66,3))/3</f>
        <v>389289.92766666668</v>
      </c>
      <c r="E66" s="142">
        <v>1344079813</v>
      </c>
      <c r="F66" s="143">
        <f t="shared" si="2"/>
        <v>2.8963304403610345E-4</v>
      </c>
      <c r="G66" s="159">
        <v>105171</v>
      </c>
      <c r="H66" s="159">
        <f t="shared" si="1"/>
        <v>30.460996874321037</v>
      </c>
      <c r="I66" s="159">
        <f>MIN(H66,'NOx Annual Emissions'!N66,'Annual NOx Consent Decree Caps '!D66,' Retirement Adjustments'!D66)</f>
        <v>30.460996874321037</v>
      </c>
      <c r="J66" s="164">
        <v>21777.322499999998</v>
      </c>
      <c r="K66" s="164">
        <f>PRODUCT(F66,J66)+H66</f>
        <v>36.768429080951961</v>
      </c>
      <c r="L66" s="165">
        <v>8602.9282999999996</v>
      </c>
      <c r="M66" s="164">
        <f>PRODUCT(F66,L66)+K66</f>
        <v>39.260121392105304</v>
      </c>
      <c r="N66" s="165">
        <v>3398.5066999999999</v>
      </c>
      <c r="O66" s="164">
        <f>PRODUCT(F66,N66)+M66</f>
        <v>40.244441232803396</v>
      </c>
      <c r="P66" s="239">
        <v>1342.5483999999999</v>
      </c>
      <c r="Q66" s="164">
        <f>PRODUCT(F66,P66)+O66</f>
        <v>40.633287612661199</v>
      </c>
      <c r="R66" s="165">
        <v>530.36120000000005</v>
      </c>
      <c r="S66" s="164">
        <f>PRODUCT(F66,R66)+Q66</f>
        <v>40.786897741455839</v>
      </c>
      <c r="T66" s="149">
        <v>210.47919999999999</v>
      </c>
      <c r="U66" s="239">
        <f>PRODUCT(F66,T66)+S66</f>
        <v>40.847859472858126</v>
      </c>
      <c r="V66" s="149">
        <v>98.883099999999999</v>
      </c>
      <c r="W66" s="164">
        <f>PRODUCT(F66,V66)+U66</f>
        <v>40.87649928611485</v>
      </c>
      <c r="X66" s="147">
        <v>39.062899999999999</v>
      </c>
      <c r="Y66" s="164">
        <f>PRODUCT(F66,X66)+W66</f>
        <v>40.887813192750727</v>
      </c>
      <c r="Z66" s="147">
        <v>15.4314</v>
      </c>
      <c r="AA66" s="164">
        <f>PRODUCT(F66,Z66)+Y66</f>
        <v>40.892282636106465</v>
      </c>
      <c r="AB66" s="165">
        <v>6.0960000000000001</v>
      </c>
      <c r="AC66" s="164">
        <f>PRODUCT(F66,AB66)+AA66</f>
        <v>40.894048239142911</v>
      </c>
      <c r="AD66" s="147">
        <v>2.4081999999999999</v>
      </c>
      <c r="AE66" s="164">
        <f>PRODUCT(F66,AD66)+AC66</f>
        <v>40.894745733439557</v>
      </c>
      <c r="AF66" s="147">
        <v>0.95130000000000003</v>
      </c>
      <c r="AG66" s="164">
        <f>PRODUCT(F66,AF66)+AE66</f>
        <v>40.895021261354351</v>
      </c>
      <c r="AH66" s="147">
        <v>0.37580000000000002</v>
      </c>
      <c r="AI66" s="164">
        <f>PRODUCT(F66,AH66)+AG66</f>
        <v>40.895130105452303</v>
      </c>
      <c r="AJ66" s="165">
        <v>0.14849999999999999</v>
      </c>
      <c r="AK66" s="164">
        <f>PRODUCT(F66,AJ66)+AI66</f>
        <v>40.895173115959345</v>
      </c>
      <c r="AL66" s="165">
        <v>5.8700000000000002E-2</v>
      </c>
      <c r="AM66" s="164">
        <f>PRODUCT(F66,AL66)+AK66</f>
        <v>40.895190117419027</v>
      </c>
      <c r="AN66" s="165">
        <v>2.3099999999999999E-2</v>
      </c>
      <c r="AO66" s="164">
        <f>PRODUCT(F66,AN66)+AM66</f>
        <v>40.895196807942341</v>
      </c>
      <c r="AP66" s="165">
        <v>9.1999999999999998E-3</v>
      </c>
      <c r="AQ66" s="164">
        <f>PRODUCT(F66,AP66)+AO66</f>
        <v>40.895199472566347</v>
      </c>
      <c r="AR66" s="165">
        <v>3.5999999999999999E-3</v>
      </c>
      <c r="AS66" s="164">
        <f>PRODUCT(F66,AR66)+AQ66</f>
        <v>40.895200515245307</v>
      </c>
    </row>
    <row r="67" spans="1:45" ht="15" customHeight="1" x14ac:dyDescent="0.25">
      <c r="A67" s="63" t="s">
        <v>78</v>
      </c>
      <c r="B67" s="133">
        <v>990</v>
      </c>
      <c r="C67" s="139" t="s">
        <v>33</v>
      </c>
      <c r="D67" s="141">
        <f>(LARGE('Annual Heat Inputs'!D67:K67,1)+LARGE('Annual Heat Inputs'!D67:K67,2)+LARGE('Annual Heat Inputs'!D67:K67,3))/3</f>
        <v>1218468.8823333334</v>
      </c>
      <c r="E67" s="142">
        <v>1344079813</v>
      </c>
      <c r="F67" s="143">
        <f t="shared" si="2"/>
        <v>9.0654503590355858E-4</v>
      </c>
      <c r="G67" s="159">
        <v>105171</v>
      </c>
      <c r="H67" s="159">
        <f t="shared" si="1"/>
        <v>95.342247971013165</v>
      </c>
      <c r="I67" s="159">
        <f>MIN(H67,'NOx Annual Emissions'!N67,'Annual NOx Consent Decree Caps '!D67,' Retirement Adjustments'!D67)</f>
        <v>36.450000000000003</v>
      </c>
      <c r="J67" s="164">
        <v>21777.322499999998</v>
      </c>
      <c r="K67" s="159">
        <f t="shared" si="62"/>
        <v>36.450000000000003</v>
      </c>
      <c r="L67" s="165">
        <v>8602.9282999999996</v>
      </c>
      <c r="M67" s="159">
        <f t="shared" si="63"/>
        <v>36.450000000000003</v>
      </c>
      <c r="N67" s="165">
        <v>3398.5066999999999</v>
      </c>
      <c r="O67" s="159">
        <f t="shared" si="64"/>
        <v>36.450000000000003</v>
      </c>
      <c r="P67" s="239">
        <v>1342.5483999999999</v>
      </c>
      <c r="Q67" s="159">
        <f t="shared" si="65"/>
        <v>36.450000000000003</v>
      </c>
      <c r="R67" s="165">
        <v>530.36120000000005</v>
      </c>
      <c r="S67" s="159">
        <f t="shared" si="66"/>
        <v>36.450000000000003</v>
      </c>
      <c r="T67" s="149">
        <v>210.47919999999999</v>
      </c>
      <c r="U67" s="159">
        <f t="shared" si="67"/>
        <v>36.450000000000003</v>
      </c>
      <c r="V67" s="149">
        <v>98.883099999999999</v>
      </c>
      <c r="W67" s="159">
        <f t="shared" si="68"/>
        <v>36.450000000000003</v>
      </c>
      <c r="X67" s="147">
        <v>39.062899999999999</v>
      </c>
      <c r="Y67" s="159">
        <f t="shared" si="69"/>
        <v>36.450000000000003</v>
      </c>
      <c r="Z67" s="147">
        <v>15.4314</v>
      </c>
      <c r="AA67" s="159">
        <f t="shared" si="70"/>
        <v>36.450000000000003</v>
      </c>
      <c r="AB67" s="165">
        <v>6.0960000000000001</v>
      </c>
      <c r="AC67" s="159">
        <f t="shared" si="71"/>
        <v>36.450000000000003</v>
      </c>
      <c r="AD67" s="147">
        <v>2.4081999999999999</v>
      </c>
      <c r="AE67" s="159">
        <f t="shared" si="72"/>
        <v>36.450000000000003</v>
      </c>
      <c r="AF67" s="147">
        <v>0.95130000000000003</v>
      </c>
      <c r="AG67" s="159">
        <f t="shared" si="73"/>
        <v>36.450000000000003</v>
      </c>
      <c r="AH67" s="147">
        <v>0.37580000000000002</v>
      </c>
      <c r="AI67" s="164">
        <f t="shared" si="74"/>
        <v>36.450000000000003</v>
      </c>
      <c r="AJ67" s="165">
        <v>0.14849999999999999</v>
      </c>
      <c r="AK67" s="164">
        <f t="shared" si="75"/>
        <v>36.450000000000003</v>
      </c>
      <c r="AL67" s="165">
        <v>5.8700000000000002E-2</v>
      </c>
      <c r="AM67" s="164">
        <f t="shared" ref="AM67:AM79" si="76">AK67</f>
        <v>36.450000000000003</v>
      </c>
      <c r="AN67" s="165">
        <v>2.3099999999999999E-2</v>
      </c>
      <c r="AO67" s="164">
        <f t="shared" ref="AO67:AO79" si="77">AM67</f>
        <v>36.450000000000003</v>
      </c>
      <c r="AP67" s="165">
        <v>9.1999999999999998E-3</v>
      </c>
      <c r="AQ67" s="164">
        <f t="shared" ref="AQ67:AQ79" si="78">AO67</f>
        <v>36.450000000000003</v>
      </c>
      <c r="AR67" s="165">
        <v>3.5999999999999999E-3</v>
      </c>
      <c r="AS67" s="164">
        <f t="shared" ref="AS67:AS79" si="79">AQ67</f>
        <v>36.450000000000003</v>
      </c>
    </row>
    <row r="68" spans="1:45" ht="15" customHeight="1" x14ac:dyDescent="0.25">
      <c r="A68" s="63" t="s">
        <v>30</v>
      </c>
      <c r="B68" s="133">
        <v>7763</v>
      </c>
      <c r="C68" s="133">
        <v>1</v>
      </c>
      <c r="D68" s="141">
        <f>(LARGE('Annual Heat Inputs'!D68:K68,1)+LARGE('Annual Heat Inputs'!D68:K68,2)+LARGE('Annual Heat Inputs'!D68:K68,3))/3</f>
        <v>366072.42199999996</v>
      </c>
      <c r="E68" s="142">
        <v>1344079813</v>
      </c>
      <c r="F68" s="143">
        <f t="shared" si="2"/>
        <v>2.7235914002972974E-4</v>
      </c>
      <c r="G68" s="159">
        <v>105171</v>
      </c>
      <c r="H68" s="159">
        <f t="shared" si="1"/>
        <v>28.644283116066706</v>
      </c>
      <c r="I68" s="159">
        <f>MIN(H68,'NOx Annual Emissions'!N68,'Annual NOx Consent Decree Caps '!D68,' Retirement Adjustments'!D68)</f>
        <v>23.835999999999999</v>
      </c>
      <c r="J68" s="164">
        <v>21777.322499999998</v>
      </c>
      <c r="K68" s="159">
        <f t="shared" si="62"/>
        <v>23.835999999999999</v>
      </c>
      <c r="L68" s="165">
        <v>8602.9282999999996</v>
      </c>
      <c r="M68" s="159">
        <f t="shared" si="63"/>
        <v>23.835999999999999</v>
      </c>
      <c r="N68" s="165">
        <v>3398.5066999999999</v>
      </c>
      <c r="O68" s="159">
        <f t="shared" si="64"/>
        <v>23.835999999999999</v>
      </c>
      <c r="P68" s="239">
        <v>1342.5483999999999</v>
      </c>
      <c r="Q68" s="159">
        <f t="shared" si="65"/>
        <v>23.835999999999999</v>
      </c>
      <c r="R68" s="165">
        <v>530.36120000000005</v>
      </c>
      <c r="S68" s="159">
        <f t="shared" si="66"/>
        <v>23.835999999999999</v>
      </c>
      <c r="T68" s="149">
        <v>210.47919999999999</v>
      </c>
      <c r="U68" s="159">
        <f t="shared" si="67"/>
        <v>23.835999999999999</v>
      </c>
      <c r="V68" s="149">
        <v>98.883099999999999</v>
      </c>
      <c r="W68" s="159">
        <f t="shared" si="68"/>
        <v>23.835999999999999</v>
      </c>
      <c r="X68" s="147">
        <v>39.062899999999999</v>
      </c>
      <c r="Y68" s="159">
        <f t="shared" si="69"/>
        <v>23.835999999999999</v>
      </c>
      <c r="Z68" s="147">
        <v>15.4314</v>
      </c>
      <c r="AA68" s="159">
        <f t="shared" si="70"/>
        <v>23.835999999999999</v>
      </c>
      <c r="AB68" s="165">
        <v>6.0960000000000001</v>
      </c>
      <c r="AC68" s="159">
        <f t="shared" si="71"/>
        <v>23.835999999999999</v>
      </c>
      <c r="AD68" s="147">
        <v>2.4081999999999999</v>
      </c>
      <c r="AE68" s="159">
        <f t="shared" si="72"/>
        <v>23.835999999999999</v>
      </c>
      <c r="AF68" s="147">
        <v>0.95130000000000003</v>
      </c>
      <c r="AG68" s="159">
        <f t="shared" si="73"/>
        <v>23.835999999999999</v>
      </c>
      <c r="AH68" s="147">
        <v>0.37580000000000002</v>
      </c>
      <c r="AI68" s="164">
        <f t="shared" si="74"/>
        <v>23.835999999999999</v>
      </c>
      <c r="AJ68" s="165">
        <v>0.14849999999999999</v>
      </c>
      <c r="AK68" s="164">
        <f t="shared" si="75"/>
        <v>23.835999999999999</v>
      </c>
      <c r="AL68" s="165">
        <v>5.8700000000000002E-2</v>
      </c>
      <c r="AM68" s="164">
        <f t="shared" si="76"/>
        <v>23.835999999999999</v>
      </c>
      <c r="AN68" s="165">
        <v>2.3099999999999999E-2</v>
      </c>
      <c r="AO68" s="164">
        <f t="shared" si="77"/>
        <v>23.835999999999999</v>
      </c>
      <c r="AP68" s="165">
        <v>9.1999999999999998E-3</v>
      </c>
      <c r="AQ68" s="164">
        <f t="shared" si="78"/>
        <v>23.835999999999999</v>
      </c>
      <c r="AR68" s="165">
        <v>3.5999999999999999E-3</v>
      </c>
      <c r="AS68" s="164">
        <f t="shared" si="79"/>
        <v>23.835999999999999</v>
      </c>
    </row>
    <row r="69" spans="1:45" ht="15" customHeight="1" x14ac:dyDescent="0.25">
      <c r="A69" s="63" t="s">
        <v>30</v>
      </c>
      <c r="B69" s="133">
        <v>7763</v>
      </c>
      <c r="C69" s="133">
        <v>2</v>
      </c>
      <c r="D69" s="141">
        <f>(LARGE('Annual Heat Inputs'!D69:K69,1)+LARGE('Annual Heat Inputs'!D69:K69,2)+LARGE('Annual Heat Inputs'!D69:K69,3))/3</f>
        <v>385093.97700000001</v>
      </c>
      <c r="E69" s="142">
        <v>1344079813</v>
      </c>
      <c r="F69" s="143">
        <f t="shared" si="2"/>
        <v>2.8651124232010174E-4</v>
      </c>
      <c r="G69" s="159">
        <v>105171</v>
      </c>
      <c r="H69" s="159">
        <f t="shared" ref="H69:H131" si="80">PRODUCT(F69,G69)</f>
        <v>30.132673866047419</v>
      </c>
      <c r="I69" s="159">
        <f>MIN(H69,'NOx Annual Emissions'!N69,'Annual NOx Consent Decree Caps '!D69,' Retirement Adjustments'!D69)</f>
        <v>25.803999999999998</v>
      </c>
      <c r="J69" s="164">
        <v>21777.322499999998</v>
      </c>
      <c r="K69" s="159">
        <f t="shared" si="62"/>
        <v>25.803999999999998</v>
      </c>
      <c r="L69" s="165">
        <v>8602.9282999999996</v>
      </c>
      <c r="M69" s="159">
        <f t="shared" si="63"/>
        <v>25.803999999999998</v>
      </c>
      <c r="N69" s="165">
        <v>3398.5066999999999</v>
      </c>
      <c r="O69" s="159">
        <f t="shared" si="64"/>
        <v>25.803999999999998</v>
      </c>
      <c r="P69" s="239">
        <v>1342.5483999999999</v>
      </c>
      <c r="Q69" s="159">
        <f t="shared" si="65"/>
        <v>25.803999999999998</v>
      </c>
      <c r="R69" s="165">
        <v>530.36120000000005</v>
      </c>
      <c r="S69" s="159">
        <f t="shared" si="66"/>
        <v>25.803999999999998</v>
      </c>
      <c r="T69" s="149">
        <v>210.47919999999999</v>
      </c>
      <c r="U69" s="159">
        <f t="shared" si="67"/>
        <v>25.803999999999998</v>
      </c>
      <c r="V69" s="149">
        <v>98.883099999999999</v>
      </c>
      <c r="W69" s="159">
        <f t="shared" si="68"/>
        <v>25.803999999999998</v>
      </c>
      <c r="X69" s="147">
        <v>39.062899999999999</v>
      </c>
      <c r="Y69" s="159">
        <f t="shared" si="69"/>
        <v>25.803999999999998</v>
      </c>
      <c r="Z69" s="147">
        <v>15.4314</v>
      </c>
      <c r="AA69" s="159">
        <f t="shared" si="70"/>
        <v>25.803999999999998</v>
      </c>
      <c r="AB69" s="165">
        <v>6.0960000000000001</v>
      </c>
      <c r="AC69" s="159">
        <f t="shared" si="71"/>
        <v>25.803999999999998</v>
      </c>
      <c r="AD69" s="147">
        <v>2.4081999999999999</v>
      </c>
      <c r="AE69" s="159">
        <f t="shared" si="72"/>
        <v>25.803999999999998</v>
      </c>
      <c r="AF69" s="147">
        <v>0.95130000000000003</v>
      </c>
      <c r="AG69" s="159">
        <f t="shared" si="73"/>
        <v>25.803999999999998</v>
      </c>
      <c r="AH69" s="147">
        <v>0.37580000000000002</v>
      </c>
      <c r="AI69" s="164">
        <f t="shared" si="74"/>
        <v>25.803999999999998</v>
      </c>
      <c r="AJ69" s="165">
        <v>0.14849999999999999</v>
      </c>
      <c r="AK69" s="164">
        <f t="shared" si="75"/>
        <v>25.803999999999998</v>
      </c>
      <c r="AL69" s="165">
        <v>5.8700000000000002E-2</v>
      </c>
      <c r="AM69" s="164">
        <f t="shared" si="76"/>
        <v>25.803999999999998</v>
      </c>
      <c r="AN69" s="165">
        <v>2.3099999999999999E-2</v>
      </c>
      <c r="AO69" s="164">
        <f t="shared" si="77"/>
        <v>25.803999999999998</v>
      </c>
      <c r="AP69" s="165">
        <v>9.1999999999999998E-3</v>
      </c>
      <c r="AQ69" s="164">
        <f t="shared" si="78"/>
        <v>25.803999999999998</v>
      </c>
      <c r="AR69" s="165">
        <v>3.5999999999999999E-3</v>
      </c>
      <c r="AS69" s="164">
        <f t="shared" si="79"/>
        <v>25.803999999999998</v>
      </c>
    </row>
    <row r="70" spans="1:45" ht="15" customHeight="1" x14ac:dyDescent="0.25">
      <c r="A70" s="63" t="s">
        <v>30</v>
      </c>
      <c r="B70" s="133">
        <v>7763</v>
      </c>
      <c r="C70" s="133">
        <v>3</v>
      </c>
      <c r="D70" s="141">
        <f>(LARGE('Annual Heat Inputs'!D70:K70,1)+LARGE('Annual Heat Inputs'!D70:K70,2)+LARGE('Annual Heat Inputs'!D70:K70,3))/3</f>
        <v>331614.00099999999</v>
      </c>
      <c r="E70" s="142">
        <v>1344079813</v>
      </c>
      <c r="F70" s="143">
        <f t="shared" ref="F70:F132" si="81">D70/E70</f>
        <v>2.4672195638429694E-4</v>
      </c>
      <c r="G70" s="159">
        <v>105171</v>
      </c>
      <c r="H70" s="159">
        <f t="shared" si="80"/>
        <v>25.947994874892892</v>
      </c>
      <c r="I70" s="159">
        <f>MIN(H70,'NOx Annual Emissions'!N70,'Annual NOx Consent Decree Caps '!D70,' Retirement Adjustments'!D70)</f>
        <v>18.972000000000001</v>
      </c>
      <c r="J70" s="164">
        <v>21777.322499999998</v>
      </c>
      <c r="K70" s="159">
        <f t="shared" si="62"/>
        <v>18.972000000000001</v>
      </c>
      <c r="L70" s="165">
        <v>8602.9282999999996</v>
      </c>
      <c r="M70" s="159">
        <f t="shared" si="63"/>
        <v>18.972000000000001</v>
      </c>
      <c r="N70" s="165">
        <v>3398.5066999999999</v>
      </c>
      <c r="O70" s="159">
        <f t="shared" si="64"/>
        <v>18.972000000000001</v>
      </c>
      <c r="P70" s="239">
        <v>1342.5483999999999</v>
      </c>
      <c r="Q70" s="159">
        <f t="shared" si="65"/>
        <v>18.972000000000001</v>
      </c>
      <c r="R70" s="165">
        <v>530.36120000000005</v>
      </c>
      <c r="S70" s="159">
        <f t="shared" si="66"/>
        <v>18.972000000000001</v>
      </c>
      <c r="T70" s="149">
        <v>210.47919999999999</v>
      </c>
      <c r="U70" s="159">
        <f t="shared" si="67"/>
        <v>18.972000000000001</v>
      </c>
      <c r="V70" s="149">
        <v>98.883099999999999</v>
      </c>
      <c r="W70" s="159">
        <f t="shared" si="68"/>
        <v>18.972000000000001</v>
      </c>
      <c r="X70" s="147">
        <v>39.062899999999999</v>
      </c>
      <c r="Y70" s="159">
        <f t="shared" si="69"/>
        <v>18.972000000000001</v>
      </c>
      <c r="Z70" s="147">
        <v>15.4314</v>
      </c>
      <c r="AA70" s="159">
        <f t="shared" si="70"/>
        <v>18.972000000000001</v>
      </c>
      <c r="AB70" s="165">
        <v>6.0960000000000001</v>
      </c>
      <c r="AC70" s="159">
        <f t="shared" si="71"/>
        <v>18.972000000000001</v>
      </c>
      <c r="AD70" s="147">
        <v>2.4081999999999999</v>
      </c>
      <c r="AE70" s="159">
        <f t="shared" si="72"/>
        <v>18.972000000000001</v>
      </c>
      <c r="AF70" s="147">
        <v>0.95130000000000003</v>
      </c>
      <c r="AG70" s="159">
        <f t="shared" si="73"/>
        <v>18.972000000000001</v>
      </c>
      <c r="AH70" s="147">
        <v>0.37580000000000002</v>
      </c>
      <c r="AI70" s="164">
        <f t="shared" si="74"/>
        <v>18.972000000000001</v>
      </c>
      <c r="AJ70" s="165">
        <v>0.14849999999999999</v>
      </c>
      <c r="AK70" s="164">
        <f t="shared" si="75"/>
        <v>18.972000000000001</v>
      </c>
      <c r="AL70" s="165">
        <v>5.8700000000000002E-2</v>
      </c>
      <c r="AM70" s="164">
        <f t="shared" si="76"/>
        <v>18.972000000000001</v>
      </c>
      <c r="AN70" s="165">
        <v>2.3099999999999999E-2</v>
      </c>
      <c r="AO70" s="164">
        <f t="shared" si="77"/>
        <v>18.972000000000001</v>
      </c>
      <c r="AP70" s="165">
        <v>9.1999999999999998E-3</v>
      </c>
      <c r="AQ70" s="164">
        <f t="shared" si="78"/>
        <v>18.972000000000001</v>
      </c>
      <c r="AR70" s="165">
        <v>3.5999999999999999E-3</v>
      </c>
      <c r="AS70" s="164">
        <f t="shared" si="79"/>
        <v>18.972000000000001</v>
      </c>
    </row>
    <row r="71" spans="1:45" ht="15" customHeight="1" x14ac:dyDescent="0.25">
      <c r="A71" s="63" t="s">
        <v>31</v>
      </c>
      <c r="B71" s="133">
        <v>7948</v>
      </c>
      <c r="C71" s="133">
        <v>1</v>
      </c>
      <c r="D71" s="141">
        <f>(LARGE('Annual Heat Inputs'!D71:K71,1)+LARGE('Annual Heat Inputs'!D71:K71,2)+LARGE('Annual Heat Inputs'!D71:K71,3))/3</f>
        <v>95784.67766666667</v>
      </c>
      <c r="E71" s="142">
        <v>1344079813</v>
      </c>
      <c r="F71" s="143">
        <f t="shared" si="81"/>
        <v>7.126412936213533E-5</v>
      </c>
      <c r="G71" s="159">
        <v>105171</v>
      </c>
      <c r="H71" s="159">
        <f t="shared" si="80"/>
        <v>7.4949197491451347</v>
      </c>
      <c r="I71" s="159">
        <f>MIN(H71,'NOx Annual Emissions'!N71,'Annual NOx Consent Decree Caps '!D71,' Retirement Adjustments'!D71)</f>
        <v>5.5540000000000003</v>
      </c>
      <c r="J71" s="164">
        <v>21777.322499999998</v>
      </c>
      <c r="K71" s="159">
        <f t="shared" si="62"/>
        <v>5.5540000000000003</v>
      </c>
      <c r="L71" s="165">
        <v>8602.9282999999996</v>
      </c>
      <c r="M71" s="159">
        <f t="shared" si="63"/>
        <v>5.5540000000000003</v>
      </c>
      <c r="N71" s="165">
        <v>3398.5066999999999</v>
      </c>
      <c r="O71" s="159">
        <f t="shared" si="64"/>
        <v>5.5540000000000003</v>
      </c>
      <c r="P71" s="239">
        <v>1342.5483999999999</v>
      </c>
      <c r="Q71" s="159">
        <f t="shared" si="65"/>
        <v>5.5540000000000003</v>
      </c>
      <c r="R71" s="165">
        <v>530.36120000000005</v>
      </c>
      <c r="S71" s="159">
        <f t="shared" si="66"/>
        <v>5.5540000000000003</v>
      </c>
      <c r="T71" s="149">
        <v>210.47919999999999</v>
      </c>
      <c r="U71" s="159">
        <f t="shared" si="67"/>
        <v>5.5540000000000003</v>
      </c>
      <c r="V71" s="149">
        <v>98.883099999999999</v>
      </c>
      <c r="W71" s="159">
        <f t="shared" si="68"/>
        <v>5.5540000000000003</v>
      </c>
      <c r="X71" s="147">
        <v>39.062899999999999</v>
      </c>
      <c r="Y71" s="159">
        <f t="shared" si="69"/>
        <v>5.5540000000000003</v>
      </c>
      <c r="Z71" s="147">
        <v>15.4314</v>
      </c>
      <c r="AA71" s="159">
        <f t="shared" si="70"/>
        <v>5.5540000000000003</v>
      </c>
      <c r="AB71" s="165">
        <v>6.0960000000000001</v>
      </c>
      <c r="AC71" s="159">
        <f t="shared" si="71"/>
        <v>5.5540000000000003</v>
      </c>
      <c r="AD71" s="147">
        <v>2.4081999999999999</v>
      </c>
      <c r="AE71" s="159">
        <f t="shared" si="72"/>
        <v>5.5540000000000003</v>
      </c>
      <c r="AF71" s="147">
        <v>0.95130000000000003</v>
      </c>
      <c r="AG71" s="159">
        <f t="shared" si="73"/>
        <v>5.5540000000000003</v>
      </c>
      <c r="AH71" s="147">
        <v>0.37580000000000002</v>
      </c>
      <c r="AI71" s="164">
        <f t="shared" si="74"/>
        <v>5.5540000000000003</v>
      </c>
      <c r="AJ71" s="165">
        <v>0.14849999999999999</v>
      </c>
      <c r="AK71" s="164">
        <f t="shared" si="75"/>
        <v>5.5540000000000003</v>
      </c>
      <c r="AL71" s="165">
        <v>5.8700000000000002E-2</v>
      </c>
      <c r="AM71" s="164">
        <f t="shared" si="76"/>
        <v>5.5540000000000003</v>
      </c>
      <c r="AN71" s="165">
        <v>2.3099999999999999E-2</v>
      </c>
      <c r="AO71" s="164">
        <f t="shared" si="77"/>
        <v>5.5540000000000003</v>
      </c>
      <c r="AP71" s="165">
        <v>9.1999999999999998E-3</v>
      </c>
      <c r="AQ71" s="164">
        <f t="shared" si="78"/>
        <v>5.5540000000000003</v>
      </c>
      <c r="AR71" s="165">
        <v>3.5999999999999999E-3</v>
      </c>
      <c r="AS71" s="164">
        <f t="shared" si="79"/>
        <v>5.5540000000000003</v>
      </c>
    </row>
    <row r="72" spans="1:45" ht="15" customHeight="1" x14ac:dyDescent="0.25">
      <c r="A72" s="63" t="s">
        <v>31</v>
      </c>
      <c r="B72" s="133">
        <v>7948</v>
      </c>
      <c r="C72" s="133">
        <v>2</v>
      </c>
      <c r="D72" s="141">
        <f>(LARGE('Annual Heat Inputs'!D72:K72,1)+LARGE('Annual Heat Inputs'!D72:K72,2)+LARGE('Annual Heat Inputs'!D72:K72,3))/3</f>
        <v>99954.920666666658</v>
      </c>
      <c r="E72" s="142">
        <v>1344079813</v>
      </c>
      <c r="F72" s="143">
        <f t="shared" si="81"/>
        <v>7.4366804485788871E-5</v>
      </c>
      <c r="G72" s="159">
        <v>105171</v>
      </c>
      <c r="H72" s="159">
        <f t="shared" si="80"/>
        <v>7.8212311945749011</v>
      </c>
      <c r="I72" s="159">
        <f>MIN(H72,'NOx Annual Emissions'!N72,'Annual NOx Consent Decree Caps '!D72,' Retirement Adjustments'!D72)</f>
        <v>6.0519999999999996</v>
      </c>
      <c r="J72" s="164">
        <v>21777.322499999998</v>
      </c>
      <c r="K72" s="159">
        <f t="shared" si="62"/>
        <v>6.0519999999999996</v>
      </c>
      <c r="L72" s="165">
        <v>8602.9282999999996</v>
      </c>
      <c r="M72" s="159">
        <f t="shared" si="63"/>
        <v>6.0519999999999996</v>
      </c>
      <c r="N72" s="165">
        <v>3398.5066999999999</v>
      </c>
      <c r="O72" s="159">
        <f t="shared" si="64"/>
        <v>6.0519999999999996</v>
      </c>
      <c r="P72" s="239">
        <v>1342.5483999999999</v>
      </c>
      <c r="Q72" s="159">
        <f t="shared" si="65"/>
        <v>6.0519999999999996</v>
      </c>
      <c r="R72" s="165">
        <v>530.36120000000005</v>
      </c>
      <c r="S72" s="159">
        <f t="shared" si="66"/>
        <v>6.0519999999999996</v>
      </c>
      <c r="T72" s="149">
        <v>210.47919999999999</v>
      </c>
      <c r="U72" s="159">
        <f t="shared" si="67"/>
        <v>6.0519999999999996</v>
      </c>
      <c r="V72" s="149">
        <v>98.883099999999999</v>
      </c>
      <c r="W72" s="159">
        <f t="shared" si="68"/>
        <v>6.0519999999999996</v>
      </c>
      <c r="X72" s="147">
        <v>39.062899999999999</v>
      </c>
      <c r="Y72" s="159">
        <f t="shared" si="69"/>
        <v>6.0519999999999996</v>
      </c>
      <c r="Z72" s="147">
        <v>15.4314</v>
      </c>
      <c r="AA72" s="159">
        <f t="shared" si="70"/>
        <v>6.0519999999999996</v>
      </c>
      <c r="AB72" s="165">
        <v>6.0960000000000001</v>
      </c>
      <c r="AC72" s="159">
        <f t="shared" si="71"/>
        <v>6.0519999999999996</v>
      </c>
      <c r="AD72" s="147">
        <v>2.4081999999999999</v>
      </c>
      <c r="AE72" s="159">
        <f t="shared" si="72"/>
        <v>6.0519999999999996</v>
      </c>
      <c r="AF72" s="147">
        <v>0.95130000000000003</v>
      </c>
      <c r="AG72" s="159">
        <f t="shared" si="73"/>
        <v>6.0519999999999996</v>
      </c>
      <c r="AH72" s="147">
        <v>0.37580000000000002</v>
      </c>
      <c r="AI72" s="164">
        <f t="shared" si="74"/>
        <v>6.0519999999999996</v>
      </c>
      <c r="AJ72" s="165">
        <v>0.14849999999999999</v>
      </c>
      <c r="AK72" s="164">
        <f t="shared" si="75"/>
        <v>6.0519999999999996</v>
      </c>
      <c r="AL72" s="165">
        <v>5.8700000000000002E-2</v>
      </c>
      <c r="AM72" s="164">
        <f t="shared" si="76"/>
        <v>6.0519999999999996</v>
      </c>
      <c r="AN72" s="165">
        <v>2.3099999999999999E-2</v>
      </c>
      <c r="AO72" s="164">
        <f t="shared" si="77"/>
        <v>6.0519999999999996</v>
      </c>
      <c r="AP72" s="165">
        <v>9.1999999999999998E-3</v>
      </c>
      <c r="AQ72" s="164">
        <f t="shared" si="78"/>
        <v>6.0519999999999996</v>
      </c>
      <c r="AR72" s="165">
        <v>3.5999999999999999E-3</v>
      </c>
      <c r="AS72" s="164">
        <f t="shared" si="79"/>
        <v>6.0519999999999996</v>
      </c>
    </row>
    <row r="73" spans="1:45" ht="15" customHeight="1" x14ac:dyDescent="0.25">
      <c r="A73" s="63" t="s">
        <v>31</v>
      </c>
      <c r="B73" s="133">
        <v>7948</v>
      </c>
      <c r="C73" s="133">
        <v>3</v>
      </c>
      <c r="D73" s="141">
        <f>(LARGE('Annual Heat Inputs'!D73:K73,1)+LARGE('Annual Heat Inputs'!D73:K73,2)+LARGE('Annual Heat Inputs'!D73:K73,3))/3</f>
        <v>98582.358666666667</v>
      </c>
      <c r="E73" s="142">
        <v>1344079813</v>
      </c>
      <c r="F73" s="143">
        <f t="shared" si="81"/>
        <v>7.3345613640777646E-5</v>
      </c>
      <c r="G73" s="159">
        <v>105171</v>
      </c>
      <c r="H73" s="159">
        <f t="shared" si="80"/>
        <v>7.7138315322142255</v>
      </c>
      <c r="I73" s="159">
        <f>MIN(H73,'NOx Annual Emissions'!N73,'Annual NOx Consent Decree Caps '!D73,' Retirement Adjustments'!D73)</f>
        <v>6.2380000000000004</v>
      </c>
      <c r="J73" s="164">
        <v>21777.322499999998</v>
      </c>
      <c r="K73" s="159">
        <f t="shared" si="62"/>
        <v>6.2380000000000004</v>
      </c>
      <c r="L73" s="165">
        <v>8602.9282999999996</v>
      </c>
      <c r="M73" s="159">
        <f t="shared" si="63"/>
        <v>6.2380000000000004</v>
      </c>
      <c r="N73" s="165">
        <v>3398.5066999999999</v>
      </c>
      <c r="O73" s="159">
        <f t="shared" si="64"/>
        <v>6.2380000000000004</v>
      </c>
      <c r="P73" s="239">
        <v>1342.5483999999999</v>
      </c>
      <c r="Q73" s="159">
        <f t="shared" si="65"/>
        <v>6.2380000000000004</v>
      </c>
      <c r="R73" s="165">
        <v>530.36120000000005</v>
      </c>
      <c r="S73" s="159">
        <f t="shared" si="66"/>
        <v>6.2380000000000004</v>
      </c>
      <c r="T73" s="149">
        <v>210.47919999999999</v>
      </c>
      <c r="U73" s="159">
        <f t="shared" si="67"/>
        <v>6.2380000000000004</v>
      </c>
      <c r="V73" s="149">
        <v>98.883099999999999</v>
      </c>
      <c r="W73" s="159">
        <f t="shared" si="68"/>
        <v>6.2380000000000004</v>
      </c>
      <c r="X73" s="147">
        <v>39.062899999999999</v>
      </c>
      <c r="Y73" s="159">
        <f t="shared" si="69"/>
        <v>6.2380000000000004</v>
      </c>
      <c r="Z73" s="147">
        <v>15.4314</v>
      </c>
      <c r="AA73" s="159">
        <f t="shared" si="70"/>
        <v>6.2380000000000004</v>
      </c>
      <c r="AB73" s="165">
        <v>6.0960000000000001</v>
      </c>
      <c r="AC73" s="159">
        <f t="shared" si="71"/>
        <v>6.2380000000000004</v>
      </c>
      <c r="AD73" s="147">
        <v>2.4081999999999999</v>
      </c>
      <c r="AE73" s="159">
        <f t="shared" si="72"/>
        <v>6.2380000000000004</v>
      </c>
      <c r="AF73" s="147">
        <v>0.95130000000000003</v>
      </c>
      <c r="AG73" s="159">
        <f t="shared" si="73"/>
        <v>6.2380000000000004</v>
      </c>
      <c r="AH73" s="147">
        <v>0.37580000000000002</v>
      </c>
      <c r="AI73" s="164">
        <f t="shared" si="74"/>
        <v>6.2380000000000004</v>
      </c>
      <c r="AJ73" s="165">
        <v>0.14849999999999999</v>
      </c>
      <c r="AK73" s="164">
        <f t="shared" si="75"/>
        <v>6.2380000000000004</v>
      </c>
      <c r="AL73" s="165">
        <v>5.8700000000000002E-2</v>
      </c>
      <c r="AM73" s="164">
        <f t="shared" si="76"/>
        <v>6.2380000000000004</v>
      </c>
      <c r="AN73" s="165">
        <v>2.3099999999999999E-2</v>
      </c>
      <c r="AO73" s="164">
        <f t="shared" si="77"/>
        <v>6.2380000000000004</v>
      </c>
      <c r="AP73" s="165">
        <v>9.1999999999999998E-3</v>
      </c>
      <c r="AQ73" s="164">
        <f t="shared" si="78"/>
        <v>6.2380000000000004</v>
      </c>
      <c r="AR73" s="165">
        <v>3.5999999999999999E-3</v>
      </c>
      <c r="AS73" s="164">
        <f t="shared" si="79"/>
        <v>6.2380000000000004</v>
      </c>
    </row>
    <row r="74" spans="1:45" ht="15" customHeight="1" x14ac:dyDescent="0.25">
      <c r="A74" s="63" t="s">
        <v>31</v>
      </c>
      <c r="B74" s="133">
        <v>7948</v>
      </c>
      <c r="C74" s="133">
        <v>4</v>
      </c>
      <c r="D74" s="141">
        <f>(LARGE('Annual Heat Inputs'!D74:K74,1)+LARGE('Annual Heat Inputs'!D74:K74,2)+LARGE('Annual Heat Inputs'!D74:K74,3))/3</f>
        <v>93337.102333333329</v>
      </c>
      <c r="E74" s="142">
        <v>1344079813</v>
      </c>
      <c r="F74" s="143">
        <f t="shared" si="81"/>
        <v>6.9443124902682644E-5</v>
      </c>
      <c r="G74" s="159">
        <v>105171</v>
      </c>
      <c r="H74" s="159">
        <f t="shared" si="80"/>
        <v>7.3034028891400364</v>
      </c>
      <c r="I74" s="159">
        <f>MIN(H74,'NOx Annual Emissions'!N74,'Annual NOx Consent Decree Caps '!D74,' Retirement Adjustments'!D74)</f>
        <v>5.1139999999999999</v>
      </c>
      <c r="J74" s="164">
        <v>21777.322499999998</v>
      </c>
      <c r="K74" s="159">
        <f t="shared" si="62"/>
        <v>5.1139999999999999</v>
      </c>
      <c r="L74" s="165">
        <v>8602.9282999999996</v>
      </c>
      <c r="M74" s="159">
        <f t="shared" si="63"/>
        <v>5.1139999999999999</v>
      </c>
      <c r="N74" s="165">
        <v>3398.5066999999999</v>
      </c>
      <c r="O74" s="159">
        <f t="shared" si="64"/>
        <v>5.1139999999999999</v>
      </c>
      <c r="P74" s="239">
        <v>1342.5483999999999</v>
      </c>
      <c r="Q74" s="159">
        <f t="shared" si="65"/>
        <v>5.1139999999999999</v>
      </c>
      <c r="R74" s="165">
        <v>530.36120000000005</v>
      </c>
      <c r="S74" s="159">
        <f t="shared" si="66"/>
        <v>5.1139999999999999</v>
      </c>
      <c r="T74" s="149">
        <v>210.47919999999999</v>
      </c>
      <c r="U74" s="159">
        <f t="shared" si="67"/>
        <v>5.1139999999999999</v>
      </c>
      <c r="V74" s="149">
        <v>98.883099999999999</v>
      </c>
      <c r="W74" s="159">
        <f t="shared" si="68"/>
        <v>5.1139999999999999</v>
      </c>
      <c r="X74" s="147">
        <v>39.062899999999999</v>
      </c>
      <c r="Y74" s="159">
        <f t="shared" si="69"/>
        <v>5.1139999999999999</v>
      </c>
      <c r="Z74" s="147">
        <v>15.4314</v>
      </c>
      <c r="AA74" s="159">
        <f t="shared" si="70"/>
        <v>5.1139999999999999</v>
      </c>
      <c r="AB74" s="165">
        <v>6.0960000000000001</v>
      </c>
      <c r="AC74" s="159">
        <f t="shared" si="71"/>
        <v>5.1139999999999999</v>
      </c>
      <c r="AD74" s="147">
        <v>2.4081999999999999</v>
      </c>
      <c r="AE74" s="159">
        <f t="shared" si="72"/>
        <v>5.1139999999999999</v>
      </c>
      <c r="AF74" s="147">
        <v>0.95130000000000003</v>
      </c>
      <c r="AG74" s="159">
        <f t="shared" si="73"/>
        <v>5.1139999999999999</v>
      </c>
      <c r="AH74" s="147">
        <v>0.37580000000000002</v>
      </c>
      <c r="AI74" s="164">
        <f t="shared" si="74"/>
        <v>5.1139999999999999</v>
      </c>
      <c r="AJ74" s="165">
        <v>0.14849999999999999</v>
      </c>
      <c r="AK74" s="164">
        <f t="shared" si="75"/>
        <v>5.1139999999999999</v>
      </c>
      <c r="AL74" s="165">
        <v>5.8700000000000002E-2</v>
      </c>
      <c r="AM74" s="164">
        <f t="shared" si="76"/>
        <v>5.1139999999999999</v>
      </c>
      <c r="AN74" s="165">
        <v>2.3099999999999999E-2</v>
      </c>
      <c r="AO74" s="164">
        <f t="shared" si="77"/>
        <v>5.1139999999999999</v>
      </c>
      <c r="AP74" s="165">
        <v>9.1999999999999998E-3</v>
      </c>
      <c r="AQ74" s="164">
        <f t="shared" si="78"/>
        <v>5.1139999999999999</v>
      </c>
      <c r="AR74" s="165">
        <v>3.5999999999999999E-3</v>
      </c>
      <c r="AS74" s="164">
        <f t="shared" si="79"/>
        <v>5.1139999999999999</v>
      </c>
    </row>
    <row r="75" spans="1:45" ht="15" customHeight="1" x14ac:dyDescent="0.25">
      <c r="A75" s="63" t="s">
        <v>31</v>
      </c>
      <c r="B75" s="133">
        <v>7948</v>
      </c>
      <c r="C75" s="133">
        <v>5</v>
      </c>
      <c r="D75" s="141">
        <f>(LARGE('Annual Heat Inputs'!D75:K75,1)+LARGE('Annual Heat Inputs'!D75:K75,2)+LARGE('Annual Heat Inputs'!D75:K75,3))/3</f>
        <v>91782.335000000006</v>
      </c>
      <c r="E75" s="142">
        <v>1344079813</v>
      </c>
      <c r="F75" s="143">
        <f t="shared" si="81"/>
        <v>6.8286372663495999E-5</v>
      </c>
      <c r="G75" s="159">
        <v>105171</v>
      </c>
      <c r="H75" s="159">
        <f t="shared" si="80"/>
        <v>7.1817460993925373</v>
      </c>
      <c r="I75" s="159">
        <f>MIN(H75,'NOx Annual Emissions'!N75,'Annual NOx Consent Decree Caps '!D75,' Retirement Adjustments'!D75)</f>
        <v>5.9210000000000003</v>
      </c>
      <c r="J75" s="164">
        <v>21777.322499999998</v>
      </c>
      <c r="K75" s="159">
        <f t="shared" si="62"/>
        <v>5.9210000000000003</v>
      </c>
      <c r="L75" s="165">
        <v>8602.9282999999996</v>
      </c>
      <c r="M75" s="159">
        <f t="shared" si="63"/>
        <v>5.9210000000000003</v>
      </c>
      <c r="N75" s="165">
        <v>3398.5066999999999</v>
      </c>
      <c r="O75" s="159">
        <f t="shared" si="64"/>
        <v>5.9210000000000003</v>
      </c>
      <c r="P75" s="239">
        <v>1342.5483999999999</v>
      </c>
      <c r="Q75" s="159">
        <f t="shared" si="65"/>
        <v>5.9210000000000003</v>
      </c>
      <c r="R75" s="165">
        <v>530.36120000000005</v>
      </c>
      <c r="S75" s="159">
        <f t="shared" si="66"/>
        <v>5.9210000000000003</v>
      </c>
      <c r="T75" s="149">
        <v>210.47919999999999</v>
      </c>
      <c r="U75" s="159">
        <f t="shared" si="67"/>
        <v>5.9210000000000003</v>
      </c>
      <c r="V75" s="149">
        <v>98.883099999999999</v>
      </c>
      <c r="W75" s="159">
        <f t="shared" si="68"/>
        <v>5.9210000000000003</v>
      </c>
      <c r="X75" s="147">
        <v>39.062899999999999</v>
      </c>
      <c r="Y75" s="159">
        <f t="shared" si="69"/>
        <v>5.9210000000000003</v>
      </c>
      <c r="Z75" s="147">
        <v>15.4314</v>
      </c>
      <c r="AA75" s="159">
        <f t="shared" si="70"/>
        <v>5.9210000000000003</v>
      </c>
      <c r="AB75" s="165">
        <v>6.0960000000000001</v>
      </c>
      <c r="AC75" s="159">
        <f t="shared" si="71"/>
        <v>5.9210000000000003</v>
      </c>
      <c r="AD75" s="147">
        <v>2.4081999999999999</v>
      </c>
      <c r="AE75" s="159">
        <f t="shared" si="72"/>
        <v>5.9210000000000003</v>
      </c>
      <c r="AF75" s="147">
        <v>0.95130000000000003</v>
      </c>
      <c r="AG75" s="159">
        <f t="shared" si="73"/>
        <v>5.9210000000000003</v>
      </c>
      <c r="AH75" s="147">
        <v>0.37580000000000002</v>
      </c>
      <c r="AI75" s="164">
        <f t="shared" si="74"/>
        <v>5.9210000000000003</v>
      </c>
      <c r="AJ75" s="165">
        <v>0.14849999999999999</v>
      </c>
      <c r="AK75" s="164">
        <f t="shared" si="75"/>
        <v>5.9210000000000003</v>
      </c>
      <c r="AL75" s="165">
        <v>5.8700000000000002E-2</v>
      </c>
      <c r="AM75" s="164">
        <f t="shared" si="76"/>
        <v>5.9210000000000003</v>
      </c>
      <c r="AN75" s="165">
        <v>2.3099999999999999E-2</v>
      </c>
      <c r="AO75" s="164">
        <f t="shared" si="77"/>
        <v>5.9210000000000003</v>
      </c>
      <c r="AP75" s="165">
        <v>9.1999999999999998E-3</v>
      </c>
      <c r="AQ75" s="164">
        <f t="shared" si="78"/>
        <v>5.9210000000000003</v>
      </c>
      <c r="AR75" s="165">
        <v>3.5999999999999999E-3</v>
      </c>
      <c r="AS75" s="164">
        <f t="shared" si="79"/>
        <v>5.9210000000000003</v>
      </c>
    </row>
    <row r="76" spans="1:45" ht="15" customHeight="1" x14ac:dyDescent="0.25">
      <c r="A76" s="63" t="s">
        <v>31</v>
      </c>
      <c r="B76" s="133">
        <v>7948</v>
      </c>
      <c r="C76" s="133">
        <v>6</v>
      </c>
      <c r="D76" s="141">
        <f>(LARGE('Annual Heat Inputs'!D76:K76,1)+LARGE('Annual Heat Inputs'!D76:K76,2)+LARGE('Annual Heat Inputs'!D76:K76,3))/3</f>
        <v>87396.147333333327</v>
      </c>
      <c r="E76" s="142">
        <v>1344079813</v>
      </c>
      <c r="F76" s="143">
        <f t="shared" si="81"/>
        <v>6.5023033965716826E-5</v>
      </c>
      <c r="G76" s="159">
        <v>105171</v>
      </c>
      <c r="H76" s="159">
        <f t="shared" si="80"/>
        <v>6.8385375052084045</v>
      </c>
      <c r="I76" s="159">
        <f>MIN(H76,'NOx Annual Emissions'!N76,'Annual NOx Consent Decree Caps '!D76,' Retirement Adjustments'!D76)</f>
        <v>6.0119999999999996</v>
      </c>
      <c r="J76" s="164">
        <v>21777.322499999998</v>
      </c>
      <c r="K76" s="159">
        <f t="shared" si="62"/>
        <v>6.0119999999999996</v>
      </c>
      <c r="L76" s="165">
        <v>8602.9282999999996</v>
      </c>
      <c r="M76" s="159">
        <f t="shared" si="63"/>
        <v>6.0119999999999996</v>
      </c>
      <c r="N76" s="165">
        <v>3398.5066999999999</v>
      </c>
      <c r="O76" s="159">
        <f t="shared" si="64"/>
        <v>6.0119999999999996</v>
      </c>
      <c r="P76" s="239">
        <v>1342.5483999999999</v>
      </c>
      <c r="Q76" s="159">
        <f t="shared" si="65"/>
        <v>6.0119999999999996</v>
      </c>
      <c r="R76" s="165">
        <v>530.36120000000005</v>
      </c>
      <c r="S76" s="159">
        <f t="shared" si="66"/>
        <v>6.0119999999999996</v>
      </c>
      <c r="T76" s="149">
        <v>210.47919999999999</v>
      </c>
      <c r="U76" s="159">
        <f t="shared" si="67"/>
        <v>6.0119999999999996</v>
      </c>
      <c r="V76" s="149">
        <v>98.883099999999999</v>
      </c>
      <c r="W76" s="159">
        <f t="shared" si="68"/>
        <v>6.0119999999999996</v>
      </c>
      <c r="X76" s="147">
        <v>39.062899999999999</v>
      </c>
      <c r="Y76" s="159">
        <f t="shared" si="69"/>
        <v>6.0119999999999996</v>
      </c>
      <c r="Z76" s="147">
        <v>15.4314</v>
      </c>
      <c r="AA76" s="159">
        <f t="shared" si="70"/>
        <v>6.0119999999999996</v>
      </c>
      <c r="AB76" s="165">
        <v>6.0960000000000001</v>
      </c>
      <c r="AC76" s="159">
        <f t="shared" si="71"/>
        <v>6.0119999999999996</v>
      </c>
      <c r="AD76" s="147">
        <v>2.4081999999999999</v>
      </c>
      <c r="AE76" s="159">
        <f t="shared" si="72"/>
        <v>6.0119999999999996</v>
      </c>
      <c r="AF76" s="147">
        <v>0.95130000000000003</v>
      </c>
      <c r="AG76" s="159">
        <f t="shared" si="73"/>
        <v>6.0119999999999996</v>
      </c>
      <c r="AH76" s="147">
        <v>0.37580000000000002</v>
      </c>
      <c r="AI76" s="164">
        <f t="shared" si="74"/>
        <v>6.0119999999999996</v>
      </c>
      <c r="AJ76" s="165">
        <v>0.14849999999999999</v>
      </c>
      <c r="AK76" s="164">
        <f t="shared" si="75"/>
        <v>6.0119999999999996</v>
      </c>
      <c r="AL76" s="165">
        <v>5.8700000000000002E-2</v>
      </c>
      <c r="AM76" s="164">
        <f t="shared" si="76"/>
        <v>6.0119999999999996</v>
      </c>
      <c r="AN76" s="165">
        <v>2.3099999999999999E-2</v>
      </c>
      <c r="AO76" s="164">
        <f t="shared" si="77"/>
        <v>6.0119999999999996</v>
      </c>
      <c r="AP76" s="165">
        <v>9.1999999999999998E-3</v>
      </c>
      <c r="AQ76" s="164">
        <f t="shared" si="78"/>
        <v>6.0119999999999996</v>
      </c>
      <c r="AR76" s="165">
        <v>3.5999999999999999E-3</v>
      </c>
      <c r="AS76" s="164">
        <f t="shared" si="79"/>
        <v>6.0119999999999996</v>
      </c>
    </row>
    <row r="77" spans="1:45" ht="15" customHeight="1" x14ac:dyDescent="0.25">
      <c r="A77" s="63" t="s">
        <v>77</v>
      </c>
      <c r="B77" s="133">
        <v>991</v>
      </c>
      <c r="C77" s="133">
        <v>1</v>
      </c>
      <c r="D77" s="141">
        <f>(LARGE('Annual Heat Inputs'!D77:K77,1)+LARGE('Annual Heat Inputs'!D77:K77,2)+LARGE('Annual Heat Inputs'!D77:K77,3))/3</f>
        <v>21257.866999999998</v>
      </c>
      <c r="E77" s="142">
        <v>1344079813</v>
      </c>
      <c r="F77" s="143">
        <f t="shared" si="81"/>
        <v>1.581592610378711E-5</v>
      </c>
      <c r="G77" s="159">
        <v>105171</v>
      </c>
      <c r="H77" s="159">
        <f t="shared" si="80"/>
        <v>1.6633767642613941</v>
      </c>
      <c r="I77" s="159">
        <f>MIN(H77,'NOx Annual Emissions'!N77,'Annual NOx Consent Decree Caps '!D77,' Retirement Adjustments'!D77)</f>
        <v>0</v>
      </c>
      <c r="J77" s="164">
        <v>21777.322499999998</v>
      </c>
      <c r="K77" s="159">
        <f>I77</f>
        <v>0</v>
      </c>
      <c r="L77" s="165">
        <v>8602.9282999999996</v>
      </c>
      <c r="M77" s="159">
        <f>K77</f>
        <v>0</v>
      </c>
      <c r="N77" s="165">
        <v>3398.5066999999999</v>
      </c>
      <c r="O77" s="159">
        <f>M77</f>
        <v>0</v>
      </c>
      <c r="P77" s="239">
        <v>1342.5483999999999</v>
      </c>
      <c r="Q77" s="159">
        <f>O77</f>
        <v>0</v>
      </c>
      <c r="R77" s="165">
        <v>530.36120000000005</v>
      </c>
      <c r="S77" s="159">
        <f>Q77</f>
        <v>0</v>
      </c>
      <c r="T77" s="149">
        <v>210.47919999999999</v>
      </c>
      <c r="U77" s="159">
        <f>S77</f>
        <v>0</v>
      </c>
      <c r="V77" s="149">
        <v>98.883099999999999</v>
      </c>
      <c r="W77" s="159">
        <f>U77</f>
        <v>0</v>
      </c>
      <c r="X77" s="147">
        <v>39.062899999999999</v>
      </c>
      <c r="Y77" s="159">
        <f>W77</f>
        <v>0</v>
      </c>
      <c r="Z77" s="147">
        <v>15.4314</v>
      </c>
      <c r="AA77" s="159">
        <f>Y77</f>
        <v>0</v>
      </c>
      <c r="AB77" s="165">
        <v>6.0960000000000001</v>
      </c>
      <c r="AC77" s="159">
        <f>AA77</f>
        <v>0</v>
      </c>
      <c r="AD77" s="147">
        <v>2.4081999999999999</v>
      </c>
      <c r="AE77" s="159">
        <f>Y77</f>
        <v>0</v>
      </c>
      <c r="AF77" s="147">
        <v>0.95130000000000003</v>
      </c>
      <c r="AG77" s="159">
        <f>AE77</f>
        <v>0</v>
      </c>
      <c r="AH77" s="147">
        <v>0.37580000000000002</v>
      </c>
      <c r="AI77" s="164">
        <f>AG77</f>
        <v>0</v>
      </c>
      <c r="AJ77" s="165">
        <v>0.14849999999999999</v>
      </c>
      <c r="AK77" s="164">
        <f>AI77</f>
        <v>0</v>
      </c>
      <c r="AL77" s="165">
        <v>5.8700000000000002E-2</v>
      </c>
      <c r="AM77" s="164">
        <f t="shared" si="76"/>
        <v>0</v>
      </c>
      <c r="AN77" s="165">
        <v>2.3099999999999999E-2</v>
      </c>
      <c r="AO77" s="164">
        <f t="shared" si="77"/>
        <v>0</v>
      </c>
      <c r="AP77" s="165">
        <v>9.1999999999999998E-3</v>
      </c>
      <c r="AQ77" s="164">
        <f t="shared" si="78"/>
        <v>0</v>
      </c>
      <c r="AR77" s="165">
        <v>3.5999999999999999E-3</v>
      </c>
      <c r="AS77" s="164">
        <f t="shared" si="79"/>
        <v>0</v>
      </c>
    </row>
    <row r="78" spans="1:45" ht="15" customHeight="1" x14ac:dyDescent="0.25">
      <c r="A78" s="63" t="s">
        <v>77</v>
      </c>
      <c r="B78" s="133">
        <v>991</v>
      </c>
      <c r="C78" s="133">
        <v>2</v>
      </c>
      <c r="D78" s="141">
        <f>(LARGE('Annual Heat Inputs'!D78:K78,1)+LARGE('Annual Heat Inputs'!D78:K78,2)+LARGE('Annual Heat Inputs'!D78:K78,3))/3</f>
        <v>21324.49666666667</v>
      </c>
      <c r="E78" s="142">
        <v>1344079813</v>
      </c>
      <c r="F78" s="143">
        <f t="shared" si="81"/>
        <v>1.5865498804769764E-5</v>
      </c>
      <c r="G78" s="159">
        <v>105171</v>
      </c>
      <c r="H78" s="159">
        <f t="shared" si="80"/>
        <v>1.6685903747964408</v>
      </c>
      <c r="I78" s="159">
        <f>MIN(H78,'NOx Annual Emissions'!N78,'Annual NOx Consent Decree Caps '!D78,' Retirement Adjustments'!D78)</f>
        <v>0</v>
      </c>
      <c r="J78" s="164">
        <v>21777.322499999998</v>
      </c>
      <c r="K78" s="159">
        <f>I78</f>
        <v>0</v>
      </c>
      <c r="L78" s="165">
        <v>8602.9282999999996</v>
      </c>
      <c r="M78" s="159">
        <f>K78</f>
        <v>0</v>
      </c>
      <c r="N78" s="165">
        <v>3398.5066999999999</v>
      </c>
      <c r="O78" s="159">
        <f>M78</f>
        <v>0</v>
      </c>
      <c r="P78" s="239">
        <v>1342.5483999999999</v>
      </c>
      <c r="Q78" s="159">
        <f>O78</f>
        <v>0</v>
      </c>
      <c r="R78" s="165">
        <v>530.36120000000005</v>
      </c>
      <c r="S78" s="159">
        <f>Q78</f>
        <v>0</v>
      </c>
      <c r="T78" s="149">
        <v>210.47919999999999</v>
      </c>
      <c r="U78" s="159">
        <f>S78</f>
        <v>0</v>
      </c>
      <c r="V78" s="149">
        <v>98.883099999999999</v>
      </c>
      <c r="W78" s="159">
        <f>U78</f>
        <v>0</v>
      </c>
      <c r="X78" s="147">
        <v>39.062899999999999</v>
      </c>
      <c r="Y78" s="159">
        <f>W78</f>
        <v>0</v>
      </c>
      <c r="Z78" s="147">
        <v>15.4314</v>
      </c>
      <c r="AA78" s="159">
        <f>Y78</f>
        <v>0</v>
      </c>
      <c r="AB78" s="165">
        <v>6.0960000000000001</v>
      </c>
      <c r="AC78" s="159">
        <f>AA78</f>
        <v>0</v>
      </c>
      <c r="AD78" s="147">
        <v>2.4081999999999999</v>
      </c>
      <c r="AE78" s="159">
        <f>Y78</f>
        <v>0</v>
      </c>
      <c r="AF78" s="147">
        <v>0.95130000000000003</v>
      </c>
      <c r="AG78" s="159">
        <f>AE78</f>
        <v>0</v>
      </c>
      <c r="AH78" s="147">
        <v>0.37580000000000002</v>
      </c>
      <c r="AI78" s="164">
        <f>AG78</f>
        <v>0</v>
      </c>
      <c r="AJ78" s="165">
        <v>0.14849999999999999</v>
      </c>
      <c r="AK78" s="164">
        <f>AI78</f>
        <v>0</v>
      </c>
      <c r="AL78" s="165">
        <v>5.8700000000000002E-2</v>
      </c>
      <c r="AM78" s="164">
        <f t="shared" si="76"/>
        <v>0</v>
      </c>
      <c r="AN78" s="165">
        <v>2.3099999999999999E-2</v>
      </c>
      <c r="AO78" s="164">
        <f t="shared" si="77"/>
        <v>0</v>
      </c>
      <c r="AP78" s="165">
        <v>9.1999999999999998E-3</v>
      </c>
      <c r="AQ78" s="164">
        <f t="shared" si="78"/>
        <v>0</v>
      </c>
      <c r="AR78" s="165">
        <v>3.5999999999999999E-3</v>
      </c>
      <c r="AS78" s="164">
        <f t="shared" si="79"/>
        <v>0</v>
      </c>
    </row>
    <row r="79" spans="1:45" ht="15" customHeight="1" x14ac:dyDescent="0.25">
      <c r="A79" s="63" t="s">
        <v>77</v>
      </c>
      <c r="B79" s="133">
        <v>991</v>
      </c>
      <c r="C79" s="133">
        <v>3</v>
      </c>
      <c r="D79" s="141">
        <f>(LARGE('Annual Heat Inputs'!D79:K79,1)+LARGE('Annual Heat Inputs'!D79:K79,2)+LARGE('Annual Heat Inputs'!D79:K79,3))/3</f>
        <v>1497074.1423333334</v>
      </c>
      <c r="E79" s="142">
        <v>1344079813</v>
      </c>
      <c r="F79" s="143">
        <f t="shared" si="81"/>
        <v>1.1138283068115192E-3</v>
      </c>
      <c r="G79" s="159">
        <v>105171</v>
      </c>
      <c r="H79" s="159">
        <f t="shared" si="80"/>
        <v>117.14243685567429</v>
      </c>
      <c r="I79" s="159">
        <f>MIN(H79,'NOx Annual Emissions'!N79,'Annual NOx Consent Decree Caps '!D79,' Retirement Adjustments'!D79)</f>
        <v>0</v>
      </c>
      <c r="J79" s="164">
        <v>21777.322499999998</v>
      </c>
      <c r="K79" s="159">
        <f>I79</f>
        <v>0</v>
      </c>
      <c r="L79" s="165">
        <v>8602.9282999999996</v>
      </c>
      <c r="M79" s="159">
        <f>K79</f>
        <v>0</v>
      </c>
      <c r="N79" s="165">
        <v>3398.5066999999999</v>
      </c>
      <c r="O79" s="159">
        <f>M79</f>
        <v>0</v>
      </c>
      <c r="P79" s="239">
        <v>1342.5483999999999</v>
      </c>
      <c r="Q79" s="159">
        <f>O79</f>
        <v>0</v>
      </c>
      <c r="R79" s="165">
        <v>530.36120000000005</v>
      </c>
      <c r="S79" s="159">
        <f>Q79</f>
        <v>0</v>
      </c>
      <c r="T79" s="149">
        <v>210.47919999999999</v>
      </c>
      <c r="U79" s="159">
        <f>S79</f>
        <v>0</v>
      </c>
      <c r="V79" s="149">
        <v>98.883099999999999</v>
      </c>
      <c r="W79" s="159">
        <f>U79</f>
        <v>0</v>
      </c>
      <c r="X79" s="147">
        <v>39.062899999999999</v>
      </c>
      <c r="Y79" s="159">
        <f>W79</f>
        <v>0</v>
      </c>
      <c r="Z79" s="147">
        <v>15.4314</v>
      </c>
      <c r="AA79" s="159">
        <f>Y79</f>
        <v>0</v>
      </c>
      <c r="AB79" s="165">
        <v>6.0960000000000001</v>
      </c>
      <c r="AC79" s="159">
        <f>AA79</f>
        <v>0</v>
      </c>
      <c r="AD79" s="147">
        <v>2.4081999999999999</v>
      </c>
      <c r="AE79" s="159">
        <f>Y79</f>
        <v>0</v>
      </c>
      <c r="AF79" s="147">
        <v>0.95130000000000003</v>
      </c>
      <c r="AG79" s="159">
        <f>AE79</f>
        <v>0</v>
      </c>
      <c r="AH79" s="147">
        <v>0.37580000000000002</v>
      </c>
      <c r="AI79" s="164">
        <f>AG79</f>
        <v>0</v>
      </c>
      <c r="AJ79" s="165">
        <v>0.14849999999999999</v>
      </c>
      <c r="AK79" s="164">
        <f>AI79</f>
        <v>0</v>
      </c>
      <c r="AL79" s="165">
        <v>5.8700000000000002E-2</v>
      </c>
      <c r="AM79" s="164">
        <f t="shared" si="76"/>
        <v>0</v>
      </c>
      <c r="AN79" s="165">
        <v>2.3099999999999999E-2</v>
      </c>
      <c r="AO79" s="164">
        <f t="shared" si="77"/>
        <v>0</v>
      </c>
      <c r="AP79" s="165">
        <v>9.1999999999999998E-3</v>
      </c>
      <c r="AQ79" s="164">
        <f t="shared" si="78"/>
        <v>0</v>
      </c>
      <c r="AR79" s="165">
        <v>3.5999999999999999E-3</v>
      </c>
      <c r="AS79" s="164">
        <f t="shared" si="79"/>
        <v>0</v>
      </c>
    </row>
    <row r="80" spans="1:45" ht="15" customHeight="1" x14ac:dyDescent="0.25">
      <c r="A80" s="63" t="s">
        <v>77</v>
      </c>
      <c r="B80" s="133">
        <v>991</v>
      </c>
      <c r="C80" s="133">
        <v>4</v>
      </c>
      <c r="D80" s="141">
        <f>(LARGE('Annual Heat Inputs'!D80:K80,1)+LARGE('Annual Heat Inputs'!D80:K80,2)+LARGE('Annual Heat Inputs'!D80:K80,3))/3</f>
        <v>2764740.259333333</v>
      </c>
      <c r="E80" s="142">
        <v>1344079813</v>
      </c>
      <c r="F80" s="143">
        <f t="shared" si="81"/>
        <v>2.0569762543806115E-3</v>
      </c>
      <c r="G80" s="159">
        <v>105171</v>
      </c>
      <c r="H80" s="159">
        <f t="shared" si="80"/>
        <v>216.33424964946329</v>
      </c>
      <c r="I80" s="159">
        <f>MIN(H80,'NOx Annual Emissions'!N80,'Annual NOx Consent Decree Caps '!D80,' Retirement Adjustments'!D80)</f>
        <v>216.33424964946329</v>
      </c>
      <c r="J80" s="164">
        <v>21777.322499999998</v>
      </c>
      <c r="K80" s="164">
        <f>PRODUCT(F80,J80)+H80</f>
        <v>261.12968491595188</v>
      </c>
      <c r="L80" s="165">
        <v>8602.9282999999996</v>
      </c>
      <c r="M80" s="164">
        <f>PRODUCT(F80,L80)+K80</f>
        <v>278.82570414719083</v>
      </c>
      <c r="N80" s="165">
        <v>3398.5066999999999</v>
      </c>
      <c r="O80" s="164">
        <f>PRODUCT(F80,N80)+M80</f>
        <v>285.81635172944425</v>
      </c>
      <c r="P80" s="239">
        <v>1342.5483999999999</v>
      </c>
      <c r="Q80" s="164">
        <f>PRODUCT(F80,P80)+O80</f>
        <v>288.57794190860091</v>
      </c>
      <c r="R80" s="165">
        <v>530.36120000000005</v>
      </c>
      <c r="S80" s="164">
        <f>PRODUCT(F80,R80)+Q80</f>
        <v>289.66888230324571</v>
      </c>
      <c r="T80" s="149">
        <v>210.47919999999999</v>
      </c>
      <c r="U80" s="239">
        <f>PRODUCT(F80,T80)+S80</f>
        <v>290.10183301968675</v>
      </c>
      <c r="V80" s="149">
        <v>98.883099999999999</v>
      </c>
      <c r="W80" s="164">
        <f>PRODUCT(F80,V80)+U80</f>
        <v>290.30523320834629</v>
      </c>
      <c r="X80" s="147">
        <v>39.062899999999999</v>
      </c>
      <c r="Y80" s="164">
        <f>PRODUCT(F80,X80)+W80</f>
        <v>290.38558466607356</v>
      </c>
      <c r="Z80" s="147">
        <v>15.4314</v>
      </c>
      <c r="AA80" s="164">
        <f>PRODUCT(F80,Z80)+Y80</f>
        <v>290.41732668944542</v>
      </c>
      <c r="AB80" s="165">
        <v>6.0960000000000001</v>
      </c>
      <c r="AC80" s="164">
        <f>PRODUCT(F80,AB80)+AA80</f>
        <v>290.42986601669213</v>
      </c>
      <c r="AD80" s="147">
        <v>2.4081999999999999</v>
      </c>
      <c r="AE80" s="164">
        <f>PRODUCT(F80,AD80)+AC80</f>
        <v>290.43481962690794</v>
      </c>
      <c r="AF80" s="147">
        <v>0.95130000000000003</v>
      </c>
      <c r="AG80" s="164">
        <f>PRODUCT(F80,AF80)+AE80</f>
        <v>290.43677642841874</v>
      </c>
      <c r="AH80" s="147">
        <v>0.37580000000000002</v>
      </c>
      <c r="AI80" s="164">
        <f>PRODUCT(F80,AH80)+AG80</f>
        <v>290.43754944009515</v>
      </c>
      <c r="AJ80" s="165">
        <v>0.14849999999999999</v>
      </c>
      <c r="AK80" s="164">
        <f>PRODUCT(F80,AJ80)+AI80</f>
        <v>290.43785490106893</v>
      </c>
      <c r="AL80" s="165">
        <v>5.8700000000000002E-2</v>
      </c>
      <c r="AM80" s="164">
        <f>PRODUCT(F80,AL80)+AK80</f>
        <v>290.43797564557508</v>
      </c>
      <c r="AN80" s="165">
        <v>2.3099999999999999E-2</v>
      </c>
      <c r="AO80" s="164">
        <f>PRODUCT(F80,AN80)+AM80</f>
        <v>290.43802316172656</v>
      </c>
      <c r="AP80" s="165">
        <v>9.1999999999999998E-3</v>
      </c>
      <c r="AQ80" s="164">
        <f>PRODUCT(F80,AP80)+AO80</f>
        <v>290.43804208590808</v>
      </c>
      <c r="AR80" s="165">
        <v>3.5999999999999999E-3</v>
      </c>
      <c r="AS80" s="164">
        <f>PRODUCT(F80,AR80)+AQ80</f>
        <v>290.43804949102258</v>
      </c>
    </row>
    <row r="81" spans="1:45" ht="15" customHeight="1" x14ac:dyDescent="0.25">
      <c r="A81" s="63" t="s">
        <v>77</v>
      </c>
      <c r="B81" s="133">
        <v>991</v>
      </c>
      <c r="C81" s="133">
        <v>5</v>
      </c>
      <c r="D81" s="141">
        <f>(LARGE('Annual Heat Inputs'!D81:K81,1)+LARGE('Annual Heat Inputs'!D81:K81,2)+LARGE('Annual Heat Inputs'!D81:K81,3))/3</f>
        <v>2579492.804</v>
      </c>
      <c r="E81" s="142">
        <v>1344079813</v>
      </c>
      <c r="F81" s="143">
        <f t="shared" si="81"/>
        <v>1.9191515109824805E-3</v>
      </c>
      <c r="G81" s="159">
        <v>105171</v>
      </c>
      <c r="H81" s="159">
        <f t="shared" si="80"/>
        <v>201.83908356153844</v>
      </c>
      <c r="I81" s="159">
        <f>MIN(H81,'NOx Annual Emissions'!N81,'Annual NOx Consent Decree Caps '!D81,' Retirement Adjustments'!D81)</f>
        <v>201.83908356153844</v>
      </c>
      <c r="J81" s="164">
        <v>21777.322499999998</v>
      </c>
      <c r="K81" s="164">
        <f>PRODUCT(F81,J81)+H81</f>
        <v>243.63306494256622</v>
      </c>
      <c r="L81" s="165">
        <v>8602.9282999999996</v>
      </c>
      <c r="M81" s="164">
        <f>PRODUCT(F81,L81)+K81</f>
        <v>260.14338778838516</v>
      </c>
      <c r="N81" s="165">
        <v>3398.5066999999999</v>
      </c>
      <c r="O81" s="164">
        <f>PRODUCT(F81,N81)+M81</f>
        <v>266.66563705677424</v>
      </c>
      <c r="P81" s="239">
        <v>1342.5483999999999</v>
      </c>
      <c r="Q81" s="164">
        <f>PRODUCT(F81,P81)+O81</f>
        <v>269.24219084720136</v>
      </c>
      <c r="R81" s="165">
        <v>530.36120000000005</v>
      </c>
      <c r="S81" s="164">
        <f>PRODUCT(F81,R81)+Q81</f>
        <v>270.26003434554787</v>
      </c>
      <c r="T81" s="149">
        <v>210.47919999999999</v>
      </c>
      <c r="U81" s="239">
        <f>PRODUCT(F81,T81)+S81</f>
        <v>270.66397582025826</v>
      </c>
      <c r="V81" s="149">
        <v>98.883099999999999</v>
      </c>
      <c r="W81" s="164">
        <f>PRODUCT(F81,V81)+U81</f>
        <v>270.8537474710339</v>
      </c>
      <c r="X81" s="147">
        <v>39.062899999999999</v>
      </c>
      <c r="Y81" s="164">
        <f>PRODUCT(F81,X81)+W81</f>
        <v>270.92871509459223</v>
      </c>
      <c r="Z81" s="147">
        <v>15.4314</v>
      </c>
      <c r="AA81" s="164">
        <f>PRODUCT(F81,Z81)+Y81</f>
        <v>270.95833028921879</v>
      </c>
      <c r="AB81" s="165">
        <v>6.0960000000000001</v>
      </c>
      <c r="AC81" s="164">
        <f>PRODUCT(F81,AB81)+AA81</f>
        <v>270.97002943682975</v>
      </c>
      <c r="AD81" s="147">
        <v>2.4081999999999999</v>
      </c>
      <c r="AE81" s="164">
        <f>PRODUCT(F81,AD81)+AC81</f>
        <v>270.97465113749848</v>
      </c>
      <c r="AF81" s="147">
        <v>0.95130000000000003</v>
      </c>
      <c r="AG81" s="164">
        <f>PRODUCT(F81,AF81)+AE81</f>
        <v>270.9764768263309</v>
      </c>
      <c r="AH81" s="147">
        <v>0.37580000000000002</v>
      </c>
      <c r="AI81" s="164">
        <f>PRODUCT(F81,AH81)+AG81</f>
        <v>270.97719804346872</v>
      </c>
      <c r="AJ81" s="165">
        <v>0.14849999999999999</v>
      </c>
      <c r="AK81" s="164">
        <f>PRODUCT(F81,AJ81)+AI81</f>
        <v>270.97748303746812</v>
      </c>
      <c r="AL81" s="165">
        <v>5.8700000000000002E-2</v>
      </c>
      <c r="AM81" s="164">
        <f>PRODUCT(F81,AL81)+AK81</f>
        <v>270.9775956916618</v>
      </c>
      <c r="AN81" s="165">
        <v>2.3099999999999999E-2</v>
      </c>
      <c r="AO81" s="164">
        <f>PRODUCT(F81,AN81)+AM81</f>
        <v>270.97764002406171</v>
      </c>
      <c r="AP81" s="165">
        <v>9.1999999999999998E-3</v>
      </c>
      <c r="AQ81" s="164">
        <f>PRODUCT(F81,AP81)+AO81</f>
        <v>270.97765768025562</v>
      </c>
      <c r="AR81" s="165">
        <v>3.5999999999999999E-3</v>
      </c>
      <c r="AS81" s="164">
        <f>PRODUCT(F81,AR81)+AQ81</f>
        <v>270.97766458920108</v>
      </c>
    </row>
    <row r="82" spans="1:45" ht="15" customHeight="1" x14ac:dyDescent="0.25">
      <c r="A82" s="63" t="s">
        <v>77</v>
      </c>
      <c r="B82" s="133">
        <v>991</v>
      </c>
      <c r="C82" s="133">
        <v>6</v>
      </c>
      <c r="D82" s="141">
        <f>(LARGE('Annual Heat Inputs'!D82:K82,1)+LARGE('Annual Heat Inputs'!D82:K82,2)+LARGE('Annual Heat Inputs'!D82:K82,3))/3</f>
        <v>5123839.4989999998</v>
      </c>
      <c r="E82" s="142">
        <v>1344079813</v>
      </c>
      <c r="F82" s="143">
        <f t="shared" si="81"/>
        <v>3.8121541960841874E-3</v>
      </c>
      <c r="G82" s="159">
        <v>105171</v>
      </c>
      <c r="H82" s="159">
        <f t="shared" si="80"/>
        <v>400.92806895637005</v>
      </c>
      <c r="I82" s="159">
        <f>MIN(H82,'NOx Annual Emissions'!N82,'Annual NOx Consent Decree Caps '!D82,' Retirement Adjustments'!D82)</f>
        <v>400.92806895637005</v>
      </c>
      <c r="J82" s="164">
        <v>21777.322499999998</v>
      </c>
      <c r="K82" s="164">
        <f>PRODUCT(F82,J82)+H82</f>
        <v>483.94658030422363</v>
      </c>
      <c r="L82" s="165">
        <v>8602.9282999999996</v>
      </c>
      <c r="M82" s="164">
        <f>PRODUCT(F82,L82)+K82</f>
        <v>516.74226952167999</v>
      </c>
      <c r="N82" s="165">
        <v>3398.5066999999999</v>
      </c>
      <c r="O82" s="164">
        <f>PRODUCT(F82,N82)+M82</f>
        <v>529.69790109850521</v>
      </c>
      <c r="P82" s="239">
        <v>1342.5483999999999</v>
      </c>
      <c r="Q82" s="164">
        <f>PRODUCT(F82,P82)+O82</f>
        <v>534.81590261501128</v>
      </c>
      <c r="R82" s="165">
        <v>530.36120000000005</v>
      </c>
      <c r="S82" s="164">
        <f>PRODUCT(F82,R82)+Q82</f>
        <v>536.83772128903149</v>
      </c>
      <c r="T82" s="149">
        <v>210.47919999999999</v>
      </c>
      <c r="U82" s="239">
        <f>PRODUCT(F82,T82)+S82</f>
        <v>537.64010045449993</v>
      </c>
      <c r="V82" s="149">
        <v>98.883099999999999</v>
      </c>
      <c r="W82" s="164">
        <f>PRODUCT(F82,V82)+U82</f>
        <v>538.01705807908672</v>
      </c>
      <c r="X82" s="147">
        <v>39.062899999999999</v>
      </c>
      <c r="Y82" s="164">
        <f>PRODUCT(F82,X82)+W82</f>
        <v>538.16597187723289</v>
      </c>
      <c r="Z82" s="147">
        <v>15.4314</v>
      </c>
      <c r="AA82" s="164">
        <f>PRODUCT(F82,Z82)+Y82</f>
        <v>538.22479875349438</v>
      </c>
      <c r="AB82" s="165">
        <v>6.0960000000000001</v>
      </c>
      <c r="AC82" s="164">
        <f>PRODUCT(F82,AB82)+AA82</f>
        <v>538.24803764547369</v>
      </c>
      <c r="AD82" s="147">
        <v>2.4081999999999999</v>
      </c>
      <c r="AE82" s="164">
        <f>PRODUCT(F82,AD82)+AC82</f>
        <v>538.2572180752087</v>
      </c>
      <c r="AF82" s="147">
        <v>0.95130000000000003</v>
      </c>
      <c r="AG82" s="164">
        <f>PRODUCT(F82,AF82)+AE82</f>
        <v>538.26084457749539</v>
      </c>
      <c r="AH82" s="147">
        <v>0.37580000000000002</v>
      </c>
      <c r="AI82" s="164">
        <f>PRODUCT(F82,AH82)+AG82</f>
        <v>538.26227718504231</v>
      </c>
      <c r="AJ82" s="165">
        <v>0.14849999999999999</v>
      </c>
      <c r="AK82" s="164">
        <f>PRODUCT(F82,AJ82)+AI82</f>
        <v>538.26284328994041</v>
      </c>
      <c r="AL82" s="165">
        <v>5.8700000000000002E-2</v>
      </c>
      <c r="AM82" s="164">
        <f>PRODUCT(F82,AL82)+AK82</f>
        <v>538.26306706339176</v>
      </c>
      <c r="AN82" s="165">
        <v>2.3099999999999999E-2</v>
      </c>
      <c r="AO82" s="164">
        <f>PRODUCT(F82,AN82)+AM82</f>
        <v>538.26315512415374</v>
      </c>
      <c r="AP82" s="165">
        <v>9.1999999999999998E-3</v>
      </c>
      <c r="AQ82" s="164">
        <f>PRODUCT(F82,AP82)+AO82</f>
        <v>538.26319019597236</v>
      </c>
      <c r="AR82" s="165">
        <v>3.5999999999999999E-3</v>
      </c>
      <c r="AS82" s="164">
        <f>PRODUCT(F82,AR82)+AQ82</f>
        <v>538.26320391972752</v>
      </c>
    </row>
    <row r="83" spans="1:45" ht="15" customHeight="1" x14ac:dyDescent="0.25">
      <c r="A83" s="63" t="s">
        <v>34</v>
      </c>
      <c r="B83" s="133">
        <v>55502</v>
      </c>
      <c r="C83" s="133">
        <v>1</v>
      </c>
      <c r="D83" s="141">
        <f>(LARGE('Annual Heat Inputs'!D83:K83,1)+LARGE('Annual Heat Inputs'!D83:K83,2)+LARGE('Annual Heat Inputs'!D83:K83,3))/3</f>
        <v>10793370.593</v>
      </c>
      <c r="E83" s="142">
        <v>1344079813</v>
      </c>
      <c r="F83" s="143">
        <f t="shared" si="81"/>
        <v>8.0303048141978153E-3</v>
      </c>
      <c r="G83" s="159">
        <v>105171</v>
      </c>
      <c r="H83" s="159">
        <f t="shared" si="80"/>
        <v>844.55518761399844</v>
      </c>
      <c r="I83" s="159">
        <f>MIN(H83,'NOx Annual Emissions'!N83,'Annual NOx Consent Decree Caps '!D83,' Retirement Adjustments'!D83)</f>
        <v>91.275000000000006</v>
      </c>
      <c r="J83" s="164">
        <v>21777.322499999998</v>
      </c>
      <c r="K83" s="159">
        <f t="shared" ref="K83:K106" si="82">I83</f>
        <v>91.275000000000006</v>
      </c>
      <c r="L83" s="165">
        <v>8602.9282999999996</v>
      </c>
      <c r="M83" s="159">
        <f t="shared" ref="M83:M106" si="83">K83</f>
        <v>91.275000000000006</v>
      </c>
      <c r="N83" s="165">
        <v>3398.5066999999999</v>
      </c>
      <c r="O83" s="159">
        <f t="shared" ref="O83:O106" si="84">M83</f>
        <v>91.275000000000006</v>
      </c>
      <c r="P83" s="239">
        <v>1342.5483999999999</v>
      </c>
      <c r="Q83" s="159">
        <f t="shared" ref="Q83:Q106" si="85">O83</f>
        <v>91.275000000000006</v>
      </c>
      <c r="R83" s="165">
        <v>530.36120000000005</v>
      </c>
      <c r="S83" s="159">
        <f t="shared" ref="S83:S106" si="86">Q83</f>
        <v>91.275000000000006</v>
      </c>
      <c r="T83" s="149">
        <v>210.47919999999999</v>
      </c>
      <c r="U83" s="159">
        <f t="shared" ref="U83:U106" si="87">S83</f>
        <v>91.275000000000006</v>
      </c>
      <c r="V83" s="149">
        <v>98.883099999999999</v>
      </c>
      <c r="W83" s="159">
        <f t="shared" ref="W83:W106" si="88">U83</f>
        <v>91.275000000000006</v>
      </c>
      <c r="X83" s="147">
        <v>39.062899999999999</v>
      </c>
      <c r="Y83" s="159">
        <f t="shared" ref="Y83:Y106" si="89">W83</f>
        <v>91.275000000000006</v>
      </c>
      <c r="Z83" s="147">
        <v>15.4314</v>
      </c>
      <c r="AA83" s="159">
        <f t="shared" ref="AA83:AA106" si="90">Y83</f>
        <v>91.275000000000006</v>
      </c>
      <c r="AB83" s="165">
        <v>6.0960000000000001</v>
      </c>
      <c r="AC83" s="159">
        <f t="shared" ref="AC83:AC106" si="91">AA83</f>
        <v>91.275000000000006</v>
      </c>
      <c r="AD83" s="147">
        <v>2.4081999999999999</v>
      </c>
      <c r="AE83" s="159">
        <f t="shared" ref="AE83:AE106" si="92">Y83</f>
        <v>91.275000000000006</v>
      </c>
      <c r="AF83" s="147">
        <v>0.95130000000000003</v>
      </c>
      <c r="AG83" s="159">
        <f t="shared" ref="AG83:AG106" si="93">AE83</f>
        <v>91.275000000000006</v>
      </c>
      <c r="AH83" s="147">
        <v>0.37580000000000002</v>
      </c>
      <c r="AI83" s="164">
        <f t="shared" ref="AI83:AI106" si="94">AG83</f>
        <v>91.275000000000006</v>
      </c>
      <c r="AJ83" s="165">
        <v>0.14849999999999999</v>
      </c>
      <c r="AK83" s="164">
        <f t="shared" ref="AK83:AK106" si="95">AI83</f>
        <v>91.275000000000006</v>
      </c>
      <c r="AL83" s="165">
        <v>5.8700000000000002E-2</v>
      </c>
      <c r="AM83" s="164">
        <f t="shared" ref="AM83:AM92" si="96">AK83</f>
        <v>91.275000000000006</v>
      </c>
      <c r="AN83" s="165">
        <v>2.3099999999999999E-2</v>
      </c>
      <c r="AO83" s="164">
        <f t="shared" ref="AO83:AO92" si="97">AM83</f>
        <v>91.275000000000006</v>
      </c>
      <c r="AP83" s="165">
        <v>9.1999999999999998E-3</v>
      </c>
      <c r="AQ83" s="164">
        <f t="shared" ref="AQ83:AQ92" si="98">AO83</f>
        <v>91.275000000000006</v>
      </c>
      <c r="AR83" s="165">
        <v>3.5999999999999999E-3</v>
      </c>
      <c r="AS83" s="164">
        <f t="shared" ref="AS83:AS92" si="99">AQ83</f>
        <v>91.275000000000006</v>
      </c>
    </row>
    <row r="84" spans="1:45" ht="15" customHeight="1" x14ac:dyDescent="0.25">
      <c r="A84" s="63" t="s">
        <v>34</v>
      </c>
      <c r="B84" s="133">
        <v>55502</v>
      </c>
      <c r="C84" s="133">
        <v>2</v>
      </c>
      <c r="D84" s="141">
        <f>(LARGE('Annual Heat Inputs'!D84:K84,1)+LARGE('Annual Heat Inputs'!D84:K84,2)+LARGE('Annual Heat Inputs'!D84:K84,3))/3</f>
        <v>10406174.155333333</v>
      </c>
      <c r="E84" s="142">
        <v>1344079813</v>
      </c>
      <c r="F84" s="143">
        <f t="shared" si="81"/>
        <v>7.742229333916298E-3</v>
      </c>
      <c r="G84" s="159">
        <v>105171</v>
      </c>
      <c r="H84" s="159">
        <f t="shared" si="80"/>
        <v>814.258001277311</v>
      </c>
      <c r="I84" s="159">
        <f>MIN(H84,'NOx Annual Emissions'!N84,'Annual NOx Consent Decree Caps '!D84,' Retirement Adjustments'!D84)</f>
        <v>90.513999999999996</v>
      </c>
      <c r="J84" s="164">
        <v>21777.322499999998</v>
      </c>
      <c r="K84" s="159">
        <f t="shared" si="82"/>
        <v>90.513999999999996</v>
      </c>
      <c r="L84" s="165">
        <v>8602.9282999999996</v>
      </c>
      <c r="M84" s="159">
        <f t="shared" si="83"/>
        <v>90.513999999999996</v>
      </c>
      <c r="N84" s="165">
        <v>3398.5066999999999</v>
      </c>
      <c r="O84" s="159">
        <f t="shared" si="84"/>
        <v>90.513999999999996</v>
      </c>
      <c r="P84" s="239">
        <v>1342.5483999999999</v>
      </c>
      <c r="Q84" s="159">
        <f t="shared" si="85"/>
        <v>90.513999999999996</v>
      </c>
      <c r="R84" s="165">
        <v>530.36120000000005</v>
      </c>
      <c r="S84" s="159">
        <f t="shared" si="86"/>
        <v>90.513999999999996</v>
      </c>
      <c r="T84" s="149">
        <v>210.47919999999999</v>
      </c>
      <c r="U84" s="159">
        <f t="shared" si="87"/>
        <v>90.513999999999996</v>
      </c>
      <c r="V84" s="149">
        <v>98.883099999999999</v>
      </c>
      <c r="W84" s="159">
        <f t="shared" si="88"/>
        <v>90.513999999999996</v>
      </c>
      <c r="X84" s="147">
        <v>39.062899999999999</v>
      </c>
      <c r="Y84" s="159">
        <f t="shared" si="89"/>
        <v>90.513999999999996</v>
      </c>
      <c r="Z84" s="147">
        <v>15.4314</v>
      </c>
      <c r="AA84" s="159">
        <f t="shared" si="90"/>
        <v>90.513999999999996</v>
      </c>
      <c r="AB84" s="165">
        <v>6.0960000000000001</v>
      </c>
      <c r="AC84" s="159">
        <f t="shared" si="91"/>
        <v>90.513999999999996</v>
      </c>
      <c r="AD84" s="147">
        <v>2.4081999999999999</v>
      </c>
      <c r="AE84" s="159">
        <f t="shared" si="92"/>
        <v>90.513999999999996</v>
      </c>
      <c r="AF84" s="147">
        <v>0.95130000000000003</v>
      </c>
      <c r="AG84" s="159">
        <f t="shared" si="93"/>
        <v>90.513999999999996</v>
      </c>
      <c r="AH84" s="147">
        <v>0.37580000000000002</v>
      </c>
      <c r="AI84" s="164">
        <f t="shared" si="94"/>
        <v>90.513999999999996</v>
      </c>
      <c r="AJ84" s="165">
        <v>0.14849999999999999</v>
      </c>
      <c r="AK84" s="164">
        <f t="shared" si="95"/>
        <v>90.513999999999996</v>
      </c>
      <c r="AL84" s="165">
        <v>5.8700000000000002E-2</v>
      </c>
      <c r="AM84" s="164">
        <f t="shared" si="96"/>
        <v>90.513999999999996</v>
      </c>
      <c r="AN84" s="165">
        <v>2.3099999999999999E-2</v>
      </c>
      <c r="AO84" s="164">
        <f t="shared" si="97"/>
        <v>90.513999999999996</v>
      </c>
      <c r="AP84" s="165">
        <v>9.1999999999999998E-3</v>
      </c>
      <c r="AQ84" s="164">
        <f t="shared" si="98"/>
        <v>90.513999999999996</v>
      </c>
      <c r="AR84" s="165">
        <v>3.5999999999999999E-3</v>
      </c>
      <c r="AS84" s="164">
        <f t="shared" si="99"/>
        <v>90.513999999999996</v>
      </c>
    </row>
    <row r="85" spans="1:45" ht="15" customHeight="1" x14ac:dyDescent="0.25">
      <c r="A85" s="63" t="s">
        <v>34</v>
      </c>
      <c r="B85" s="133">
        <v>55502</v>
      </c>
      <c r="C85" s="133">
        <v>3</v>
      </c>
      <c r="D85" s="141">
        <f>(LARGE('Annual Heat Inputs'!D85:K85,1)+LARGE('Annual Heat Inputs'!D85:K85,2)+LARGE('Annual Heat Inputs'!D85:K85,3))/3</f>
        <v>10563421.130333332</v>
      </c>
      <c r="E85" s="142">
        <v>1344079813</v>
      </c>
      <c r="F85" s="143">
        <f t="shared" si="81"/>
        <v>7.8592216237186596E-3</v>
      </c>
      <c r="G85" s="159">
        <v>105171</v>
      </c>
      <c r="H85" s="159">
        <f t="shared" si="80"/>
        <v>826.56219738811512</v>
      </c>
      <c r="I85" s="159">
        <f>MIN(H85,'NOx Annual Emissions'!N85,'Annual NOx Consent Decree Caps '!D85,' Retirement Adjustments'!D85)</f>
        <v>77.63</v>
      </c>
      <c r="J85" s="164">
        <v>21777.322499999998</v>
      </c>
      <c r="K85" s="159">
        <f t="shared" si="82"/>
        <v>77.63</v>
      </c>
      <c r="L85" s="165">
        <v>8602.9282999999996</v>
      </c>
      <c r="M85" s="159">
        <f t="shared" si="83"/>
        <v>77.63</v>
      </c>
      <c r="N85" s="165">
        <v>3398.5066999999999</v>
      </c>
      <c r="O85" s="159">
        <f t="shared" si="84"/>
        <v>77.63</v>
      </c>
      <c r="P85" s="239">
        <v>1342.5483999999999</v>
      </c>
      <c r="Q85" s="159">
        <f t="shared" si="85"/>
        <v>77.63</v>
      </c>
      <c r="R85" s="165">
        <v>530.36120000000005</v>
      </c>
      <c r="S85" s="159">
        <f t="shared" si="86"/>
        <v>77.63</v>
      </c>
      <c r="T85" s="149">
        <v>210.47919999999999</v>
      </c>
      <c r="U85" s="159">
        <f t="shared" si="87"/>
        <v>77.63</v>
      </c>
      <c r="V85" s="149">
        <v>98.883099999999999</v>
      </c>
      <c r="W85" s="159">
        <f t="shared" si="88"/>
        <v>77.63</v>
      </c>
      <c r="X85" s="147">
        <v>39.062899999999999</v>
      </c>
      <c r="Y85" s="159">
        <f t="shared" si="89"/>
        <v>77.63</v>
      </c>
      <c r="Z85" s="147">
        <v>15.4314</v>
      </c>
      <c r="AA85" s="159">
        <f t="shared" si="90"/>
        <v>77.63</v>
      </c>
      <c r="AB85" s="165">
        <v>6.0960000000000001</v>
      </c>
      <c r="AC85" s="159">
        <f t="shared" si="91"/>
        <v>77.63</v>
      </c>
      <c r="AD85" s="147">
        <v>2.4081999999999999</v>
      </c>
      <c r="AE85" s="159">
        <f t="shared" si="92"/>
        <v>77.63</v>
      </c>
      <c r="AF85" s="147">
        <v>0.95130000000000003</v>
      </c>
      <c r="AG85" s="159">
        <f t="shared" si="93"/>
        <v>77.63</v>
      </c>
      <c r="AH85" s="147">
        <v>0.37580000000000002</v>
      </c>
      <c r="AI85" s="164">
        <f t="shared" si="94"/>
        <v>77.63</v>
      </c>
      <c r="AJ85" s="165">
        <v>0.14849999999999999</v>
      </c>
      <c r="AK85" s="164">
        <f t="shared" si="95"/>
        <v>77.63</v>
      </c>
      <c r="AL85" s="165">
        <v>5.8700000000000002E-2</v>
      </c>
      <c r="AM85" s="164">
        <f t="shared" si="96"/>
        <v>77.63</v>
      </c>
      <c r="AN85" s="165">
        <v>2.3099999999999999E-2</v>
      </c>
      <c r="AO85" s="164">
        <f t="shared" si="97"/>
        <v>77.63</v>
      </c>
      <c r="AP85" s="165">
        <v>9.1999999999999998E-3</v>
      </c>
      <c r="AQ85" s="164">
        <f t="shared" si="98"/>
        <v>77.63</v>
      </c>
      <c r="AR85" s="165">
        <v>3.5999999999999999E-3</v>
      </c>
      <c r="AS85" s="164">
        <f t="shared" si="99"/>
        <v>77.63</v>
      </c>
    </row>
    <row r="86" spans="1:45" ht="15" customHeight="1" x14ac:dyDescent="0.25">
      <c r="A86" s="63" t="s">
        <v>34</v>
      </c>
      <c r="B86" s="133">
        <v>55502</v>
      </c>
      <c r="C86" s="133">
        <v>4</v>
      </c>
      <c r="D86" s="141">
        <f>(LARGE('Annual Heat Inputs'!D86:K86,1)+LARGE('Annual Heat Inputs'!D86:K86,2)+LARGE('Annual Heat Inputs'!D86:K86,3))/3</f>
        <v>10322024.265333334</v>
      </c>
      <c r="E86" s="142">
        <v>1344079813</v>
      </c>
      <c r="F86" s="143">
        <f t="shared" si="81"/>
        <v>7.679621526562823E-3</v>
      </c>
      <c r="G86" s="159">
        <v>105171</v>
      </c>
      <c r="H86" s="159">
        <f t="shared" si="80"/>
        <v>807.67347557013863</v>
      </c>
      <c r="I86" s="159">
        <f>MIN(H86,'NOx Annual Emissions'!N86,'Annual NOx Consent Decree Caps '!D86,' Retirement Adjustments'!D86)</f>
        <v>85.492999999999995</v>
      </c>
      <c r="J86" s="164">
        <v>21777.322499999998</v>
      </c>
      <c r="K86" s="159">
        <f t="shared" si="82"/>
        <v>85.492999999999995</v>
      </c>
      <c r="L86" s="165">
        <v>8602.9282999999996</v>
      </c>
      <c r="M86" s="159">
        <f t="shared" si="83"/>
        <v>85.492999999999995</v>
      </c>
      <c r="N86" s="165">
        <v>3398.5066999999999</v>
      </c>
      <c r="O86" s="159">
        <f t="shared" si="84"/>
        <v>85.492999999999995</v>
      </c>
      <c r="P86" s="239">
        <v>1342.5483999999999</v>
      </c>
      <c r="Q86" s="159">
        <f t="shared" si="85"/>
        <v>85.492999999999995</v>
      </c>
      <c r="R86" s="165">
        <v>530.36120000000005</v>
      </c>
      <c r="S86" s="159">
        <f t="shared" si="86"/>
        <v>85.492999999999995</v>
      </c>
      <c r="T86" s="149">
        <v>210.47919999999999</v>
      </c>
      <c r="U86" s="159">
        <f t="shared" si="87"/>
        <v>85.492999999999995</v>
      </c>
      <c r="V86" s="149">
        <v>98.883099999999999</v>
      </c>
      <c r="W86" s="159">
        <f t="shared" si="88"/>
        <v>85.492999999999995</v>
      </c>
      <c r="X86" s="147">
        <v>39.062899999999999</v>
      </c>
      <c r="Y86" s="159">
        <f t="shared" si="89"/>
        <v>85.492999999999995</v>
      </c>
      <c r="Z86" s="147">
        <v>15.4314</v>
      </c>
      <c r="AA86" s="159">
        <f t="shared" si="90"/>
        <v>85.492999999999995</v>
      </c>
      <c r="AB86" s="165">
        <v>6.0960000000000001</v>
      </c>
      <c r="AC86" s="159">
        <f t="shared" si="91"/>
        <v>85.492999999999995</v>
      </c>
      <c r="AD86" s="147">
        <v>2.4081999999999999</v>
      </c>
      <c r="AE86" s="159">
        <f t="shared" si="92"/>
        <v>85.492999999999995</v>
      </c>
      <c r="AF86" s="147">
        <v>0.95130000000000003</v>
      </c>
      <c r="AG86" s="159">
        <f t="shared" si="93"/>
        <v>85.492999999999995</v>
      </c>
      <c r="AH86" s="147">
        <v>0.37580000000000002</v>
      </c>
      <c r="AI86" s="164">
        <f t="shared" si="94"/>
        <v>85.492999999999995</v>
      </c>
      <c r="AJ86" s="165">
        <v>0.14849999999999999</v>
      </c>
      <c r="AK86" s="164">
        <f t="shared" si="95"/>
        <v>85.492999999999995</v>
      </c>
      <c r="AL86" s="165">
        <v>5.8700000000000002E-2</v>
      </c>
      <c r="AM86" s="164">
        <f t="shared" si="96"/>
        <v>85.492999999999995</v>
      </c>
      <c r="AN86" s="165">
        <v>2.3099999999999999E-2</v>
      </c>
      <c r="AO86" s="164">
        <f t="shared" si="97"/>
        <v>85.492999999999995</v>
      </c>
      <c r="AP86" s="165">
        <v>9.1999999999999998E-3</v>
      </c>
      <c r="AQ86" s="164">
        <f t="shared" si="98"/>
        <v>85.492999999999995</v>
      </c>
      <c r="AR86" s="165">
        <v>3.5999999999999999E-3</v>
      </c>
      <c r="AS86" s="164">
        <f t="shared" si="99"/>
        <v>85.492999999999995</v>
      </c>
    </row>
    <row r="87" spans="1:45" ht="15" customHeight="1" x14ac:dyDescent="0.25">
      <c r="A87" s="63" t="s">
        <v>35</v>
      </c>
      <c r="B87" s="133">
        <v>6213</v>
      </c>
      <c r="C87" s="139" t="s">
        <v>22</v>
      </c>
      <c r="D87" s="141">
        <f>(LARGE('Annual Heat Inputs'!D87:K87,1)+LARGE('Annual Heat Inputs'!D87:K87,2)+LARGE('Annual Heat Inputs'!D87:K87,3))/3</f>
        <v>38104106.262333333</v>
      </c>
      <c r="E87" s="142">
        <v>1344079813</v>
      </c>
      <c r="F87" s="143">
        <f t="shared" si="81"/>
        <v>2.8349586009542526E-2</v>
      </c>
      <c r="G87" s="159">
        <v>105171</v>
      </c>
      <c r="H87" s="159">
        <f t="shared" si="80"/>
        <v>2981.5543102095971</v>
      </c>
      <c r="I87" s="159">
        <f>MIN(H87,'NOx Annual Emissions'!N87,'Annual NOx Consent Decree Caps '!D87,' Retirement Adjustments'!D87)</f>
        <v>1950</v>
      </c>
      <c r="J87" s="164">
        <v>21777.322499999998</v>
      </c>
      <c r="K87" s="159">
        <f t="shared" si="82"/>
        <v>1950</v>
      </c>
      <c r="L87" s="165">
        <v>8602.9282999999996</v>
      </c>
      <c r="M87" s="159">
        <f t="shared" si="83"/>
        <v>1950</v>
      </c>
      <c r="N87" s="165">
        <v>3398.5066999999999</v>
      </c>
      <c r="O87" s="159">
        <f t="shared" si="84"/>
        <v>1950</v>
      </c>
      <c r="P87" s="239">
        <v>1342.5483999999999</v>
      </c>
      <c r="Q87" s="159">
        <f t="shared" si="85"/>
        <v>1950</v>
      </c>
      <c r="R87" s="165">
        <v>530.36120000000005</v>
      </c>
      <c r="S87" s="159">
        <f t="shared" si="86"/>
        <v>1950</v>
      </c>
      <c r="T87" s="149">
        <v>210.47919999999999</v>
      </c>
      <c r="U87" s="159">
        <f t="shared" si="87"/>
        <v>1950</v>
      </c>
      <c r="V87" s="149">
        <v>98.883099999999999</v>
      </c>
      <c r="W87" s="159">
        <f t="shared" si="88"/>
        <v>1950</v>
      </c>
      <c r="X87" s="147">
        <v>39.062899999999999</v>
      </c>
      <c r="Y87" s="159">
        <f t="shared" si="89"/>
        <v>1950</v>
      </c>
      <c r="Z87" s="147">
        <v>15.4314</v>
      </c>
      <c r="AA87" s="159">
        <f t="shared" si="90"/>
        <v>1950</v>
      </c>
      <c r="AB87" s="165">
        <v>6.0960000000000001</v>
      </c>
      <c r="AC87" s="159">
        <f t="shared" si="91"/>
        <v>1950</v>
      </c>
      <c r="AD87" s="147">
        <v>2.4081999999999999</v>
      </c>
      <c r="AE87" s="159">
        <f t="shared" si="92"/>
        <v>1950</v>
      </c>
      <c r="AF87" s="147">
        <v>0.95130000000000003</v>
      </c>
      <c r="AG87" s="159">
        <f t="shared" si="93"/>
        <v>1950</v>
      </c>
      <c r="AH87" s="147">
        <v>0.37580000000000002</v>
      </c>
      <c r="AI87" s="164">
        <f t="shared" si="94"/>
        <v>1950</v>
      </c>
      <c r="AJ87" s="165">
        <v>0.14849999999999999</v>
      </c>
      <c r="AK87" s="164">
        <f t="shared" si="95"/>
        <v>1950</v>
      </c>
      <c r="AL87" s="165">
        <v>5.8700000000000002E-2</v>
      </c>
      <c r="AM87" s="164">
        <f t="shared" si="96"/>
        <v>1950</v>
      </c>
      <c r="AN87" s="165">
        <v>2.3099999999999999E-2</v>
      </c>
      <c r="AO87" s="164">
        <f t="shared" si="97"/>
        <v>1950</v>
      </c>
      <c r="AP87" s="165">
        <v>9.1999999999999998E-3</v>
      </c>
      <c r="AQ87" s="164">
        <f t="shared" si="98"/>
        <v>1950</v>
      </c>
      <c r="AR87" s="165">
        <v>3.5999999999999999E-3</v>
      </c>
      <c r="AS87" s="164">
        <f t="shared" si="99"/>
        <v>1950</v>
      </c>
    </row>
    <row r="88" spans="1:45" ht="15" customHeight="1" x14ac:dyDescent="0.25">
      <c r="A88" s="63" t="s">
        <v>35</v>
      </c>
      <c r="B88" s="133">
        <v>6213</v>
      </c>
      <c r="C88" s="139" t="s">
        <v>23</v>
      </c>
      <c r="D88" s="141">
        <f>(LARGE('Annual Heat Inputs'!D88:K88,1)+LARGE('Annual Heat Inputs'!D88:K88,2)+LARGE('Annual Heat Inputs'!D88:K88,3))/3</f>
        <v>36880258.638333328</v>
      </c>
      <c r="E88" s="142">
        <v>1344079813</v>
      </c>
      <c r="F88" s="143">
        <f t="shared" si="81"/>
        <v>2.7439039171354127E-2</v>
      </c>
      <c r="G88" s="159">
        <v>105171</v>
      </c>
      <c r="H88" s="159">
        <f t="shared" si="80"/>
        <v>2885.7911886904849</v>
      </c>
      <c r="I88" s="159">
        <f>MIN(H88,'NOx Annual Emissions'!N88,'Annual NOx Consent Decree Caps '!D88,' Retirement Adjustments'!D88)</f>
        <v>1926</v>
      </c>
      <c r="J88" s="164">
        <v>21777.322499999998</v>
      </c>
      <c r="K88" s="159">
        <f t="shared" si="82"/>
        <v>1926</v>
      </c>
      <c r="L88" s="165">
        <v>8602.9282999999996</v>
      </c>
      <c r="M88" s="159">
        <f t="shared" si="83"/>
        <v>1926</v>
      </c>
      <c r="N88" s="165">
        <v>3398.5066999999999</v>
      </c>
      <c r="O88" s="159">
        <f t="shared" si="84"/>
        <v>1926</v>
      </c>
      <c r="P88" s="239">
        <v>1342.5483999999999</v>
      </c>
      <c r="Q88" s="159">
        <f t="shared" si="85"/>
        <v>1926</v>
      </c>
      <c r="R88" s="165">
        <v>530.36120000000005</v>
      </c>
      <c r="S88" s="159">
        <f t="shared" si="86"/>
        <v>1926</v>
      </c>
      <c r="T88" s="149">
        <v>210.47919999999999</v>
      </c>
      <c r="U88" s="159">
        <f t="shared" si="87"/>
        <v>1926</v>
      </c>
      <c r="V88" s="149">
        <v>98.883099999999999</v>
      </c>
      <c r="W88" s="159">
        <f t="shared" si="88"/>
        <v>1926</v>
      </c>
      <c r="X88" s="147">
        <v>39.062899999999999</v>
      </c>
      <c r="Y88" s="159">
        <f t="shared" si="89"/>
        <v>1926</v>
      </c>
      <c r="Z88" s="147">
        <v>15.4314</v>
      </c>
      <c r="AA88" s="159">
        <f t="shared" si="90"/>
        <v>1926</v>
      </c>
      <c r="AB88" s="165">
        <v>6.0960000000000001</v>
      </c>
      <c r="AC88" s="159">
        <f t="shared" si="91"/>
        <v>1926</v>
      </c>
      <c r="AD88" s="147">
        <v>2.4081999999999999</v>
      </c>
      <c r="AE88" s="159">
        <f t="shared" si="92"/>
        <v>1926</v>
      </c>
      <c r="AF88" s="147">
        <v>0.95130000000000003</v>
      </c>
      <c r="AG88" s="159">
        <f t="shared" si="93"/>
        <v>1926</v>
      </c>
      <c r="AH88" s="147">
        <v>0.37580000000000002</v>
      </c>
      <c r="AI88" s="164">
        <f t="shared" si="94"/>
        <v>1926</v>
      </c>
      <c r="AJ88" s="165">
        <v>0.14849999999999999</v>
      </c>
      <c r="AK88" s="164">
        <f t="shared" si="95"/>
        <v>1926</v>
      </c>
      <c r="AL88" s="165">
        <v>5.8700000000000002E-2</v>
      </c>
      <c r="AM88" s="164">
        <f t="shared" si="96"/>
        <v>1926</v>
      </c>
      <c r="AN88" s="165">
        <v>2.3099999999999999E-2</v>
      </c>
      <c r="AO88" s="164">
        <f t="shared" si="97"/>
        <v>1926</v>
      </c>
      <c r="AP88" s="165">
        <v>9.1999999999999998E-3</v>
      </c>
      <c r="AQ88" s="164">
        <f t="shared" si="98"/>
        <v>1926</v>
      </c>
      <c r="AR88" s="165">
        <v>3.5999999999999999E-3</v>
      </c>
      <c r="AS88" s="164">
        <f t="shared" si="99"/>
        <v>1926</v>
      </c>
    </row>
    <row r="89" spans="1:45" ht="15" customHeight="1" x14ac:dyDescent="0.25">
      <c r="A89" s="63" t="s">
        <v>36</v>
      </c>
      <c r="B89" s="133">
        <v>997</v>
      </c>
      <c r="C89" s="133">
        <v>12</v>
      </c>
      <c r="D89" s="141">
        <f>(LARGE('Annual Heat Inputs'!D89:K89,1)+LARGE('Annual Heat Inputs'!D89:K89,2)+LARGE('Annual Heat Inputs'!D89:K89,3))/3</f>
        <v>26643894.099333335</v>
      </c>
      <c r="E89" s="142">
        <v>1344079813</v>
      </c>
      <c r="F89" s="143">
        <f t="shared" si="81"/>
        <v>1.9823148775565558E-2</v>
      </c>
      <c r="G89" s="159">
        <v>105171</v>
      </c>
      <c r="H89" s="159">
        <f t="shared" si="80"/>
        <v>2084.8203798750055</v>
      </c>
      <c r="I89" s="159">
        <f>MIN(H89,'NOx Annual Emissions'!N89,'Annual NOx Consent Decree Caps '!D89,' Retirement Adjustments'!D89)</f>
        <v>1977</v>
      </c>
      <c r="J89" s="164">
        <v>21777.322499999998</v>
      </c>
      <c r="K89" s="159">
        <f t="shared" si="82"/>
        <v>1977</v>
      </c>
      <c r="L89" s="165">
        <v>8602.9282999999996</v>
      </c>
      <c r="M89" s="159">
        <f t="shared" si="83"/>
        <v>1977</v>
      </c>
      <c r="N89" s="165">
        <v>3398.5066999999999</v>
      </c>
      <c r="O89" s="159">
        <f t="shared" si="84"/>
        <v>1977</v>
      </c>
      <c r="P89" s="239">
        <v>1342.5483999999999</v>
      </c>
      <c r="Q89" s="159">
        <f t="shared" si="85"/>
        <v>1977</v>
      </c>
      <c r="R89" s="165">
        <v>530.36120000000005</v>
      </c>
      <c r="S89" s="159">
        <f t="shared" si="86"/>
        <v>1977</v>
      </c>
      <c r="T89" s="149">
        <v>210.47919999999999</v>
      </c>
      <c r="U89" s="159">
        <f t="shared" si="87"/>
        <v>1977</v>
      </c>
      <c r="V89" s="149">
        <v>98.883099999999999</v>
      </c>
      <c r="W89" s="159">
        <f t="shared" si="88"/>
        <v>1977</v>
      </c>
      <c r="X89" s="147">
        <v>39.062899999999999</v>
      </c>
      <c r="Y89" s="159">
        <f t="shared" si="89"/>
        <v>1977</v>
      </c>
      <c r="Z89" s="147">
        <v>15.4314</v>
      </c>
      <c r="AA89" s="159">
        <f t="shared" si="90"/>
        <v>1977</v>
      </c>
      <c r="AB89" s="165">
        <v>6.0960000000000001</v>
      </c>
      <c r="AC89" s="159">
        <f t="shared" si="91"/>
        <v>1977</v>
      </c>
      <c r="AD89" s="147">
        <v>2.4081999999999999</v>
      </c>
      <c r="AE89" s="159">
        <f t="shared" si="92"/>
        <v>1977</v>
      </c>
      <c r="AF89" s="147">
        <v>0.95130000000000003</v>
      </c>
      <c r="AG89" s="159">
        <f t="shared" si="93"/>
        <v>1977</v>
      </c>
      <c r="AH89" s="147">
        <v>0.37580000000000002</v>
      </c>
      <c r="AI89" s="164">
        <f t="shared" si="94"/>
        <v>1977</v>
      </c>
      <c r="AJ89" s="165">
        <v>0.14849999999999999</v>
      </c>
      <c r="AK89" s="164">
        <f t="shared" si="95"/>
        <v>1977</v>
      </c>
      <c r="AL89" s="165">
        <v>5.8700000000000002E-2</v>
      </c>
      <c r="AM89" s="164">
        <f t="shared" si="96"/>
        <v>1977</v>
      </c>
      <c r="AN89" s="165">
        <v>2.3099999999999999E-2</v>
      </c>
      <c r="AO89" s="164">
        <f t="shared" si="97"/>
        <v>1977</v>
      </c>
      <c r="AP89" s="165">
        <v>9.1999999999999998E-3</v>
      </c>
      <c r="AQ89" s="164">
        <f t="shared" si="98"/>
        <v>1977</v>
      </c>
      <c r="AR89" s="165">
        <v>3.5999999999999999E-3</v>
      </c>
      <c r="AS89" s="164">
        <f t="shared" si="99"/>
        <v>1977</v>
      </c>
    </row>
    <row r="90" spans="1:45" ht="15" customHeight="1" x14ac:dyDescent="0.25">
      <c r="A90" s="136" t="s">
        <v>36</v>
      </c>
      <c r="B90" s="133">
        <v>997</v>
      </c>
      <c r="C90" s="133">
        <v>4</v>
      </c>
      <c r="D90" s="141">
        <v>0</v>
      </c>
      <c r="E90" s="142">
        <v>1344079813</v>
      </c>
      <c r="F90" s="143">
        <f t="shared" si="81"/>
        <v>0</v>
      </c>
      <c r="G90" s="159">
        <v>105171</v>
      </c>
      <c r="H90" s="159">
        <f t="shared" si="80"/>
        <v>0</v>
      </c>
      <c r="I90" s="159">
        <f>MIN(H90,'NOx Annual Emissions'!N90,'Annual NOx Consent Decree Caps '!D90,' Retirement Adjustments'!D90)</f>
        <v>0</v>
      </c>
      <c r="J90" s="164">
        <v>21777.322499999998</v>
      </c>
      <c r="K90" s="159">
        <f t="shared" si="82"/>
        <v>0</v>
      </c>
      <c r="L90" s="165">
        <v>8602.9282999999996</v>
      </c>
      <c r="M90" s="159">
        <f t="shared" si="83"/>
        <v>0</v>
      </c>
      <c r="N90" s="165">
        <v>3398.5066999999999</v>
      </c>
      <c r="O90" s="159">
        <f t="shared" si="84"/>
        <v>0</v>
      </c>
      <c r="P90" s="239">
        <v>1342.5483999999999</v>
      </c>
      <c r="Q90" s="159">
        <f t="shared" si="85"/>
        <v>0</v>
      </c>
      <c r="R90" s="165">
        <v>530.36120000000005</v>
      </c>
      <c r="S90" s="159">
        <f t="shared" si="86"/>
        <v>0</v>
      </c>
      <c r="T90" s="149">
        <v>210.47919999999999</v>
      </c>
      <c r="U90" s="159">
        <f t="shared" si="87"/>
        <v>0</v>
      </c>
      <c r="V90" s="149">
        <v>98.883099999999999</v>
      </c>
      <c r="W90" s="159">
        <f t="shared" si="88"/>
        <v>0</v>
      </c>
      <c r="X90" s="147">
        <v>39.062899999999999</v>
      </c>
      <c r="Y90" s="159">
        <f t="shared" si="89"/>
        <v>0</v>
      </c>
      <c r="Z90" s="147">
        <v>15.4314</v>
      </c>
      <c r="AA90" s="159">
        <f t="shared" si="90"/>
        <v>0</v>
      </c>
      <c r="AB90" s="165">
        <v>6.0960000000000001</v>
      </c>
      <c r="AC90" s="159">
        <f t="shared" si="91"/>
        <v>0</v>
      </c>
      <c r="AD90" s="147">
        <v>2.4081999999999999</v>
      </c>
      <c r="AE90" s="159">
        <f t="shared" si="92"/>
        <v>0</v>
      </c>
      <c r="AF90" s="147">
        <v>0.95130000000000003</v>
      </c>
      <c r="AG90" s="159">
        <f t="shared" si="93"/>
        <v>0</v>
      </c>
      <c r="AH90" s="147">
        <v>0.37580000000000002</v>
      </c>
      <c r="AI90" s="164">
        <f t="shared" si="94"/>
        <v>0</v>
      </c>
      <c r="AJ90" s="165">
        <v>0.14849999999999999</v>
      </c>
      <c r="AK90" s="164">
        <f t="shared" si="95"/>
        <v>0</v>
      </c>
      <c r="AL90" s="165">
        <v>5.8700000000000002E-2</v>
      </c>
      <c r="AM90" s="164">
        <f t="shared" si="96"/>
        <v>0</v>
      </c>
      <c r="AN90" s="165">
        <v>2.3099999999999999E-2</v>
      </c>
      <c r="AO90" s="164">
        <f t="shared" si="97"/>
        <v>0</v>
      </c>
      <c r="AP90" s="165">
        <v>9.1999999999999998E-3</v>
      </c>
      <c r="AQ90" s="164">
        <f t="shared" si="98"/>
        <v>0</v>
      </c>
      <c r="AR90" s="165">
        <v>3.5999999999999999E-3</v>
      </c>
      <c r="AS90" s="164">
        <f t="shared" si="99"/>
        <v>0</v>
      </c>
    </row>
    <row r="91" spans="1:45" ht="15" customHeight="1" x14ac:dyDescent="0.25">
      <c r="A91" s="136" t="s">
        <v>36</v>
      </c>
      <c r="B91" s="133">
        <v>997</v>
      </c>
      <c r="C91" s="133">
        <v>5</v>
      </c>
      <c r="D91" s="141">
        <v>0</v>
      </c>
      <c r="E91" s="142">
        <v>1344079813</v>
      </c>
      <c r="F91" s="143">
        <f t="shared" si="81"/>
        <v>0</v>
      </c>
      <c r="G91" s="159">
        <v>105171</v>
      </c>
      <c r="H91" s="159">
        <f t="shared" si="80"/>
        <v>0</v>
      </c>
      <c r="I91" s="159">
        <f>MIN(H91,'NOx Annual Emissions'!N91,'Annual NOx Consent Decree Caps '!D91,' Retirement Adjustments'!D91)</f>
        <v>0</v>
      </c>
      <c r="J91" s="164">
        <v>21777.322499999998</v>
      </c>
      <c r="K91" s="159">
        <f t="shared" si="82"/>
        <v>0</v>
      </c>
      <c r="L91" s="165">
        <v>8602.9282999999996</v>
      </c>
      <c r="M91" s="159">
        <f t="shared" si="83"/>
        <v>0</v>
      </c>
      <c r="N91" s="165">
        <v>3398.5066999999999</v>
      </c>
      <c r="O91" s="159">
        <f t="shared" si="84"/>
        <v>0</v>
      </c>
      <c r="P91" s="239">
        <v>1342.5483999999999</v>
      </c>
      <c r="Q91" s="159">
        <f t="shared" si="85"/>
        <v>0</v>
      </c>
      <c r="R91" s="165">
        <v>530.36120000000005</v>
      </c>
      <c r="S91" s="159">
        <f t="shared" si="86"/>
        <v>0</v>
      </c>
      <c r="T91" s="149">
        <v>210.47919999999999</v>
      </c>
      <c r="U91" s="159">
        <f t="shared" si="87"/>
        <v>0</v>
      </c>
      <c r="V91" s="149">
        <v>98.883099999999999</v>
      </c>
      <c r="W91" s="159">
        <f t="shared" si="88"/>
        <v>0</v>
      </c>
      <c r="X91" s="147">
        <v>39.062899999999999</v>
      </c>
      <c r="Y91" s="159">
        <f t="shared" si="89"/>
        <v>0</v>
      </c>
      <c r="Z91" s="147">
        <v>15.4314</v>
      </c>
      <c r="AA91" s="159">
        <f t="shared" si="90"/>
        <v>0</v>
      </c>
      <c r="AB91" s="165">
        <v>6.0960000000000001</v>
      </c>
      <c r="AC91" s="159">
        <f t="shared" si="91"/>
        <v>0</v>
      </c>
      <c r="AD91" s="147">
        <v>2.4081999999999999</v>
      </c>
      <c r="AE91" s="159">
        <f t="shared" si="92"/>
        <v>0</v>
      </c>
      <c r="AF91" s="147">
        <v>0.95130000000000003</v>
      </c>
      <c r="AG91" s="159">
        <f t="shared" si="93"/>
        <v>0</v>
      </c>
      <c r="AH91" s="147">
        <v>0.37580000000000002</v>
      </c>
      <c r="AI91" s="164">
        <f t="shared" si="94"/>
        <v>0</v>
      </c>
      <c r="AJ91" s="165">
        <v>0.14849999999999999</v>
      </c>
      <c r="AK91" s="164">
        <f t="shared" si="95"/>
        <v>0</v>
      </c>
      <c r="AL91" s="165">
        <v>5.8700000000000002E-2</v>
      </c>
      <c r="AM91" s="164">
        <f t="shared" si="96"/>
        <v>0</v>
      </c>
      <c r="AN91" s="165">
        <v>2.3099999999999999E-2</v>
      </c>
      <c r="AO91" s="164">
        <f t="shared" si="97"/>
        <v>0</v>
      </c>
      <c r="AP91" s="165">
        <v>9.1999999999999998E-3</v>
      </c>
      <c r="AQ91" s="164">
        <f t="shared" si="98"/>
        <v>0</v>
      </c>
      <c r="AR91" s="165">
        <v>3.5999999999999999E-3</v>
      </c>
      <c r="AS91" s="164">
        <f t="shared" si="99"/>
        <v>0</v>
      </c>
    </row>
    <row r="92" spans="1:45" ht="15" customHeight="1" x14ac:dyDescent="0.25">
      <c r="A92" s="136" t="s">
        <v>36</v>
      </c>
      <c r="B92" s="133">
        <v>997</v>
      </c>
      <c r="C92" s="133">
        <v>6</v>
      </c>
      <c r="D92" s="141">
        <v>0</v>
      </c>
      <c r="E92" s="142">
        <v>1344079813</v>
      </c>
      <c r="F92" s="143">
        <f t="shared" si="81"/>
        <v>0</v>
      </c>
      <c r="G92" s="159">
        <v>105171</v>
      </c>
      <c r="H92" s="159">
        <f t="shared" si="80"/>
        <v>0</v>
      </c>
      <c r="I92" s="159">
        <f>MIN(H92,'NOx Annual Emissions'!N92,'Annual NOx Consent Decree Caps '!D92,' Retirement Adjustments'!D92)</f>
        <v>0</v>
      </c>
      <c r="J92" s="164">
        <v>21777.322499999998</v>
      </c>
      <c r="K92" s="159">
        <f t="shared" si="82"/>
        <v>0</v>
      </c>
      <c r="L92" s="165">
        <v>8602.9282999999996</v>
      </c>
      <c r="M92" s="159">
        <f t="shared" si="83"/>
        <v>0</v>
      </c>
      <c r="N92" s="165">
        <v>3398.5066999999999</v>
      </c>
      <c r="O92" s="159">
        <f t="shared" si="84"/>
        <v>0</v>
      </c>
      <c r="P92" s="239">
        <v>1342.5483999999999</v>
      </c>
      <c r="Q92" s="159">
        <f t="shared" si="85"/>
        <v>0</v>
      </c>
      <c r="R92" s="165">
        <v>530.36120000000005</v>
      </c>
      <c r="S92" s="159">
        <f t="shared" si="86"/>
        <v>0</v>
      </c>
      <c r="T92" s="149">
        <v>210.47919999999999</v>
      </c>
      <c r="U92" s="159">
        <f t="shared" si="87"/>
        <v>0</v>
      </c>
      <c r="V92" s="149">
        <v>98.883099999999999</v>
      </c>
      <c r="W92" s="159">
        <f t="shared" si="88"/>
        <v>0</v>
      </c>
      <c r="X92" s="147">
        <v>39.062899999999999</v>
      </c>
      <c r="Y92" s="159">
        <f t="shared" si="89"/>
        <v>0</v>
      </c>
      <c r="Z92" s="147">
        <v>15.4314</v>
      </c>
      <c r="AA92" s="159">
        <f t="shared" si="90"/>
        <v>0</v>
      </c>
      <c r="AB92" s="165">
        <v>6.0960000000000001</v>
      </c>
      <c r="AC92" s="159">
        <f t="shared" si="91"/>
        <v>0</v>
      </c>
      <c r="AD92" s="147">
        <v>2.4081999999999999</v>
      </c>
      <c r="AE92" s="159">
        <f t="shared" si="92"/>
        <v>0</v>
      </c>
      <c r="AF92" s="147">
        <v>0.95130000000000003</v>
      </c>
      <c r="AG92" s="159">
        <f t="shared" si="93"/>
        <v>0</v>
      </c>
      <c r="AH92" s="147">
        <v>0.37580000000000002</v>
      </c>
      <c r="AI92" s="164">
        <f t="shared" si="94"/>
        <v>0</v>
      </c>
      <c r="AJ92" s="165">
        <v>0.14849999999999999</v>
      </c>
      <c r="AK92" s="164">
        <f t="shared" si="95"/>
        <v>0</v>
      </c>
      <c r="AL92" s="165">
        <v>5.8700000000000002E-2</v>
      </c>
      <c r="AM92" s="164">
        <f t="shared" si="96"/>
        <v>0</v>
      </c>
      <c r="AN92" s="165">
        <v>2.3099999999999999E-2</v>
      </c>
      <c r="AO92" s="164">
        <f t="shared" si="97"/>
        <v>0</v>
      </c>
      <c r="AP92" s="165">
        <v>9.1999999999999998E-3</v>
      </c>
      <c r="AQ92" s="164">
        <f t="shared" si="98"/>
        <v>0</v>
      </c>
      <c r="AR92" s="165">
        <v>3.5999999999999999E-3</v>
      </c>
      <c r="AS92" s="164">
        <f t="shared" si="99"/>
        <v>0</v>
      </c>
    </row>
    <row r="93" spans="1:45" ht="15" customHeight="1" x14ac:dyDescent="0.25">
      <c r="A93" s="63" t="s">
        <v>37</v>
      </c>
      <c r="B93" s="133">
        <v>55229</v>
      </c>
      <c r="C93" s="139" t="s">
        <v>38</v>
      </c>
      <c r="D93" s="141">
        <f>(LARGE('Annual Heat Inputs'!D93:K93,1)+LARGE('Annual Heat Inputs'!D93:K93,2)+LARGE('Annual Heat Inputs'!D93:K93,3))/3</f>
        <v>154514.86233333332</v>
      </c>
      <c r="E93" s="142">
        <v>1344079813</v>
      </c>
      <c r="F93" s="143">
        <f t="shared" si="81"/>
        <v>1.1495958858905451E-4</v>
      </c>
      <c r="G93" s="159">
        <v>105171</v>
      </c>
      <c r="H93" s="159">
        <f t="shared" si="80"/>
        <v>12.090414891499451</v>
      </c>
      <c r="I93" s="159">
        <f>MIN(H93,'NOx Annual Emissions'!N93,'Annual NOx Consent Decree Caps '!D93,' Retirement Adjustments'!D93)</f>
        <v>12.090414891499451</v>
      </c>
      <c r="J93" s="164">
        <v>21777.322499999998</v>
      </c>
      <c r="K93" s="164">
        <f t="shared" ref="K93:K100" si="100">PRODUCT(F93,J93)+H93</f>
        <v>14.593926926670612</v>
      </c>
      <c r="L93" s="165">
        <v>8602.9282999999996</v>
      </c>
      <c r="M93" s="164">
        <f t="shared" ref="M93:M100" si="101">PRODUCT(F93,L93)+K93</f>
        <v>15.582916024699745</v>
      </c>
      <c r="N93" s="165">
        <v>3398.5066999999999</v>
      </c>
      <c r="O93" s="164">
        <f t="shared" ref="O93:O100" si="102">PRODUCT(F93,N93)+M93</f>
        <v>15.97360695674889</v>
      </c>
      <c r="P93" s="239">
        <v>1342.5483999999999</v>
      </c>
      <c r="Q93" s="164">
        <f t="shared" ref="Q93:Q100" si="103">PRODUCT(F93,P93)+O93</f>
        <v>16.127945768473783</v>
      </c>
      <c r="R93" s="165">
        <v>530.36120000000005</v>
      </c>
      <c r="S93" s="164">
        <f t="shared" ref="S93:S100" si="104">PRODUCT(F93,R93)+Q93</f>
        <v>16.18891587382938</v>
      </c>
      <c r="T93" s="149">
        <v>210.47919999999999</v>
      </c>
      <c r="U93" s="239">
        <f t="shared" ref="U93:U100" si="105">PRODUCT(F93,T93)+S93</f>
        <v>16.213112476067934</v>
      </c>
      <c r="V93" s="149">
        <v>98.883099999999999</v>
      </c>
      <c r="W93" s="164">
        <f t="shared" ref="W93:W100" si="106">PRODUCT(F93,V93)+U93</f>
        <v>16.224480036562344</v>
      </c>
      <c r="X93" s="147">
        <v>39.062899999999999</v>
      </c>
      <c r="Y93" s="164">
        <f t="shared" ref="Y93:Y100" si="107">PRODUCT(F93,X93)+W93</f>
        <v>16.228970691475439</v>
      </c>
      <c r="Z93" s="147">
        <v>15.4314</v>
      </c>
      <c r="AA93" s="164">
        <f t="shared" ref="AA93:AA100" si="108">PRODUCT(F93,Z93)+Y93</f>
        <v>16.230744678870792</v>
      </c>
      <c r="AB93" s="165">
        <v>6.0960000000000001</v>
      </c>
      <c r="AC93" s="164">
        <f t="shared" ref="AC93:AC100" si="109">PRODUCT(F93,AB93)+AA93</f>
        <v>16.231445472522832</v>
      </c>
      <c r="AD93" s="147">
        <v>2.4081999999999999</v>
      </c>
      <c r="AE93" s="164">
        <f t="shared" ref="AE93:AE100" si="110">PRODUCT(F93,AD93)+AC93</f>
        <v>16.231722318204074</v>
      </c>
      <c r="AF93" s="147">
        <v>0.95130000000000003</v>
      </c>
      <c r="AG93" s="164">
        <f t="shared" ref="AG93:AG100" si="111">PRODUCT(F93,AF93)+AE93</f>
        <v>16.231831679260701</v>
      </c>
      <c r="AH93" s="147">
        <v>0.37580000000000002</v>
      </c>
      <c r="AI93" s="164">
        <f t="shared" ref="AI93:AI100" si="112">PRODUCT(F93,AH93)+AG93</f>
        <v>16.231874881074091</v>
      </c>
      <c r="AJ93" s="165">
        <v>0.14849999999999999</v>
      </c>
      <c r="AK93" s="164">
        <f t="shared" ref="AK93:AK100" si="113">PRODUCT(F93,AJ93)+AI93</f>
        <v>16.231891952572997</v>
      </c>
      <c r="AL93" s="165">
        <v>5.8700000000000002E-2</v>
      </c>
      <c r="AM93" s="164">
        <f t="shared" ref="AM93:AM100" si="114">PRODUCT(F93,AL93)+AK93</f>
        <v>16.231898700700846</v>
      </c>
      <c r="AN93" s="165">
        <v>2.3099999999999999E-2</v>
      </c>
      <c r="AO93" s="164">
        <f t="shared" ref="AO93:AO100" si="115">PRODUCT(F93,AN93)+AM93</f>
        <v>16.231901356267343</v>
      </c>
      <c r="AP93" s="165">
        <v>9.1999999999999998E-3</v>
      </c>
      <c r="AQ93" s="164">
        <f t="shared" ref="AQ93:AQ100" si="116">PRODUCT(F93,AP93)+AO93</f>
        <v>16.231902413895558</v>
      </c>
      <c r="AR93" s="165">
        <v>3.5999999999999999E-3</v>
      </c>
      <c r="AS93" s="164">
        <f t="shared" ref="AS93:AS100" si="117">PRODUCT(F93,AR93)+AQ93</f>
        <v>16.231902827750076</v>
      </c>
    </row>
    <row r="94" spans="1:45" ht="15" customHeight="1" x14ac:dyDescent="0.25">
      <c r="A94" s="63" t="s">
        <v>37</v>
      </c>
      <c r="B94" s="133">
        <v>55229</v>
      </c>
      <c r="C94" s="139" t="s">
        <v>39</v>
      </c>
      <c r="D94" s="141">
        <f>(LARGE('Annual Heat Inputs'!D94:K94,1)+LARGE('Annual Heat Inputs'!D94:K94,2)+LARGE('Annual Heat Inputs'!D94:K94,3))/3</f>
        <v>175136.90066666668</v>
      </c>
      <c r="E94" s="142">
        <v>1344079813</v>
      </c>
      <c r="F94" s="143">
        <f t="shared" si="81"/>
        <v>1.3030245597972289E-4</v>
      </c>
      <c r="G94" s="159">
        <v>105171</v>
      </c>
      <c r="H94" s="159">
        <f t="shared" si="80"/>
        <v>13.704039597843437</v>
      </c>
      <c r="I94" s="159">
        <f>MIN(H94,'NOx Annual Emissions'!N94,'Annual NOx Consent Decree Caps '!D94,' Retirement Adjustments'!D94)</f>
        <v>13.704039597843437</v>
      </c>
      <c r="J94" s="164">
        <v>21777.322499999998</v>
      </c>
      <c r="K94" s="164">
        <f t="shared" si="100"/>
        <v>16.541678204255916</v>
      </c>
      <c r="L94" s="165">
        <v>8602.9282999999996</v>
      </c>
      <c r="M94" s="164">
        <f t="shared" si="101"/>
        <v>17.66266089036338</v>
      </c>
      <c r="N94" s="165">
        <v>3398.5066999999999</v>
      </c>
      <c r="O94" s="164">
        <f t="shared" si="102"/>
        <v>18.105494660036925</v>
      </c>
      <c r="P94" s="239">
        <v>1342.5483999999999</v>
      </c>
      <c r="Q94" s="164">
        <f t="shared" si="103"/>
        <v>18.280432013828573</v>
      </c>
      <c r="R94" s="165">
        <v>530.36120000000005</v>
      </c>
      <c r="S94" s="164">
        <f t="shared" si="104"/>
        <v>18.349539380744925</v>
      </c>
      <c r="T94" s="149">
        <v>210.47919999999999</v>
      </c>
      <c r="U94" s="239">
        <f t="shared" si="105"/>
        <v>18.376965337437571</v>
      </c>
      <c r="V94" s="149">
        <v>98.883099999999999</v>
      </c>
      <c r="W94" s="164">
        <f t="shared" si="106"/>
        <v>18.38985004822246</v>
      </c>
      <c r="X94" s="147">
        <v>39.062899999999999</v>
      </c>
      <c r="Y94" s="164">
        <f t="shared" si="107"/>
        <v>18.39494004003015</v>
      </c>
      <c r="Z94" s="147">
        <v>15.4314</v>
      </c>
      <c r="AA94" s="164">
        <f t="shared" si="108"/>
        <v>18.396950789349354</v>
      </c>
      <c r="AB94" s="165">
        <v>6.0960000000000001</v>
      </c>
      <c r="AC94" s="164">
        <f t="shared" si="109"/>
        <v>18.397745113121008</v>
      </c>
      <c r="AD94" s="147">
        <v>2.4081999999999999</v>
      </c>
      <c r="AE94" s="164">
        <f t="shared" si="110"/>
        <v>18.3980589074955</v>
      </c>
      <c r="AF94" s="147">
        <v>0.95130000000000003</v>
      </c>
      <c r="AG94" s="164">
        <f t="shared" si="111"/>
        <v>18.398182864221873</v>
      </c>
      <c r="AH94" s="147">
        <v>0.37580000000000002</v>
      </c>
      <c r="AI94" s="164">
        <f t="shared" si="112"/>
        <v>18.398231831884829</v>
      </c>
      <c r="AJ94" s="165">
        <v>0.14849999999999999</v>
      </c>
      <c r="AK94" s="164">
        <f t="shared" si="113"/>
        <v>18.398251181799541</v>
      </c>
      <c r="AL94" s="165">
        <v>5.8700000000000002E-2</v>
      </c>
      <c r="AM94" s="164">
        <f t="shared" si="114"/>
        <v>18.398258830553708</v>
      </c>
      <c r="AN94" s="165">
        <v>2.3099999999999999E-2</v>
      </c>
      <c r="AO94" s="164">
        <f t="shared" si="115"/>
        <v>18.398261840540442</v>
      </c>
      <c r="AP94" s="165">
        <v>9.1999999999999998E-3</v>
      </c>
      <c r="AQ94" s="164">
        <f t="shared" si="116"/>
        <v>18.398263039323037</v>
      </c>
      <c r="AR94" s="165">
        <v>3.5999999999999999E-3</v>
      </c>
      <c r="AS94" s="164">
        <f t="shared" si="117"/>
        <v>18.39826350841188</v>
      </c>
    </row>
    <row r="95" spans="1:45" ht="15" customHeight="1" x14ac:dyDescent="0.25">
      <c r="A95" s="63" t="s">
        <v>37</v>
      </c>
      <c r="B95" s="133">
        <v>55229</v>
      </c>
      <c r="C95" s="139" t="s">
        <v>40</v>
      </c>
      <c r="D95" s="141">
        <f>(LARGE('Annual Heat Inputs'!D95:K95,1)+LARGE('Annual Heat Inputs'!D95:K95,2)+LARGE('Annual Heat Inputs'!D95:K95,3))/3</f>
        <v>150688.48433333333</v>
      </c>
      <c r="E95" s="142">
        <v>1344079813</v>
      </c>
      <c r="F95" s="143">
        <f t="shared" si="81"/>
        <v>1.1211275020714364E-4</v>
      </c>
      <c r="G95" s="159">
        <v>105171</v>
      </c>
      <c r="H95" s="159">
        <f t="shared" si="80"/>
        <v>11.791010052035503</v>
      </c>
      <c r="I95" s="159">
        <f>MIN(H95,'NOx Annual Emissions'!N95,'Annual NOx Consent Decree Caps '!D95,' Retirement Adjustments'!D95)</f>
        <v>11.791010052035503</v>
      </c>
      <c r="J95" s="164">
        <v>21777.322499999998</v>
      </c>
      <c r="K95" s="164">
        <f t="shared" si="100"/>
        <v>14.232525569658412</v>
      </c>
      <c r="L95" s="165">
        <v>8602.9282999999996</v>
      </c>
      <c r="M95" s="164">
        <f t="shared" si="101"/>
        <v>15.19702352120628</v>
      </c>
      <c r="N95" s="165">
        <v>3398.5066999999999</v>
      </c>
      <c r="O95" s="164">
        <f t="shared" si="102"/>
        <v>15.578039453940683</v>
      </c>
      <c r="P95" s="239">
        <v>1342.5483999999999</v>
      </c>
      <c r="Q95" s="164">
        <f t="shared" si="103"/>
        <v>15.728556247350884</v>
      </c>
      <c r="R95" s="165">
        <v>530.36120000000005</v>
      </c>
      <c r="S95" s="164">
        <f t="shared" si="104"/>
        <v>15.788016500086044</v>
      </c>
      <c r="T95" s="149">
        <v>210.47919999999999</v>
      </c>
      <c r="U95" s="239">
        <f t="shared" si="105"/>
        <v>15.811613902059444</v>
      </c>
      <c r="V95" s="149">
        <v>98.883099999999999</v>
      </c>
      <c r="W95" s="164">
        <f t="shared" si="106"/>
        <v>15.822699958349451</v>
      </c>
      <c r="X95" s="147">
        <v>39.062899999999999</v>
      </c>
      <c r="Y95" s="164">
        <f t="shared" si="107"/>
        <v>15.827079407499518</v>
      </c>
      <c r="Z95" s="147">
        <v>15.4314</v>
      </c>
      <c r="AA95" s="164">
        <f t="shared" si="108"/>
        <v>15.828809464193064</v>
      </c>
      <c r="AB95" s="165">
        <v>6.0960000000000001</v>
      </c>
      <c r="AC95" s="164">
        <f t="shared" si="109"/>
        <v>15.829492903518327</v>
      </c>
      <c r="AD95" s="147">
        <v>2.4081999999999999</v>
      </c>
      <c r="AE95" s="164">
        <f t="shared" si="110"/>
        <v>15.829762893443375</v>
      </c>
      <c r="AF95" s="147">
        <v>0.95130000000000003</v>
      </c>
      <c r="AG95" s="164">
        <f t="shared" si="111"/>
        <v>15.829869546302646</v>
      </c>
      <c r="AH95" s="147">
        <v>0.37580000000000002</v>
      </c>
      <c r="AI95" s="164">
        <f t="shared" si="112"/>
        <v>15.829911678274174</v>
      </c>
      <c r="AJ95" s="165">
        <v>0.14849999999999999</v>
      </c>
      <c r="AK95" s="164">
        <f t="shared" si="113"/>
        <v>15.82992832701758</v>
      </c>
      <c r="AL95" s="165">
        <v>5.8700000000000002E-2</v>
      </c>
      <c r="AM95" s="164">
        <f t="shared" si="114"/>
        <v>15.829934908036018</v>
      </c>
      <c r="AN95" s="165">
        <v>2.3099999999999999E-2</v>
      </c>
      <c r="AO95" s="164">
        <f t="shared" si="115"/>
        <v>15.829937497840547</v>
      </c>
      <c r="AP95" s="165">
        <v>9.1999999999999998E-3</v>
      </c>
      <c r="AQ95" s="164">
        <f t="shared" si="116"/>
        <v>15.829938529277849</v>
      </c>
      <c r="AR95" s="165">
        <v>3.5999999999999999E-3</v>
      </c>
      <c r="AS95" s="164">
        <f t="shared" si="117"/>
        <v>15.829938932883749</v>
      </c>
    </row>
    <row r="96" spans="1:45" ht="15" customHeight="1" x14ac:dyDescent="0.25">
      <c r="A96" s="63" t="s">
        <v>37</v>
      </c>
      <c r="B96" s="133">
        <v>55229</v>
      </c>
      <c r="C96" s="139" t="s">
        <v>41</v>
      </c>
      <c r="D96" s="141">
        <f>(LARGE('Annual Heat Inputs'!D96:K96,1)+LARGE('Annual Heat Inputs'!D96:K96,2)+LARGE('Annual Heat Inputs'!D96:K96,3))/3</f>
        <v>151605.23466666669</v>
      </c>
      <c r="E96" s="142">
        <v>1344079813</v>
      </c>
      <c r="F96" s="143">
        <f t="shared" si="81"/>
        <v>1.1279481560569104E-4</v>
      </c>
      <c r="G96" s="159">
        <v>105171</v>
      </c>
      <c r="H96" s="159">
        <f t="shared" si="80"/>
        <v>11.862743552066132</v>
      </c>
      <c r="I96" s="159">
        <f>MIN(H96,'NOx Annual Emissions'!N96,'Annual NOx Consent Decree Caps '!D96,' Retirement Adjustments'!D96)</f>
        <v>11.862743552066132</v>
      </c>
      <c r="J96" s="164">
        <v>21777.322499999998</v>
      </c>
      <c r="K96" s="164">
        <f t="shared" si="100"/>
        <v>14.319112627839298</v>
      </c>
      <c r="L96" s="165">
        <v>8602.9282999999996</v>
      </c>
      <c r="M96" s="164">
        <f t="shared" si="101"/>
        <v>15.289478339106779</v>
      </c>
      <c r="N96" s="165">
        <v>3398.5066999999999</v>
      </c>
      <c r="O96" s="164">
        <f t="shared" si="102"/>
        <v>15.672812275667985</v>
      </c>
      <c r="P96" s="239">
        <v>1342.5483999999999</v>
      </c>
      <c r="Q96" s="164">
        <f t="shared" si="103"/>
        <v>15.824244774887701</v>
      </c>
      <c r="R96" s="165">
        <v>530.36120000000005</v>
      </c>
      <c r="S96" s="164">
        <f t="shared" si="104"/>
        <v>15.884066768646115</v>
      </c>
      <c r="T96" s="149">
        <v>210.47919999999999</v>
      </c>
      <c r="U96" s="239">
        <f t="shared" si="105"/>
        <v>15.907807731198949</v>
      </c>
      <c r="V96" s="149">
        <v>98.883099999999999</v>
      </c>
      <c r="W96" s="164">
        <f t="shared" si="106"/>
        <v>15.918961232229968</v>
      </c>
      <c r="X96" s="147">
        <v>39.062899999999999</v>
      </c>
      <c r="Y96" s="164">
        <f t="shared" si="107"/>
        <v>15.923367324832492</v>
      </c>
      <c r="Z96" s="147">
        <v>15.4314</v>
      </c>
      <c r="AA96" s="164">
        <f t="shared" si="108"/>
        <v>15.92510790675003</v>
      </c>
      <c r="AB96" s="165">
        <v>6.0960000000000001</v>
      </c>
      <c r="AC96" s="164">
        <f t="shared" si="109"/>
        <v>15.925795503945963</v>
      </c>
      <c r="AD96" s="147">
        <v>2.4081999999999999</v>
      </c>
      <c r="AE96" s="164">
        <f t="shared" si="110"/>
        <v>15.926067136420905</v>
      </c>
      <c r="AF96" s="147">
        <v>0.95130000000000003</v>
      </c>
      <c r="AG96" s="164">
        <f t="shared" si="111"/>
        <v>15.92617443812899</v>
      </c>
      <c r="AH96" s="147">
        <v>0.37580000000000002</v>
      </c>
      <c r="AI96" s="164">
        <f t="shared" si="112"/>
        <v>15.926216826420696</v>
      </c>
      <c r="AJ96" s="165">
        <v>0.14849999999999999</v>
      </c>
      <c r="AK96" s="164">
        <f t="shared" si="113"/>
        <v>15.926233576450812</v>
      </c>
      <c r="AL96" s="165">
        <v>5.8700000000000002E-2</v>
      </c>
      <c r="AM96" s="164">
        <f t="shared" si="114"/>
        <v>15.926240197506488</v>
      </c>
      <c r="AN96" s="165">
        <v>2.3099999999999999E-2</v>
      </c>
      <c r="AO96" s="164">
        <f t="shared" si="115"/>
        <v>15.926242803066728</v>
      </c>
      <c r="AP96" s="165">
        <v>9.1999999999999998E-3</v>
      </c>
      <c r="AQ96" s="164">
        <f t="shared" si="116"/>
        <v>15.926243840779032</v>
      </c>
      <c r="AR96" s="165">
        <v>3.5999999999999999E-3</v>
      </c>
      <c r="AS96" s="164">
        <f t="shared" si="117"/>
        <v>15.926244246840367</v>
      </c>
    </row>
    <row r="97" spans="1:45" ht="15" customHeight="1" x14ac:dyDescent="0.25">
      <c r="A97" s="63" t="s">
        <v>37</v>
      </c>
      <c r="B97" s="133">
        <v>55229</v>
      </c>
      <c r="C97" s="139" t="s">
        <v>42</v>
      </c>
      <c r="D97" s="141">
        <f>(LARGE('Annual Heat Inputs'!D97:K97,1)+LARGE('Annual Heat Inputs'!D97:K97,2)+LARGE('Annual Heat Inputs'!D97:K97,3))/3</f>
        <v>157838.93799999999</v>
      </c>
      <c r="E97" s="142">
        <v>1344079813</v>
      </c>
      <c r="F97" s="143">
        <f t="shared" si="81"/>
        <v>1.1743271230872953E-4</v>
      </c>
      <c r="G97" s="159">
        <v>105171</v>
      </c>
      <c r="H97" s="159">
        <f t="shared" si="80"/>
        <v>12.350515786221393</v>
      </c>
      <c r="I97" s="159">
        <f>MIN(H97,'NOx Annual Emissions'!N97,'Annual NOx Consent Decree Caps '!D97,' Retirement Adjustments'!D97)</f>
        <v>12.350515786221393</v>
      </c>
      <c r="J97" s="164">
        <v>21777.322499999998</v>
      </c>
      <c r="K97" s="164">
        <f t="shared" si="100"/>
        <v>14.907885834218316</v>
      </c>
      <c r="L97" s="165">
        <v>8602.9282999999996</v>
      </c>
      <c r="M97" s="164">
        <f t="shared" si="101"/>
        <v>15.918151038284844</v>
      </c>
      <c r="N97" s="165">
        <v>3398.5066999999999</v>
      </c>
      <c r="O97" s="164">
        <f t="shared" si="102"/>
        <v>16.317246897865232</v>
      </c>
      <c r="P97" s="239">
        <v>1342.5483999999999</v>
      </c>
      <c r="Q97" s="164">
        <f t="shared" si="103"/>
        <v>16.474905997882978</v>
      </c>
      <c r="R97" s="165">
        <v>530.36120000000005</v>
      </c>
      <c r="S97" s="164">
        <f t="shared" si="104"/>
        <v>16.537187752102291</v>
      </c>
      <c r="T97" s="149">
        <v>210.47919999999999</v>
      </c>
      <c r="U97" s="239">
        <f t="shared" si="105"/>
        <v>16.561904895442861</v>
      </c>
      <c r="V97" s="149">
        <v>98.883099999999999</v>
      </c>
      <c r="W97" s="164">
        <f t="shared" si="106"/>
        <v>16.573517006077356</v>
      </c>
      <c r="X97" s="147">
        <v>39.062899999999999</v>
      </c>
      <c r="Y97" s="164">
        <f t="shared" si="107"/>
        <v>16.578104268375</v>
      </c>
      <c r="Z97" s="147">
        <v>15.4314</v>
      </c>
      <c r="AA97" s="164">
        <f t="shared" si="108"/>
        <v>16.57991641953172</v>
      </c>
      <c r="AB97" s="165">
        <v>6.0960000000000001</v>
      </c>
      <c r="AC97" s="164">
        <f t="shared" si="109"/>
        <v>16.580632289345953</v>
      </c>
      <c r="AD97" s="147">
        <v>2.4081999999999999</v>
      </c>
      <c r="AE97" s="164">
        <f t="shared" si="110"/>
        <v>16.580915090803735</v>
      </c>
      <c r="AF97" s="147">
        <v>0.95130000000000003</v>
      </c>
      <c r="AG97" s="164">
        <f t="shared" si="111"/>
        <v>16.581026804542955</v>
      </c>
      <c r="AH97" s="147">
        <v>0.37580000000000002</v>
      </c>
      <c r="AI97" s="164">
        <f t="shared" si="112"/>
        <v>16.581070935756241</v>
      </c>
      <c r="AJ97" s="165">
        <v>0.14849999999999999</v>
      </c>
      <c r="AK97" s="164">
        <f t="shared" si="113"/>
        <v>16.581088374514017</v>
      </c>
      <c r="AL97" s="165">
        <v>5.8700000000000002E-2</v>
      </c>
      <c r="AM97" s="164">
        <f t="shared" si="114"/>
        <v>16.581095267814231</v>
      </c>
      <c r="AN97" s="165">
        <v>2.3099999999999999E-2</v>
      </c>
      <c r="AO97" s="164">
        <f t="shared" si="115"/>
        <v>16.581097980509885</v>
      </c>
      <c r="AP97" s="165">
        <v>9.1999999999999998E-3</v>
      </c>
      <c r="AQ97" s="164">
        <f t="shared" si="116"/>
        <v>16.581099060890839</v>
      </c>
      <c r="AR97" s="165">
        <v>3.5999999999999999E-3</v>
      </c>
      <c r="AS97" s="164">
        <f t="shared" si="117"/>
        <v>16.581099483648604</v>
      </c>
    </row>
    <row r="98" spans="1:45" ht="15" customHeight="1" x14ac:dyDescent="0.25">
      <c r="A98" s="63" t="s">
        <v>37</v>
      </c>
      <c r="B98" s="133">
        <v>55229</v>
      </c>
      <c r="C98" s="139" t="s">
        <v>43</v>
      </c>
      <c r="D98" s="141">
        <f>(LARGE('Annual Heat Inputs'!D98:K98,1)+LARGE('Annual Heat Inputs'!D98:K98,2)+LARGE('Annual Heat Inputs'!D98:K98,3))/3</f>
        <v>154703.26699999999</v>
      </c>
      <c r="E98" s="142">
        <v>1344079813</v>
      </c>
      <c r="F98" s="143">
        <f t="shared" si="81"/>
        <v>1.1509976230853486E-4</v>
      </c>
      <c r="G98" s="159">
        <v>105171</v>
      </c>
      <c r="H98" s="159">
        <f t="shared" si="80"/>
        <v>12.105157101750921</v>
      </c>
      <c r="I98" s="159">
        <f>MIN(H98,'NOx Annual Emissions'!N98,'Annual NOx Consent Decree Caps '!D98,' Retirement Adjustments'!D98)</f>
        <v>12.105157101750921</v>
      </c>
      <c r="J98" s="164">
        <v>21777.322499999998</v>
      </c>
      <c r="K98" s="164">
        <f t="shared" si="100"/>
        <v>14.611721745217228</v>
      </c>
      <c r="L98" s="165">
        <v>8602.9282999999996</v>
      </c>
      <c r="M98" s="164">
        <f t="shared" si="101"/>
        <v>15.601916747704596</v>
      </c>
      <c r="N98" s="165">
        <v>3398.5066999999999</v>
      </c>
      <c r="O98" s="164">
        <f t="shared" si="102"/>
        <v>15.993084061078559</v>
      </c>
      <c r="P98" s="239">
        <v>1342.5483999999999</v>
      </c>
      <c r="Q98" s="164">
        <f t="shared" si="103"/>
        <v>16.147611062806263</v>
      </c>
      <c r="R98" s="165">
        <v>530.36120000000005</v>
      </c>
      <c r="S98" s="164">
        <f t="shared" si="104"/>
        <v>16.208655510863931</v>
      </c>
      <c r="T98" s="149">
        <v>210.47919999999999</v>
      </c>
      <c r="U98" s="239">
        <f t="shared" si="105"/>
        <v>16.23288161675482</v>
      </c>
      <c r="V98" s="149">
        <v>98.883099999999999</v>
      </c>
      <c r="W98" s="164">
        <f t="shared" si="106"/>
        <v>16.244263038061153</v>
      </c>
      <c r="X98" s="147">
        <v>39.062899999999999</v>
      </c>
      <c r="Y98" s="164">
        <f t="shared" si="107"/>
        <v>16.248759168566234</v>
      </c>
      <c r="Z98" s="147">
        <v>15.4314</v>
      </c>
      <c r="AA98" s="164">
        <f t="shared" si="108"/>
        <v>16.250535319038324</v>
      </c>
      <c r="AB98" s="165">
        <v>6.0960000000000001</v>
      </c>
      <c r="AC98" s="164">
        <f t="shared" si="109"/>
        <v>16.251236967189357</v>
      </c>
      <c r="AD98" s="147">
        <v>2.4081999999999999</v>
      </c>
      <c r="AE98" s="164">
        <f t="shared" si="110"/>
        <v>16.251514150436947</v>
      </c>
      <c r="AF98" s="147">
        <v>0.95130000000000003</v>
      </c>
      <c r="AG98" s="164">
        <f t="shared" si="111"/>
        <v>16.25162364484083</v>
      </c>
      <c r="AH98" s="147">
        <v>0.37580000000000002</v>
      </c>
      <c r="AI98" s="164">
        <f t="shared" si="112"/>
        <v>16.251666899331507</v>
      </c>
      <c r="AJ98" s="165">
        <v>0.14849999999999999</v>
      </c>
      <c r="AK98" s="164">
        <f t="shared" si="113"/>
        <v>16.25168399164621</v>
      </c>
      <c r="AL98" s="165">
        <v>5.8700000000000002E-2</v>
      </c>
      <c r="AM98" s="164">
        <f t="shared" si="114"/>
        <v>16.251690748002257</v>
      </c>
      <c r="AN98" s="165">
        <v>2.3099999999999999E-2</v>
      </c>
      <c r="AO98" s="164">
        <f t="shared" si="115"/>
        <v>16.251693406806766</v>
      </c>
      <c r="AP98" s="165">
        <v>9.1999999999999998E-3</v>
      </c>
      <c r="AQ98" s="164">
        <f t="shared" si="116"/>
        <v>16.251694465724579</v>
      </c>
      <c r="AR98" s="165">
        <v>3.5999999999999999E-3</v>
      </c>
      <c r="AS98" s="164">
        <f t="shared" si="117"/>
        <v>16.251694880083722</v>
      </c>
    </row>
    <row r="99" spans="1:45" ht="15" customHeight="1" x14ac:dyDescent="0.25">
      <c r="A99" s="63" t="s">
        <v>37</v>
      </c>
      <c r="B99" s="133">
        <v>55229</v>
      </c>
      <c r="C99" s="139" t="s">
        <v>44</v>
      </c>
      <c r="D99" s="141">
        <f>(LARGE('Annual Heat Inputs'!D99:K99,1)+LARGE('Annual Heat Inputs'!D99:K99,2)+LARGE('Annual Heat Inputs'!D99:K99,3))/3</f>
        <v>159415.42000000001</v>
      </c>
      <c r="E99" s="142">
        <v>1344079813</v>
      </c>
      <c r="F99" s="143">
        <f t="shared" si="81"/>
        <v>1.1860562033454185E-4</v>
      </c>
      <c r="G99" s="159">
        <v>105171</v>
      </c>
      <c r="H99" s="159">
        <f t="shared" si="80"/>
        <v>12.473871696204101</v>
      </c>
      <c r="I99" s="159">
        <f>MIN(H99,'NOx Annual Emissions'!N99,'Annual NOx Consent Decree Caps '!D99,' Retirement Adjustments'!D99)</f>
        <v>12.473871696204101</v>
      </c>
      <c r="J99" s="164">
        <v>21777.322499999998</v>
      </c>
      <c r="K99" s="164">
        <f t="shared" si="100"/>
        <v>15.056784540541976</v>
      </c>
      <c r="L99" s="165">
        <v>8602.9282999999996</v>
      </c>
      <c r="M99" s="164">
        <f t="shared" si="101"/>
        <v>16.077140188257061</v>
      </c>
      <c r="N99" s="165">
        <v>3398.5066999999999</v>
      </c>
      <c r="O99" s="164">
        <f t="shared" si="102"/>
        <v>16.48022218362166</v>
      </c>
      <c r="P99" s="239">
        <v>1342.5483999999999</v>
      </c>
      <c r="Q99" s="164">
        <f t="shared" si="103"/>
        <v>16.639455969432806</v>
      </c>
      <c r="R99" s="165">
        <v>530.36120000000005</v>
      </c>
      <c r="S99" s="164">
        <f t="shared" si="104"/>
        <v>16.702359788560177</v>
      </c>
      <c r="T99" s="149">
        <v>210.47919999999999</v>
      </c>
      <c r="U99" s="239">
        <f t="shared" si="105"/>
        <v>16.727323804643696</v>
      </c>
      <c r="V99" s="149">
        <v>98.883099999999999</v>
      </c>
      <c r="W99" s="164">
        <f t="shared" si="106"/>
        <v>16.739051896059799</v>
      </c>
      <c r="X99" s="147">
        <v>39.062899999999999</v>
      </c>
      <c r="Y99" s="164">
        <f t="shared" si="107"/>
        <v>16.743684975546365</v>
      </c>
      <c r="Z99" s="147">
        <v>15.4314</v>
      </c>
      <c r="AA99" s="164">
        <f t="shared" si="108"/>
        <v>16.745515226315995</v>
      </c>
      <c r="AB99" s="165">
        <v>6.0960000000000001</v>
      </c>
      <c r="AC99" s="164">
        <f t="shared" si="109"/>
        <v>16.746238246177555</v>
      </c>
      <c r="AD99" s="147">
        <v>2.4081999999999999</v>
      </c>
      <c r="AE99" s="164">
        <f t="shared" si="110"/>
        <v>16.746523872232444</v>
      </c>
      <c r="AF99" s="147">
        <v>0.95130000000000003</v>
      </c>
      <c r="AG99" s="164">
        <f t="shared" si="111"/>
        <v>16.746636701759069</v>
      </c>
      <c r="AH99" s="147">
        <v>0.37580000000000002</v>
      </c>
      <c r="AI99" s="164">
        <f t="shared" si="112"/>
        <v>16.746681273751189</v>
      </c>
      <c r="AJ99" s="165">
        <v>0.14849999999999999</v>
      </c>
      <c r="AK99" s="164">
        <f t="shared" si="113"/>
        <v>16.74669888668581</v>
      </c>
      <c r="AL99" s="165">
        <v>5.8700000000000002E-2</v>
      </c>
      <c r="AM99" s="164">
        <f t="shared" si="114"/>
        <v>16.746705848835724</v>
      </c>
      <c r="AN99" s="165">
        <v>2.3099999999999999E-2</v>
      </c>
      <c r="AO99" s="164">
        <f t="shared" si="115"/>
        <v>16.746708588625555</v>
      </c>
      <c r="AP99" s="165">
        <v>9.1999999999999998E-3</v>
      </c>
      <c r="AQ99" s="164">
        <f t="shared" si="116"/>
        <v>16.746709679797263</v>
      </c>
      <c r="AR99" s="165">
        <v>3.5999999999999999E-3</v>
      </c>
      <c r="AS99" s="164">
        <f t="shared" si="117"/>
        <v>16.746710106777495</v>
      </c>
    </row>
    <row r="100" spans="1:45" ht="15" customHeight="1" x14ac:dyDescent="0.25">
      <c r="A100" s="63" t="s">
        <v>37</v>
      </c>
      <c r="B100" s="133">
        <v>55229</v>
      </c>
      <c r="C100" s="139" t="s">
        <v>45</v>
      </c>
      <c r="D100" s="141">
        <f>(LARGE('Annual Heat Inputs'!D100:K100,1)+LARGE('Annual Heat Inputs'!D100:K100,2)+LARGE('Annual Heat Inputs'!D100:K100,3))/3</f>
        <v>145722.06033333333</v>
      </c>
      <c r="E100" s="142">
        <v>1344079813</v>
      </c>
      <c r="F100" s="143">
        <f t="shared" si="81"/>
        <v>1.0841771368329696E-4</v>
      </c>
      <c r="G100" s="159">
        <v>105171</v>
      </c>
      <c r="H100" s="159">
        <f t="shared" si="80"/>
        <v>11.402399365786025</v>
      </c>
      <c r="I100" s="159">
        <f>MIN(H100,'NOx Annual Emissions'!N100,'Annual NOx Consent Decree Caps '!D100,' Retirement Adjustments'!D100)</f>
        <v>11.402399365786025</v>
      </c>
      <c r="J100" s="164">
        <v>21777.322499999998</v>
      </c>
      <c r="K100" s="164">
        <f t="shared" si="100"/>
        <v>13.763446881379846</v>
      </c>
      <c r="L100" s="165">
        <v>8602.9282999999996</v>
      </c>
      <c r="M100" s="164">
        <f t="shared" si="101"/>
        <v>14.696156698647178</v>
      </c>
      <c r="N100" s="165">
        <v>3398.5066999999999</v>
      </c>
      <c r="O100" s="164">
        <f t="shared" si="102"/>
        <v>15.064615024998544</v>
      </c>
      <c r="P100" s="239">
        <v>1342.5483999999999</v>
      </c>
      <c r="Q100" s="164">
        <f t="shared" si="103"/>
        <v>15.210171053035712</v>
      </c>
      <c r="R100" s="165">
        <v>530.36120000000005</v>
      </c>
      <c r="S100" s="164">
        <f t="shared" si="104"/>
        <v>15.267671601766041</v>
      </c>
      <c r="T100" s="149">
        <v>210.47919999999999</v>
      </c>
      <c r="U100" s="239">
        <f t="shared" si="105"/>
        <v>15.290491275407931</v>
      </c>
      <c r="V100" s="149">
        <v>98.883099999999999</v>
      </c>
      <c r="W100" s="164">
        <f t="shared" si="106"/>
        <v>15.301211955031848</v>
      </c>
      <c r="X100" s="147">
        <v>39.062899999999999</v>
      </c>
      <c r="Y100" s="164">
        <f t="shared" si="107"/>
        <v>15.305447065339687</v>
      </c>
      <c r="Z100" s="147">
        <v>15.4314</v>
      </c>
      <c r="AA100" s="164">
        <f t="shared" si="108"/>
        <v>15.307120102446619</v>
      </c>
      <c r="AB100" s="165">
        <v>6.0960000000000001</v>
      </c>
      <c r="AC100" s="164">
        <f t="shared" si="109"/>
        <v>15.307781016829233</v>
      </c>
      <c r="AD100" s="147">
        <v>2.4081999999999999</v>
      </c>
      <c r="AE100" s="164">
        <f t="shared" si="110"/>
        <v>15.308042108367326</v>
      </c>
      <c r="AF100" s="147">
        <v>0.95130000000000003</v>
      </c>
      <c r="AG100" s="164">
        <f t="shared" si="111"/>
        <v>15.308145246138354</v>
      </c>
      <c r="AH100" s="147">
        <v>0.37580000000000002</v>
      </c>
      <c r="AI100" s="164">
        <f t="shared" si="112"/>
        <v>15.308185989515156</v>
      </c>
      <c r="AJ100" s="165">
        <v>0.14849999999999999</v>
      </c>
      <c r="AK100" s="164">
        <f t="shared" si="113"/>
        <v>15.308202089545638</v>
      </c>
      <c r="AL100" s="165">
        <v>5.8700000000000002E-2</v>
      </c>
      <c r="AM100" s="164">
        <f t="shared" si="114"/>
        <v>15.308208453665431</v>
      </c>
      <c r="AN100" s="165">
        <v>2.3099999999999999E-2</v>
      </c>
      <c r="AO100" s="164">
        <f t="shared" si="115"/>
        <v>15.308210958114618</v>
      </c>
      <c r="AP100" s="165">
        <v>9.1999999999999998E-3</v>
      </c>
      <c r="AQ100" s="164">
        <f t="shared" si="116"/>
        <v>15.308211955557583</v>
      </c>
      <c r="AR100" s="165">
        <v>3.5999999999999999E-3</v>
      </c>
      <c r="AS100" s="164">
        <f t="shared" si="117"/>
        <v>15.308212345861353</v>
      </c>
    </row>
    <row r="101" spans="1:45" ht="15" customHeight="1" x14ac:dyDescent="0.25">
      <c r="A101" s="137" t="s">
        <v>46</v>
      </c>
      <c r="B101" s="137">
        <v>1007</v>
      </c>
      <c r="C101" s="137">
        <v>1</v>
      </c>
      <c r="D101" s="141">
        <v>0</v>
      </c>
      <c r="E101" s="142">
        <v>1344079813</v>
      </c>
      <c r="F101" s="143">
        <f t="shared" si="81"/>
        <v>0</v>
      </c>
      <c r="G101" s="159">
        <v>105171</v>
      </c>
      <c r="H101" s="159">
        <f t="shared" si="80"/>
        <v>0</v>
      </c>
      <c r="I101" s="159">
        <f>MIN(H101,'NOx Annual Emissions'!N101,'Annual NOx Consent Decree Caps '!D101,' Retirement Adjustments'!D101)</f>
        <v>0</v>
      </c>
      <c r="J101" s="164">
        <v>21777.322499999998</v>
      </c>
      <c r="K101" s="159">
        <f t="shared" si="82"/>
        <v>0</v>
      </c>
      <c r="L101" s="165">
        <v>8602.9282999999996</v>
      </c>
      <c r="M101" s="159">
        <f t="shared" si="83"/>
        <v>0</v>
      </c>
      <c r="N101" s="165">
        <v>3398.5066999999999</v>
      </c>
      <c r="O101" s="159">
        <f t="shared" si="84"/>
        <v>0</v>
      </c>
      <c r="P101" s="239">
        <v>1342.5483999999999</v>
      </c>
      <c r="Q101" s="159">
        <f t="shared" si="85"/>
        <v>0</v>
      </c>
      <c r="R101" s="165">
        <v>530.36120000000005</v>
      </c>
      <c r="S101" s="159">
        <f t="shared" si="86"/>
        <v>0</v>
      </c>
      <c r="T101" s="149">
        <v>210.47919999999999</v>
      </c>
      <c r="U101" s="159">
        <f t="shared" si="87"/>
        <v>0</v>
      </c>
      <c r="V101" s="149">
        <v>98.883099999999999</v>
      </c>
      <c r="W101" s="159">
        <f t="shared" si="88"/>
        <v>0</v>
      </c>
      <c r="X101" s="147">
        <v>39.062899999999999</v>
      </c>
      <c r="Y101" s="159">
        <f t="shared" si="89"/>
        <v>0</v>
      </c>
      <c r="Z101" s="147">
        <v>15.4314</v>
      </c>
      <c r="AA101" s="159">
        <f t="shared" si="90"/>
        <v>0</v>
      </c>
      <c r="AB101" s="165">
        <v>6.0960000000000001</v>
      </c>
      <c r="AC101" s="159">
        <f t="shared" si="91"/>
        <v>0</v>
      </c>
      <c r="AD101" s="147">
        <v>2.4081999999999999</v>
      </c>
      <c r="AE101" s="159">
        <f t="shared" si="92"/>
        <v>0</v>
      </c>
      <c r="AF101" s="147">
        <v>0.95130000000000003</v>
      </c>
      <c r="AG101" s="159">
        <f t="shared" si="93"/>
        <v>0</v>
      </c>
      <c r="AH101" s="147">
        <v>0.37580000000000002</v>
      </c>
      <c r="AI101" s="164">
        <f t="shared" si="94"/>
        <v>0</v>
      </c>
      <c r="AJ101" s="165">
        <v>0.14849999999999999</v>
      </c>
      <c r="AK101" s="164">
        <f t="shared" si="95"/>
        <v>0</v>
      </c>
      <c r="AL101" s="165">
        <v>5.8700000000000002E-2</v>
      </c>
      <c r="AM101" s="164">
        <f t="shared" ref="AM101:AM106" si="118">AK101</f>
        <v>0</v>
      </c>
      <c r="AN101" s="165">
        <v>2.3099999999999999E-2</v>
      </c>
      <c r="AO101" s="164">
        <f t="shared" ref="AO101:AO106" si="119">AM101</f>
        <v>0</v>
      </c>
      <c r="AP101" s="165">
        <v>9.1999999999999998E-3</v>
      </c>
      <c r="AQ101" s="164">
        <f t="shared" ref="AQ101:AQ106" si="120">AO101</f>
        <v>0</v>
      </c>
      <c r="AR101" s="165">
        <v>3.5999999999999999E-3</v>
      </c>
      <c r="AS101" s="164">
        <f t="shared" ref="AS101:AS106" si="121">AQ101</f>
        <v>0</v>
      </c>
    </row>
    <row r="102" spans="1:45" ht="15" customHeight="1" x14ac:dyDescent="0.25">
      <c r="A102" s="137" t="s">
        <v>46</v>
      </c>
      <c r="B102" s="137">
        <v>1007</v>
      </c>
      <c r="C102" s="137">
        <v>2</v>
      </c>
      <c r="D102" s="141">
        <v>0</v>
      </c>
      <c r="E102" s="142">
        <v>1344079813</v>
      </c>
      <c r="F102" s="143">
        <f t="shared" si="81"/>
        <v>0</v>
      </c>
      <c r="G102" s="159">
        <v>105171</v>
      </c>
      <c r="H102" s="159">
        <f t="shared" si="80"/>
        <v>0</v>
      </c>
      <c r="I102" s="159">
        <f>MIN(H102,'NOx Annual Emissions'!N102,'Annual NOx Consent Decree Caps '!D102,' Retirement Adjustments'!D102)</f>
        <v>0</v>
      </c>
      <c r="J102" s="164">
        <v>21777.322499999998</v>
      </c>
      <c r="K102" s="159">
        <f t="shared" si="82"/>
        <v>0</v>
      </c>
      <c r="L102" s="165">
        <v>8602.9282999999996</v>
      </c>
      <c r="M102" s="159">
        <f t="shared" si="83"/>
        <v>0</v>
      </c>
      <c r="N102" s="165">
        <v>3398.5066999999999</v>
      </c>
      <c r="O102" s="159">
        <f t="shared" si="84"/>
        <v>0</v>
      </c>
      <c r="P102" s="239">
        <v>1342.5483999999999</v>
      </c>
      <c r="Q102" s="159">
        <f t="shared" si="85"/>
        <v>0</v>
      </c>
      <c r="R102" s="165">
        <v>530.36120000000005</v>
      </c>
      <c r="S102" s="159">
        <f t="shared" si="86"/>
        <v>0</v>
      </c>
      <c r="T102" s="149">
        <v>210.47919999999999</v>
      </c>
      <c r="U102" s="159">
        <f t="shared" si="87"/>
        <v>0</v>
      </c>
      <c r="V102" s="149">
        <v>98.883099999999999</v>
      </c>
      <c r="W102" s="159">
        <f t="shared" si="88"/>
        <v>0</v>
      </c>
      <c r="X102" s="147">
        <v>39.062899999999999</v>
      </c>
      <c r="Y102" s="159">
        <f t="shared" si="89"/>
        <v>0</v>
      </c>
      <c r="Z102" s="147">
        <v>15.4314</v>
      </c>
      <c r="AA102" s="159">
        <f t="shared" si="90"/>
        <v>0</v>
      </c>
      <c r="AB102" s="165">
        <v>6.0960000000000001</v>
      </c>
      <c r="AC102" s="159">
        <f t="shared" si="91"/>
        <v>0</v>
      </c>
      <c r="AD102" s="147">
        <v>2.4081999999999999</v>
      </c>
      <c r="AE102" s="159">
        <f t="shared" si="92"/>
        <v>0</v>
      </c>
      <c r="AF102" s="147">
        <v>0.95130000000000003</v>
      </c>
      <c r="AG102" s="159">
        <f t="shared" si="93"/>
        <v>0</v>
      </c>
      <c r="AH102" s="147">
        <v>0.37580000000000002</v>
      </c>
      <c r="AI102" s="164">
        <f t="shared" si="94"/>
        <v>0</v>
      </c>
      <c r="AJ102" s="165">
        <v>0.14849999999999999</v>
      </c>
      <c r="AK102" s="164">
        <f t="shared" si="95"/>
        <v>0</v>
      </c>
      <c r="AL102" s="165">
        <v>5.8700000000000002E-2</v>
      </c>
      <c r="AM102" s="164">
        <f t="shared" si="118"/>
        <v>0</v>
      </c>
      <c r="AN102" s="165">
        <v>2.3099999999999999E-2</v>
      </c>
      <c r="AO102" s="164">
        <f t="shared" si="119"/>
        <v>0</v>
      </c>
      <c r="AP102" s="165">
        <v>9.1999999999999998E-3</v>
      </c>
      <c r="AQ102" s="164">
        <f t="shared" si="120"/>
        <v>0</v>
      </c>
      <c r="AR102" s="165">
        <v>3.5999999999999999E-3</v>
      </c>
      <c r="AS102" s="164">
        <f t="shared" si="121"/>
        <v>0</v>
      </c>
    </row>
    <row r="103" spans="1:45" ht="15" customHeight="1" x14ac:dyDescent="0.25">
      <c r="A103" s="137" t="s">
        <v>46</v>
      </c>
      <c r="B103" s="137">
        <v>1007</v>
      </c>
      <c r="C103" s="137">
        <v>3</v>
      </c>
      <c r="D103" s="141">
        <v>0</v>
      </c>
      <c r="E103" s="142">
        <v>1344079813</v>
      </c>
      <c r="F103" s="143">
        <f t="shared" si="81"/>
        <v>0</v>
      </c>
      <c r="G103" s="159">
        <v>105171</v>
      </c>
      <c r="H103" s="159">
        <f t="shared" si="80"/>
        <v>0</v>
      </c>
      <c r="I103" s="159">
        <f>MIN(H103,'NOx Annual Emissions'!N103,'Annual NOx Consent Decree Caps '!D103,' Retirement Adjustments'!D103)</f>
        <v>0</v>
      </c>
      <c r="J103" s="164">
        <v>21777.322499999998</v>
      </c>
      <c r="K103" s="159">
        <f t="shared" si="82"/>
        <v>0</v>
      </c>
      <c r="L103" s="165">
        <v>8602.9282999999996</v>
      </c>
      <c r="M103" s="159">
        <f t="shared" si="83"/>
        <v>0</v>
      </c>
      <c r="N103" s="165">
        <v>3398.5066999999999</v>
      </c>
      <c r="O103" s="159">
        <f t="shared" si="84"/>
        <v>0</v>
      </c>
      <c r="P103" s="239">
        <v>1342.5483999999999</v>
      </c>
      <c r="Q103" s="159">
        <f t="shared" si="85"/>
        <v>0</v>
      </c>
      <c r="R103" s="165">
        <v>530.36120000000005</v>
      </c>
      <c r="S103" s="159">
        <f t="shared" si="86"/>
        <v>0</v>
      </c>
      <c r="T103" s="149">
        <v>210.47919999999999</v>
      </c>
      <c r="U103" s="159">
        <f t="shared" si="87"/>
        <v>0</v>
      </c>
      <c r="V103" s="149">
        <v>98.883099999999999</v>
      </c>
      <c r="W103" s="159">
        <f t="shared" si="88"/>
        <v>0</v>
      </c>
      <c r="X103" s="147">
        <v>39.062899999999999</v>
      </c>
      <c r="Y103" s="159">
        <f t="shared" si="89"/>
        <v>0</v>
      </c>
      <c r="Z103" s="147">
        <v>15.4314</v>
      </c>
      <c r="AA103" s="159">
        <f t="shared" si="90"/>
        <v>0</v>
      </c>
      <c r="AB103" s="165">
        <v>6.0960000000000001</v>
      </c>
      <c r="AC103" s="159">
        <f t="shared" si="91"/>
        <v>0</v>
      </c>
      <c r="AD103" s="147">
        <v>2.4081999999999999</v>
      </c>
      <c r="AE103" s="159">
        <f t="shared" si="92"/>
        <v>0</v>
      </c>
      <c r="AF103" s="147">
        <v>0.95130000000000003</v>
      </c>
      <c r="AG103" s="159">
        <f t="shared" si="93"/>
        <v>0</v>
      </c>
      <c r="AH103" s="147">
        <v>0.37580000000000002</v>
      </c>
      <c r="AI103" s="164">
        <f t="shared" si="94"/>
        <v>0</v>
      </c>
      <c r="AJ103" s="165">
        <v>0.14849999999999999</v>
      </c>
      <c r="AK103" s="164">
        <f t="shared" si="95"/>
        <v>0</v>
      </c>
      <c r="AL103" s="165">
        <v>5.8700000000000002E-2</v>
      </c>
      <c r="AM103" s="164">
        <f t="shared" si="118"/>
        <v>0</v>
      </c>
      <c r="AN103" s="165">
        <v>2.3099999999999999E-2</v>
      </c>
      <c r="AO103" s="164">
        <f t="shared" si="119"/>
        <v>0</v>
      </c>
      <c r="AP103" s="165">
        <v>9.1999999999999998E-3</v>
      </c>
      <c r="AQ103" s="164">
        <f t="shared" si="120"/>
        <v>0</v>
      </c>
      <c r="AR103" s="165">
        <v>3.5999999999999999E-3</v>
      </c>
      <c r="AS103" s="164">
        <f t="shared" si="121"/>
        <v>0</v>
      </c>
    </row>
    <row r="104" spans="1:45" ht="15" customHeight="1" x14ac:dyDescent="0.25">
      <c r="A104" s="63" t="s">
        <v>46</v>
      </c>
      <c r="B104" s="133">
        <v>1007</v>
      </c>
      <c r="C104" s="139" t="s">
        <v>47</v>
      </c>
      <c r="D104" s="141">
        <f>(LARGE('Annual Heat Inputs'!D104:K104,1)+LARGE('Annual Heat Inputs'!D104:K104,2)+LARGE('Annual Heat Inputs'!D104:K104,3))/3</f>
        <v>1945891.273</v>
      </c>
      <c r="E104" s="142">
        <v>1344079813</v>
      </c>
      <c r="F104" s="143">
        <f t="shared" si="81"/>
        <v>1.4477497944536126E-3</v>
      </c>
      <c r="G104" s="159">
        <v>105171</v>
      </c>
      <c r="H104" s="159">
        <f t="shared" si="80"/>
        <v>152.26129363248089</v>
      </c>
      <c r="I104" s="159">
        <f>MIN(H104,'NOx Annual Emissions'!N104,'Annual NOx Consent Decree Caps '!D104,' Retirement Adjustments'!D104)</f>
        <v>18.244</v>
      </c>
      <c r="J104" s="164">
        <v>21777.322499999998</v>
      </c>
      <c r="K104" s="159">
        <f t="shared" si="82"/>
        <v>18.244</v>
      </c>
      <c r="L104" s="165">
        <v>8602.9282999999996</v>
      </c>
      <c r="M104" s="159">
        <f t="shared" si="83"/>
        <v>18.244</v>
      </c>
      <c r="N104" s="165">
        <v>3398.5066999999999</v>
      </c>
      <c r="O104" s="159">
        <f t="shared" si="84"/>
        <v>18.244</v>
      </c>
      <c r="P104" s="239">
        <v>1342.5483999999999</v>
      </c>
      <c r="Q104" s="159">
        <f t="shared" si="85"/>
        <v>18.244</v>
      </c>
      <c r="R104" s="165">
        <v>530.36120000000005</v>
      </c>
      <c r="S104" s="159">
        <f t="shared" si="86"/>
        <v>18.244</v>
      </c>
      <c r="T104" s="149">
        <v>210.47919999999999</v>
      </c>
      <c r="U104" s="159">
        <f t="shared" si="87"/>
        <v>18.244</v>
      </c>
      <c r="V104" s="149">
        <v>98.883099999999999</v>
      </c>
      <c r="W104" s="159">
        <f t="shared" si="88"/>
        <v>18.244</v>
      </c>
      <c r="X104" s="147">
        <v>39.062899999999999</v>
      </c>
      <c r="Y104" s="159">
        <f t="shared" si="89"/>
        <v>18.244</v>
      </c>
      <c r="Z104" s="147">
        <v>15.4314</v>
      </c>
      <c r="AA104" s="159">
        <f t="shared" si="90"/>
        <v>18.244</v>
      </c>
      <c r="AB104" s="165">
        <v>6.0960000000000001</v>
      </c>
      <c r="AC104" s="159">
        <f t="shared" si="91"/>
        <v>18.244</v>
      </c>
      <c r="AD104" s="147">
        <v>2.4081999999999999</v>
      </c>
      <c r="AE104" s="159">
        <f t="shared" si="92"/>
        <v>18.244</v>
      </c>
      <c r="AF104" s="147">
        <v>0.95130000000000003</v>
      </c>
      <c r="AG104" s="159">
        <f t="shared" si="93"/>
        <v>18.244</v>
      </c>
      <c r="AH104" s="147">
        <v>0.37580000000000002</v>
      </c>
      <c r="AI104" s="164">
        <f t="shared" si="94"/>
        <v>18.244</v>
      </c>
      <c r="AJ104" s="165">
        <v>0.14849999999999999</v>
      </c>
      <c r="AK104" s="164">
        <f t="shared" si="95"/>
        <v>18.244</v>
      </c>
      <c r="AL104" s="165">
        <v>5.8700000000000002E-2</v>
      </c>
      <c r="AM104" s="164">
        <f t="shared" si="118"/>
        <v>18.244</v>
      </c>
      <c r="AN104" s="165">
        <v>2.3099999999999999E-2</v>
      </c>
      <c r="AO104" s="164">
        <f t="shared" si="119"/>
        <v>18.244</v>
      </c>
      <c r="AP104" s="165">
        <v>9.1999999999999998E-3</v>
      </c>
      <c r="AQ104" s="164">
        <f t="shared" si="120"/>
        <v>18.244</v>
      </c>
      <c r="AR104" s="165">
        <v>3.5999999999999999E-3</v>
      </c>
      <c r="AS104" s="164">
        <f t="shared" si="121"/>
        <v>18.244</v>
      </c>
    </row>
    <row r="105" spans="1:45" ht="15" customHeight="1" x14ac:dyDescent="0.25">
      <c r="A105" s="63" t="s">
        <v>46</v>
      </c>
      <c r="B105" s="133">
        <v>1007</v>
      </c>
      <c r="C105" s="139" t="s">
        <v>48</v>
      </c>
      <c r="D105" s="141">
        <f>(LARGE('Annual Heat Inputs'!D105:K105,1)+LARGE('Annual Heat Inputs'!D105:K105,2)+LARGE('Annual Heat Inputs'!D105:K105,3))/3</f>
        <v>2142708.0883333334</v>
      </c>
      <c r="E105" s="142">
        <v>1344079813</v>
      </c>
      <c r="F105" s="143">
        <f t="shared" si="81"/>
        <v>1.5941821814515515E-3</v>
      </c>
      <c r="G105" s="159">
        <v>105171</v>
      </c>
      <c r="H105" s="159">
        <f t="shared" si="80"/>
        <v>167.66173420544112</v>
      </c>
      <c r="I105" s="159">
        <f>MIN(H105,'NOx Annual Emissions'!N105,'Annual NOx Consent Decree Caps '!D105,' Retirement Adjustments'!D105)</f>
        <v>18.875</v>
      </c>
      <c r="J105" s="164">
        <v>21777.322499999998</v>
      </c>
      <c r="K105" s="159">
        <f t="shared" si="82"/>
        <v>18.875</v>
      </c>
      <c r="L105" s="165">
        <v>8602.9282999999996</v>
      </c>
      <c r="M105" s="159">
        <f t="shared" si="83"/>
        <v>18.875</v>
      </c>
      <c r="N105" s="165">
        <v>3398.5066999999999</v>
      </c>
      <c r="O105" s="159">
        <f t="shared" si="84"/>
        <v>18.875</v>
      </c>
      <c r="P105" s="239">
        <v>1342.5483999999999</v>
      </c>
      <c r="Q105" s="159">
        <f t="shared" si="85"/>
        <v>18.875</v>
      </c>
      <c r="R105" s="165">
        <v>530.36120000000005</v>
      </c>
      <c r="S105" s="159">
        <f t="shared" si="86"/>
        <v>18.875</v>
      </c>
      <c r="T105" s="149">
        <v>210.47919999999999</v>
      </c>
      <c r="U105" s="159">
        <f t="shared" si="87"/>
        <v>18.875</v>
      </c>
      <c r="V105" s="149">
        <v>98.883099999999999</v>
      </c>
      <c r="W105" s="159">
        <f t="shared" si="88"/>
        <v>18.875</v>
      </c>
      <c r="X105" s="147">
        <v>39.062899999999999</v>
      </c>
      <c r="Y105" s="159">
        <f t="shared" si="89"/>
        <v>18.875</v>
      </c>
      <c r="Z105" s="147">
        <v>15.4314</v>
      </c>
      <c r="AA105" s="159">
        <f t="shared" si="90"/>
        <v>18.875</v>
      </c>
      <c r="AB105" s="165">
        <v>6.0960000000000001</v>
      </c>
      <c r="AC105" s="159">
        <f t="shared" si="91"/>
        <v>18.875</v>
      </c>
      <c r="AD105" s="147">
        <v>2.4081999999999999</v>
      </c>
      <c r="AE105" s="159">
        <f t="shared" si="92"/>
        <v>18.875</v>
      </c>
      <c r="AF105" s="147">
        <v>0.95130000000000003</v>
      </c>
      <c r="AG105" s="159">
        <f t="shared" si="93"/>
        <v>18.875</v>
      </c>
      <c r="AH105" s="147">
        <v>0.37580000000000002</v>
      </c>
      <c r="AI105" s="164">
        <f t="shared" si="94"/>
        <v>18.875</v>
      </c>
      <c r="AJ105" s="165">
        <v>0.14849999999999999</v>
      </c>
      <c r="AK105" s="164">
        <f t="shared" si="95"/>
        <v>18.875</v>
      </c>
      <c r="AL105" s="165">
        <v>5.8700000000000002E-2</v>
      </c>
      <c r="AM105" s="164">
        <f t="shared" si="118"/>
        <v>18.875</v>
      </c>
      <c r="AN105" s="165">
        <v>2.3099999999999999E-2</v>
      </c>
      <c r="AO105" s="164">
        <f t="shared" si="119"/>
        <v>18.875</v>
      </c>
      <c r="AP105" s="165">
        <v>9.1999999999999998E-3</v>
      </c>
      <c r="AQ105" s="164">
        <f t="shared" si="120"/>
        <v>18.875</v>
      </c>
      <c r="AR105" s="165">
        <v>3.5999999999999999E-3</v>
      </c>
      <c r="AS105" s="164">
        <f t="shared" si="121"/>
        <v>18.875</v>
      </c>
    </row>
    <row r="106" spans="1:45" ht="15" customHeight="1" x14ac:dyDescent="0.25">
      <c r="A106" s="63" t="s">
        <v>46</v>
      </c>
      <c r="B106" s="133">
        <v>1007</v>
      </c>
      <c r="C106" s="139" t="s">
        <v>49</v>
      </c>
      <c r="D106" s="141">
        <f>(LARGE('Annual Heat Inputs'!D106:K106,1)+LARGE('Annual Heat Inputs'!D106:K106,2)+LARGE('Annual Heat Inputs'!D106:K106,3))/3</f>
        <v>2076201.9879999999</v>
      </c>
      <c r="E106" s="142">
        <v>1344079813</v>
      </c>
      <c r="F106" s="143">
        <f t="shared" si="81"/>
        <v>1.5447014142455542E-3</v>
      </c>
      <c r="G106" s="159">
        <v>105171</v>
      </c>
      <c r="H106" s="159">
        <f t="shared" si="80"/>
        <v>162.45779243761919</v>
      </c>
      <c r="I106" s="159">
        <f>MIN(H106,'NOx Annual Emissions'!N106,'Annual NOx Consent Decree Caps '!D106,' Retirement Adjustments'!D106)</f>
        <v>23.015000000000001</v>
      </c>
      <c r="J106" s="164">
        <v>21777.322499999998</v>
      </c>
      <c r="K106" s="159">
        <f t="shared" si="82"/>
        <v>23.015000000000001</v>
      </c>
      <c r="L106" s="165">
        <v>8602.9282999999996</v>
      </c>
      <c r="M106" s="159">
        <f t="shared" si="83"/>
        <v>23.015000000000001</v>
      </c>
      <c r="N106" s="165">
        <v>3398.5066999999999</v>
      </c>
      <c r="O106" s="159">
        <f t="shared" si="84"/>
        <v>23.015000000000001</v>
      </c>
      <c r="P106" s="239">
        <v>1342.5483999999999</v>
      </c>
      <c r="Q106" s="159">
        <f t="shared" si="85"/>
        <v>23.015000000000001</v>
      </c>
      <c r="R106" s="165">
        <v>530.36120000000005</v>
      </c>
      <c r="S106" s="159">
        <f t="shared" si="86"/>
        <v>23.015000000000001</v>
      </c>
      <c r="T106" s="149">
        <v>210.47919999999999</v>
      </c>
      <c r="U106" s="159">
        <f t="shared" si="87"/>
        <v>23.015000000000001</v>
      </c>
      <c r="V106" s="149">
        <v>98.883099999999999</v>
      </c>
      <c r="W106" s="159">
        <f t="shared" si="88"/>
        <v>23.015000000000001</v>
      </c>
      <c r="X106" s="147">
        <v>39.062899999999999</v>
      </c>
      <c r="Y106" s="159">
        <f t="shared" si="89"/>
        <v>23.015000000000001</v>
      </c>
      <c r="Z106" s="147">
        <v>15.4314</v>
      </c>
      <c r="AA106" s="159">
        <f t="shared" si="90"/>
        <v>23.015000000000001</v>
      </c>
      <c r="AB106" s="165">
        <v>6.0960000000000001</v>
      </c>
      <c r="AC106" s="159">
        <f t="shared" si="91"/>
        <v>23.015000000000001</v>
      </c>
      <c r="AD106" s="147">
        <v>2.4081999999999999</v>
      </c>
      <c r="AE106" s="159">
        <f t="shared" si="92"/>
        <v>23.015000000000001</v>
      </c>
      <c r="AF106" s="147">
        <v>0.95130000000000003</v>
      </c>
      <c r="AG106" s="159">
        <f t="shared" si="93"/>
        <v>23.015000000000001</v>
      </c>
      <c r="AH106" s="147">
        <v>0.37580000000000002</v>
      </c>
      <c r="AI106" s="164">
        <f t="shared" si="94"/>
        <v>23.015000000000001</v>
      </c>
      <c r="AJ106" s="165">
        <v>0.14849999999999999</v>
      </c>
      <c r="AK106" s="164">
        <f t="shared" si="95"/>
        <v>23.015000000000001</v>
      </c>
      <c r="AL106" s="165">
        <v>5.8700000000000002E-2</v>
      </c>
      <c r="AM106" s="164">
        <f t="shared" si="118"/>
        <v>23.015000000000001</v>
      </c>
      <c r="AN106" s="165">
        <v>2.3099999999999999E-2</v>
      </c>
      <c r="AO106" s="164">
        <f t="shared" si="119"/>
        <v>23.015000000000001</v>
      </c>
      <c r="AP106" s="165">
        <v>9.1999999999999998E-3</v>
      </c>
      <c r="AQ106" s="164">
        <f t="shared" si="120"/>
        <v>23.015000000000001</v>
      </c>
      <c r="AR106" s="165">
        <v>3.5999999999999999E-3</v>
      </c>
      <c r="AS106" s="164">
        <f t="shared" si="121"/>
        <v>23.015000000000001</v>
      </c>
    </row>
    <row r="107" spans="1:45" ht="15" customHeight="1" x14ac:dyDescent="0.25">
      <c r="A107" s="63" t="s">
        <v>79</v>
      </c>
      <c r="B107" s="133">
        <v>994</v>
      </c>
      <c r="C107" s="133">
        <v>1</v>
      </c>
      <c r="D107" s="141">
        <f>(LARGE('Annual Heat Inputs'!D107:K107,1)+LARGE('Annual Heat Inputs'!D107:K107,2)+LARGE('Annual Heat Inputs'!D107:K107,3))/3</f>
        <v>17845689.881333333</v>
      </c>
      <c r="E107" s="142">
        <v>1344079813</v>
      </c>
      <c r="F107" s="143">
        <f t="shared" si="81"/>
        <v>1.3277254601050489E-2</v>
      </c>
      <c r="G107" s="159">
        <v>105171</v>
      </c>
      <c r="H107" s="159">
        <f t="shared" si="80"/>
        <v>1396.382143647081</v>
      </c>
      <c r="I107" s="159">
        <f>MIN(H107,'NOx Annual Emissions'!N107,'Annual NOx Consent Decree Caps '!D107,' Retirement Adjustments'!D107)</f>
        <v>1396.382143647081</v>
      </c>
      <c r="J107" s="164">
        <v>21777.322499999998</v>
      </c>
      <c r="K107" s="164">
        <f>PRODUCT(F107,J107)+H107</f>
        <v>1685.5251990087663</v>
      </c>
      <c r="L107" s="165">
        <v>8602.9282999999996</v>
      </c>
      <c r="M107" s="164">
        <f t="shared" ref="M107:M124" si="122">PRODUCT(F107,L107)+K107</f>
        <v>1799.7484683624489</v>
      </c>
      <c r="N107" s="165">
        <v>3398.5066999999999</v>
      </c>
      <c r="O107" s="164">
        <f t="shared" ref="O107:O124" si="123">PRODUCT(F107,N107)+M107</f>
        <v>1844.8713070817248</v>
      </c>
      <c r="P107" s="239">
        <v>1342.5483999999999</v>
      </c>
      <c r="Q107" s="164">
        <f>PRODUCT(F107,P107)+O107</f>
        <v>1862.6966640027579</v>
      </c>
      <c r="R107" s="165">
        <v>530.36120000000005</v>
      </c>
      <c r="S107" s="164">
        <f>PRODUCT(F107,R107)+Q107</f>
        <v>1869.7384046856766</v>
      </c>
      <c r="T107" s="149">
        <v>210.47919999999999</v>
      </c>
      <c r="U107" s="239">
        <f>PRODUCT(F107,T107)+S107</f>
        <v>1872.532990612302</v>
      </c>
      <c r="V107" s="149">
        <v>98.883099999999999</v>
      </c>
      <c r="W107" s="164">
        <f>PRODUCT(F107,V107)+U107</f>
        <v>1873.8458867067432</v>
      </c>
      <c r="X107" s="147">
        <v>39.062899999999999</v>
      </c>
      <c r="Y107" s="164">
        <f>PRODUCT(F107,X107)+W107</f>
        <v>1874.3645347754984</v>
      </c>
      <c r="Z107" s="147">
        <v>15.4314</v>
      </c>
      <c r="AA107" s="164">
        <f>PRODUCT(F107,Z107)+Y107</f>
        <v>1874.5694214021491</v>
      </c>
      <c r="AB107" s="165">
        <v>6.0960000000000001</v>
      </c>
      <c r="AC107" s="164">
        <f>PRODUCT(F107,AB107)+AA107</f>
        <v>1874.6503595461973</v>
      </c>
      <c r="AD107" s="147">
        <v>2.4081999999999999</v>
      </c>
      <c r="AE107" s="164">
        <f>PRODUCT(F107,AD107)+AC107</f>
        <v>1874.6823338307274</v>
      </c>
      <c r="AF107" s="147">
        <v>0.95130000000000003</v>
      </c>
      <c r="AG107" s="164">
        <f>PRODUCT(F107,AF107)+AE107</f>
        <v>1874.6949644830295</v>
      </c>
      <c r="AH107" s="147">
        <v>0.37580000000000002</v>
      </c>
      <c r="AI107" s="164">
        <f>PRODUCT(F107,AH107)+AG107</f>
        <v>1874.6999540753086</v>
      </c>
      <c r="AJ107" s="165">
        <v>0.14849999999999999</v>
      </c>
      <c r="AK107" s="164">
        <f>PRODUCT(F107,AJ107)+AI107</f>
        <v>1874.7019257476168</v>
      </c>
      <c r="AL107" s="165">
        <v>5.8700000000000002E-2</v>
      </c>
      <c r="AM107" s="164">
        <f>PRODUCT(F107,AL107)+AK107</f>
        <v>1874.7027051224618</v>
      </c>
      <c r="AN107" s="165">
        <v>2.3099999999999999E-2</v>
      </c>
      <c r="AO107" s="164">
        <f>PRODUCT(F107,AN107)+AM107</f>
        <v>1874.7030118270432</v>
      </c>
      <c r="AP107" s="165">
        <v>9.1999999999999998E-3</v>
      </c>
      <c r="AQ107" s="164">
        <f>PRODUCT(F107,AP107)+AO107</f>
        <v>1874.7031339777855</v>
      </c>
      <c r="AR107" s="165">
        <v>3.5999999999999999E-3</v>
      </c>
      <c r="AS107" s="164">
        <f>PRODUCT(F107,AR107)+AQ107</f>
        <v>1874.7031817759021</v>
      </c>
    </row>
    <row r="108" spans="1:45" ht="15" customHeight="1" x14ac:dyDescent="0.25">
      <c r="A108" s="63" t="s">
        <v>79</v>
      </c>
      <c r="B108" s="133">
        <v>994</v>
      </c>
      <c r="C108" s="133">
        <v>2</v>
      </c>
      <c r="D108" s="141">
        <f>(LARGE('Annual Heat Inputs'!D108:K108,1)+LARGE('Annual Heat Inputs'!D108:K108,2)+LARGE('Annual Heat Inputs'!D108:K108,3))/3</f>
        <v>28194019.267666668</v>
      </c>
      <c r="E108" s="142">
        <v>1344079813</v>
      </c>
      <c r="F108" s="143">
        <f t="shared" si="81"/>
        <v>2.0976447228038732E-2</v>
      </c>
      <c r="G108" s="159">
        <v>105171</v>
      </c>
      <c r="H108" s="159">
        <f t="shared" si="80"/>
        <v>2206.1139314200614</v>
      </c>
      <c r="I108" s="159">
        <f>MIN(H108,'NOx Annual Emissions'!N108,'Annual NOx Consent Decree Caps '!D108,' Retirement Adjustments'!D108)</f>
        <v>2206.1139314200614</v>
      </c>
      <c r="J108" s="164">
        <v>21777.322499999998</v>
      </c>
      <c r="K108" s="164">
        <f>PRODUCT(F108,J108)+H108</f>
        <v>2662.9247876092918</v>
      </c>
      <c r="L108" s="165">
        <v>8602.9282999999996</v>
      </c>
      <c r="M108" s="164">
        <f t="shared" si="122"/>
        <v>2843.3836591008426</v>
      </c>
      <c r="N108" s="165">
        <v>3398.5066999999999</v>
      </c>
      <c r="O108" s="164">
        <f t="shared" si="123"/>
        <v>2914.6722555475285</v>
      </c>
      <c r="P108" s="239">
        <v>1342.5483999999999</v>
      </c>
      <c r="Q108" s="164">
        <f>PRODUCT(F108,P108)+O108</f>
        <v>2942.8341512112165</v>
      </c>
      <c r="R108" s="165">
        <v>530.36120000000005</v>
      </c>
      <c r="S108" s="164">
        <f>PRODUCT(F108,R108)+Q108</f>
        <v>2953.9592449348156</v>
      </c>
      <c r="T108" s="149">
        <v>210.47919999999999</v>
      </c>
      <c r="U108" s="239">
        <f>PRODUCT(F108,T108)+S108</f>
        <v>2958.3743507662152</v>
      </c>
      <c r="V108" s="149">
        <v>98.883099999999999</v>
      </c>
      <c r="W108" s="164">
        <f>PRODUCT(F108,V108)+U108</f>
        <v>2960.4485668951102</v>
      </c>
      <c r="X108" s="147">
        <v>39.062899999999999</v>
      </c>
      <c r="Y108" s="164">
        <f>PRODUCT(F108,X108)+W108</f>
        <v>2961.2679677555343</v>
      </c>
      <c r="Z108" s="147">
        <v>15.4314</v>
      </c>
      <c r="AA108" s="164">
        <f>PRODUCT(F108,Z108)+Y108</f>
        <v>2961.5916637032892</v>
      </c>
      <c r="AB108" s="165">
        <v>6.0960000000000001</v>
      </c>
      <c r="AC108" s="164">
        <f>PRODUCT(F108,AB108)+AA108</f>
        <v>2961.7195361255913</v>
      </c>
      <c r="AD108" s="147">
        <v>2.4081999999999999</v>
      </c>
      <c r="AE108" s="164">
        <f>PRODUCT(F108,AD108)+AC108</f>
        <v>2961.7700516058057</v>
      </c>
      <c r="AF108" s="147">
        <v>0.95130000000000003</v>
      </c>
      <c r="AG108" s="164">
        <f>PRODUCT(F108,AF108)+AE108</f>
        <v>2961.790006500054</v>
      </c>
      <c r="AH108" s="147">
        <v>0.37580000000000002</v>
      </c>
      <c r="AI108" s="164">
        <f>PRODUCT(F108,AH108)+AG108</f>
        <v>2961.7978894489224</v>
      </c>
      <c r="AJ108" s="165">
        <v>0.14849999999999999</v>
      </c>
      <c r="AK108" s="164">
        <f>PRODUCT(F108,AJ108)+AI108</f>
        <v>2961.8010044513358</v>
      </c>
      <c r="AL108" s="165">
        <v>5.8700000000000002E-2</v>
      </c>
      <c r="AM108" s="164">
        <f>PRODUCT(F108,AL108)+AK108</f>
        <v>2961.8022357687883</v>
      </c>
      <c r="AN108" s="165">
        <v>2.3099999999999999E-2</v>
      </c>
      <c r="AO108" s="164">
        <f>PRODUCT(F108,AN108)+AM108</f>
        <v>2961.8027203247193</v>
      </c>
      <c r="AP108" s="165">
        <v>9.1999999999999998E-3</v>
      </c>
      <c r="AQ108" s="164">
        <f>PRODUCT(F108,AP108)+AO108</f>
        <v>2961.802913308034</v>
      </c>
      <c r="AR108" s="165">
        <v>3.5999999999999999E-3</v>
      </c>
      <c r="AS108" s="164">
        <f>PRODUCT(F108,AR108)+AQ108</f>
        <v>2961.802988823244</v>
      </c>
    </row>
    <row r="109" spans="1:45" ht="15" customHeight="1" x14ac:dyDescent="0.25">
      <c r="A109" s="63" t="s">
        <v>79</v>
      </c>
      <c r="B109" s="133">
        <v>994</v>
      </c>
      <c r="C109" s="133">
        <v>3</v>
      </c>
      <c r="D109" s="141">
        <f>(LARGE('Annual Heat Inputs'!D109:K109,1)+LARGE('Annual Heat Inputs'!D109:K109,2)+LARGE('Annual Heat Inputs'!D109:K109,3))/3</f>
        <v>40172041.361999996</v>
      </c>
      <c r="E109" s="142">
        <v>1344079813</v>
      </c>
      <c r="F109" s="143">
        <f t="shared" si="81"/>
        <v>2.9888136830457698E-2</v>
      </c>
      <c r="G109" s="159">
        <v>105171</v>
      </c>
      <c r="H109" s="159">
        <f t="shared" si="80"/>
        <v>3143.3652385960668</v>
      </c>
      <c r="I109" s="159">
        <f>MIN(H109,'NOx Annual Emissions'!N109,'Annual NOx Consent Decree Caps '!D109,' Retirement Adjustments'!D109)</f>
        <v>3143.3652385960668</v>
      </c>
      <c r="J109" s="164">
        <v>21777.322499999998</v>
      </c>
      <c r="K109" s="164">
        <f>PRODUCT(F109,J109)+H109</f>
        <v>3794.2488332770718</v>
      </c>
      <c r="L109" s="165">
        <v>8602.9282999999996</v>
      </c>
      <c r="M109" s="164">
        <f t="shared" si="122"/>
        <v>4051.3743314500884</v>
      </c>
      <c r="N109" s="165">
        <v>3398.5066999999999</v>
      </c>
      <c r="O109" s="164">
        <f t="shared" si="123"/>
        <v>4152.9493647189156</v>
      </c>
      <c r="P109" s="239">
        <v>1342.5483999999999</v>
      </c>
      <c r="Q109" s="164">
        <f>PRODUCT(F109,P109)+O109</f>
        <v>4193.0756349996273</v>
      </c>
      <c r="R109" s="165">
        <v>530.36120000000005</v>
      </c>
      <c r="S109" s="164">
        <f>PRODUCT(F109,R109)+Q109</f>
        <v>4208.9271431147927</v>
      </c>
      <c r="T109" s="149">
        <v>210.47919999999999</v>
      </c>
      <c r="U109" s="239">
        <f>PRODUCT(F109,T109)+S109</f>
        <v>4215.2179742443577</v>
      </c>
      <c r="V109" s="149">
        <v>98.883099999999999</v>
      </c>
      <c r="W109" s="164">
        <f>PRODUCT(F109,V109)+U109</f>
        <v>4218.1734058673774</v>
      </c>
      <c r="X109" s="147">
        <v>39.062899999999999</v>
      </c>
      <c r="Y109" s="164">
        <f>PRODUCT(F109,X109)+W109</f>
        <v>4219.3409231675714</v>
      </c>
      <c r="Z109" s="147">
        <v>15.4314</v>
      </c>
      <c r="AA109" s="164">
        <f>PRODUCT(F109,Z109)+Y109</f>
        <v>4219.8021389622572</v>
      </c>
      <c r="AB109" s="165">
        <v>6.0960000000000001</v>
      </c>
      <c r="AC109" s="164">
        <f>PRODUCT(F109,AB109)+AA109</f>
        <v>4219.9843370443759</v>
      </c>
      <c r="AD109" s="147">
        <v>2.4081999999999999</v>
      </c>
      <c r="AE109" s="164">
        <f>PRODUCT(F109,AD109)+AC109</f>
        <v>4220.0563136554911</v>
      </c>
      <c r="AF109" s="147">
        <v>0.95130000000000003</v>
      </c>
      <c r="AG109" s="164">
        <f>PRODUCT(F109,AF109)+AE109</f>
        <v>4220.0847462400579</v>
      </c>
      <c r="AH109" s="147">
        <v>0.37580000000000002</v>
      </c>
      <c r="AI109" s="164">
        <f>PRODUCT(F109,AH109)+AG109</f>
        <v>4220.095978201879</v>
      </c>
      <c r="AJ109" s="165">
        <v>0.14849999999999999</v>
      </c>
      <c r="AK109" s="164">
        <f>PRODUCT(F109,AJ109)+AI109</f>
        <v>4220.1004165901986</v>
      </c>
      <c r="AL109" s="165">
        <v>5.8700000000000002E-2</v>
      </c>
      <c r="AM109" s="164">
        <f>PRODUCT(F109,AL109)+AK109</f>
        <v>4220.1021710238301</v>
      </c>
      <c r="AN109" s="165">
        <v>2.3099999999999999E-2</v>
      </c>
      <c r="AO109" s="164">
        <f>PRODUCT(F109,AN109)+AM109</f>
        <v>4220.102861439791</v>
      </c>
      <c r="AP109" s="165">
        <v>9.1999999999999998E-3</v>
      </c>
      <c r="AQ109" s="164">
        <f>PRODUCT(F109,AP109)+AO109</f>
        <v>4220.1031364106502</v>
      </c>
      <c r="AR109" s="165">
        <v>3.5999999999999999E-3</v>
      </c>
      <c r="AS109" s="164">
        <f>PRODUCT(F109,AR109)+AQ109</f>
        <v>4220.1032440079425</v>
      </c>
    </row>
    <row r="110" spans="1:45" ht="15" customHeight="1" x14ac:dyDescent="0.25">
      <c r="A110" s="63" t="s">
        <v>79</v>
      </c>
      <c r="B110" s="133">
        <v>994</v>
      </c>
      <c r="C110" s="133">
        <v>4</v>
      </c>
      <c r="D110" s="141">
        <f>(LARGE('Annual Heat Inputs'!D110:K110,1)+LARGE('Annual Heat Inputs'!D110:K110,2)+LARGE('Annual Heat Inputs'!D110:K110,3))/3</f>
        <v>39488393.977666669</v>
      </c>
      <c r="E110" s="142">
        <v>1344079813</v>
      </c>
      <c r="F110" s="143">
        <f t="shared" si="81"/>
        <v>2.9379500827058896E-2</v>
      </c>
      <c r="G110" s="159">
        <v>105171</v>
      </c>
      <c r="H110" s="159">
        <f t="shared" si="80"/>
        <v>3089.8714814826112</v>
      </c>
      <c r="I110" s="159">
        <f>MIN(H110,'NOx Annual Emissions'!N110,'Annual NOx Consent Decree Caps '!D110,' Retirement Adjustments'!D110)</f>
        <v>3089.8714814826112</v>
      </c>
      <c r="J110" s="164">
        <v>21777.322499999998</v>
      </c>
      <c r="K110" s="164">
        <f>PRODUCT(F110,J110)+H110</f>
        <v>3729.6783458824893</v>
      </c>
      <c r="L110" s="165">
        <v>8602.9282999999996</v>
      </c>
      <c r="M110" s="164">
        <f t="shared" si="122"/>
        <v>3982.4280849874676</v>
      </c>
      <c r="N110" s="165">
        <v>3398.5066999999999</v>
      </c>
      <c r="O110" s="164">
        <f t="shared" si="123"/>
        <v>4082.2745153908827</v>
      </c>
      <c r="P110" s="239">
        <v>1342.5483999999999</v>
      </c>
      <c r="Q110" s="164">
        <f>PRODUCT(F110,P110)+O110</f>
        <v>4121.717917219049</v>
      </c>
      <c r="R110" s="165">
        <v>530.36120000000005</v>
      </c>
      <c r="S110" s="164">
        <f>PRODUCT(F110,R110)+Q110</f>
        <v>4137.2996645330886</v>
      </c>
      <c r="T110" s="149">
        <v>210.47919999999999</v>
      </c>
      <c r="U110" s="239">
        <f>PRODUCT(F110,T110)+S110</f>
        <v>4143.4834383635671</v>
      </c>
      <c r="V110" s="149">
        <v>98.883099999999999</v>
      </c>
      <c r="W110" s="164">
        <f>PRODUCT(F110,V110)+U110</f>
        <v>4146.388574481799</v>
      </c>
      <c r="X110" s="147">
        <v>39.062899999999999</v>
      </c>
      <c r="Y110" s="164">
        <f>PRODUCT(F110,X110)+W110</f>
        <v>4147.536222984656</v>
      </c>
      <c r="Z110" s="147">
        <v>15.4314</v>
      </c>
      <c r="AA110" s="164">
        <f>PRODUCT(F110,Z110)+Y110</f>
        <v>4147.9895898137183</v>
      </c>
      <c r="AB110" s="165">
        <v>6.0960000000000001</v>
      </c>
      <c r="AC110" s="164">
        <f>PRODUCT(F110,AB110)+AA110</f>
        <v>4148.1686872507598</v>
      </c>
      <c r="AD110" s="147">
        <v>2.4081999999999999</v>
      </c>
      <c r="AE110" s="164">
        <f>PRODUCT(F110,AD110)+AC110</f>
        <v>4148.2394389646515</v>
      </c>
      <c r="AF110" s="147">
        <v>0.95130000000000003</v>
      </c>
      <c r="AG110" s="164">
        <f>PRODUCT(F110,AF110)+AE110</f>
        <v>4148.267387683788</v>
      </c>
      <c r="AH110" s="147">
        <v>0.37580000000000002</v>
      </c>
      <c r="AI110" s="164">
        <f>PRODUCT(F110,AH110)+AG110</f>
        <v>4148.278428500199</v>
      </c>
      <c r="AJ110" s="165">
        <v>0.14849999999999999</v>
      </c>
      <c r="AK110" s="164">
        <f>PRODUCT(F110,AJ110)+AI110</f>
        <v>4148.2827913560714</v>
      </c>
      <c r="AL110" s="165">
        <v>5.8700000000000002E-2</v>
      </c>
      <c r="AM110" s="164">
        <f>PRODUCT(F110,AL110)+AK110</f>
        <v>4148.2845159327699</v>
      </c>
      <c r="AN110" s="165">
        <v>2.3099999999999999E-2</v>
      </c>
      <c r="AO110" s="164">
        <f>PRODUCT(F110,AN110)+AM110</f>
        <v>4148.2851945992388</v>
      </c>
      <c r="AP110" s="165">
        <v>9.1999999999999998E-3</v>
      </c>
      <c r="AQ110" s="164">
        <f>PRODUCT(F110,AP110)+AO110</f>
        <v>4148.2854648906468</v>
      </c>
      <c r="AR110" s="165">
        <v>3.5999999999999999E-3</v>
      </c>
      <c r="AS110" s="164">
        <f>PRODUCT(F110,AR110)+AQ110</f>
        <v>4148.2855706568498</v>
      </c>
    </row>
    <row r="111" spans="1:45" ht="15" customHeight="1" x14ac:dyDescent="0.25">
      <c r="A111" s="63" t="s">
        <v>50</v>
      </c>
      <c r="B111" s="133">
        <v>1008</v>
      </c>
      <c r="C111" s="133">
        <v>1</v>
      </c>
      <c r="D111" s="141">
        <f>(LARGE('Annual Heat Inputs'!D111:K111,1)+LARGE('Annual Heat Inputs'!D111:K111,2)+LARGE('Annual Heat Inputs'!D111:K111,3))/3</f>
        <v>5038049.5936666662</v>
      </c>
      <c r="E111" s="142">
        <v>1344079813</v>
      </c>
      <c r="F111" s="143">
        <f t="shared" si="81"/>
        <v>3.7483262116865573E-3</v>
      </c>
      <c r="G111" s="159">
        <v>105171</v>
      </c>
      <c r="H111" s="159">
        <f t="shared" si="80"/>
        <v>394.21521600928691</v>
      </c>
      <c r="I111" s="159">
        <f>MIN(H111,'NOx Annual Emissions'!N111,'Annual NOx Consent Decree Caps '!D111,' Retirement Adjustments'!D111)</f>
        <v>0</v>
      </c>
      <c r="J111" s="164">
        <v>21777.322499999998</v>
      </c>
      <c r="K111" s="159">
        <f>I111</f>
        <v>0</v>
      </c>
      <c r="L111" s="165">
        <v>8602.9282999999996</v>
      </c>
      <c r="M111" s="159">
        <f>K111</f>
        <v>0</v>
      </c>
      <c r="N111" s="165">
        <v>3398.5066999999999</v>
      </c>
      <c r="O111" s="159">
        <f>M111</f>
        <v>0</v>
      </c>
      <c r="P111" s="239">
        <v>1342.5483999999999</v>
      </c>
      <c r="Q111" s="159">
        <f>O111</f>
        <v>0</v>
      </c>
      <c r="R111" s="165">
        <v>530.36120000000005</v>
      </c>
      <c r="S111" s="159">
        <f>Q111</f>
        <v>0</v>
      </c>
      <c r="T111" s="149">
        <v>210.47919999999999</v>
      </c>
      <c r="U111" s="159">
        <f>S111</f>
        <v>0</v>
      </c>
      <c r="V111" s="149">
        <v>98.883099999999999</v>
      </c>
      <c r="W111" s="159">
        <f>U111</f>
        <v>0</v>
      </c>
      <c r="X111" s="147">
        <v>39.062899999999999</v>
      </c>
      <c r="Y111" s="159">
        <f>W111</f>
        <v>0</v>
      </c>
      <c r="Z111" s="147">
        <v>15.4314</v>
      </c>
      <c r="AA111" s="159">
        <f>Y111</f>
        <v>0</v>
      </c>
      <c r="AB111" s="165">
        <v>6.0960000000000001</v>
      </c>
      <c r="AC111" s="159">
        <f>AA111</f>
        <v>0</v>
      </c>
      <c r="AD111" s="147">
        <v>2.4081999999999999</v>
      </c>
      <c r="AE111" s="159">
        <f>Y111</f>
        <v>0</v>
      </c>
      <c r="AF111" s="147">
        <v>0.95130000000000003</v>
      </c>
      <c r="AG111" s="159">
        <f>AE111</f>
        <v>0</v>
      </c>
      <c r="AH111" s="147">
        <v>0.37580000000000002</v>
      </c>
      <c r="AI111" s="164">
        <f>AG111</f>
        <v>0</v>
      </c>
      <c r="AJ111" s="165">
        <v>0.14849999999999999</v>
      </c>
      <c r="AK111" s="164">
        <f>AI111</f>
        <v>0</v>
      </c>
      <c r="AL111" s="165">
        <v>5.8700000000000002E-2</v>
      </c>
      <c r="AM111" s="164">
        <f>AK111</f>
        <v>0</v>
      </c>
      <c r="AN111" s="165">
        <v>2.3099999999999999E-2</v>
      </c>
      <c r="AO111" s="164">
        <f>AM111</f>
        <v>0</v>
      </c>
      <c r="AP111" s="165">
        <v>9.1999999999999998E-3</v>
      </c>
      <c r="AQ111" s="164">
        <f>AO111</f>
        <v>0</v>
      </c>
      <c r="AR111" s="165">
        <v>3.5999999999999999E-3</v>
      </c>
      <c r="AS111" s="164">
        <f>AQ111</f>
        <v>0</v>
      </c>
    </row>
    <row r="112" spans="1:45" ht="15" customHeight="1" x14ac:dyDescent="0.25">
      <c r="A112" s="63" t="s">
        <v>50</v>
      </c>
      <c r="B112" s="133">
        <v>1008</v>
      </c>
      <c r="C112" s="133">
        <v>2</v>
      </c>
      <c r="D112" s="141">
        <f>(LARGE('Annual Heat Inputs'!D112:K112,1)+LARGE('Annual Heat Inputs'!D112:K112,2)+LARGE('Annual Heat Inputs'!D112:K112,3))/3</f>
        <v>6796397.6830000011</v>
      </c>
      <c r="E112" s="142">
        <v>1344079813</v>
      </c>
      <c r="F112" s="143">
        <f t="shared" si="81"/>
        <v>5.0565432329724314E-3</v>
      </c>
      <c r="G112" s="159">
        <v>105171</v>
      </c>
      <c r="H112" s="159">
        <f t="shared" si="80"/>
        <v>531.80170835494357</v>
      </c>
      <c r="I112" s="159">
        <f>MIN(H112,'NOx Annual Emissions'!N112,'Annual NOx Consent Decree Caps '!D112,' Retirement Adjustments'!D112)</f>
        <v>531.80170835494357</v>
      </c>
      <c r="J112" s="164">
        <v>21777.322499999998</v>
      </c>
      <c r="K112" s="164">
        <f>PRODUCT(F112,J112)+H112</f>
        <v>641.91968107457683</v>
      </c>
      <c r="L112" s="165">
        <v>8602.9282999999996</v>
      </c>
      <c r="M112" s="164">
        <f t="shared" si="122"/>
        <v>685.42075995368884</v>
      </c>
      <c r="N112" s="165">
        <v>3398.5066999999999</v>
      </c>
      <c r="O112" s="164">
        <f t="shared" si="123"/>
        <v>702.60545600978526</v>
      </c>
      <c r="P112" s="239">
        <v>1342.5483999999999</v>
      </c>
      <c r="Q112" s="164">
        <f>PRODUCT(F112,P112)+O112</f>
        <v>709.3941100367432</v>
      </c>
      <c r="R112" s="165">
        <v>530.36120000000005</v>
      </c>
      <c r="S112" s="164">
        <f>PRODUCT(F112,R112)+Q112</f>
        <v>712.07590437363433</v>
      </c>
      <c r="T112" s="149">
        <v>210.47919999999999</v>
      </c>
      <c r="U112" s="239">
        <f>PRODUCT(F112,T112)+S112</f>
        <v>713.14020154807577</v>
      </c>
      <c r="V112" s="149">
        <v>98.883099999999999</v>
      </c>
      <c r="W112" s="164">
        <f t="shared" ref="W112:W124" si="124">PRODUCT(F112,V112)+U112</f>
        <v>713.64020821823613</v>
      </c>
      <c r="X112" s="147">
        <v>39.062899999999999</v>
      </c>
      <c r="Y112" s="164">
        <f t="shared" ref="Y112:Y124" si="125">PRODUCT(F112,X112)+W112</f>
        <v>713.8377314608914</v>
      </c>
      <c r="Z112" s="147">
        <v>15.4314</v>
      </c>
      <c r="AA112" s="164">
        <f>PRODUCT(F112,Z112)+Y112</f>
        <v>713.91576100213672</v>
      </c>
      <c r="AB112" s="165">
        <v>6.0960000000000001</v>
      </c>
      <c r="AC112" s="164">
        <f>PRODUCT(F112,AB112)+AA112</f>
        <v>713.94658568968487</v>
      </c>
      <c r="AD112" s="147">
        <v>2.4081999999999999</v>
      </c>
      <c r="AE112" s="164">
        <f>PRODUCT(F112,AD112)+AC112</f>
        <v>713.95876285709846</v>
      </c>
      <c r="AF112" s="147">
        <v>0.95130000000000003</v>
      </c>
      <c r="AG112" s="164">
        <f>PRODUCT(F112,AF112)+AE112</f>
        <v>713.96357314667603</v>
      </c>
      <c r="AH112" s="147">
        <v>0.37580000000000002</v>
      </c>
      <c r="AI112" s="164">
        <f>PRODUCT(F112,AH112)+AG112</f>
        <v>713.96547339562301</v>
      </c>
      <c r="AJ112" s="165">
        <v>0.14849999999999999</v>
      </c>
      <c r="AK112" s="164">
        <f>PRODUCT(F112,AJ112)+AI112</f>
        <v>713.96622429229308</v>
      </c>
      <c r="AL112" s="165">
        <v>5.8700000000000002E-2</v>
      </c>
      <c r="AM112" s="164">
        <f>PRODUCT(F112,AL112)+AK112</f>
        <v>713.96652111138087</v>
      </c>
      <c r="AN112" s="165">
        <v>2.3099999999999999E-2</v>
      </c>
      <c r="AO112" s="164">
        <f>PRODUCT(F112,AN112)+AM112</f>
        <v>713.96663791752951</v>
      </c>
      <c r="AP112" s="165">
        <v>9.1999999999999998E-3</v>
      </c>
      <c r="AQ112" s="164">
        <f>PRODUCT(F112,AP112)+AO112</f>
        <v>713.96668443772728</v>
      </c>
      <c r="AR112" s="165">
        <v>3.5999999999999999E-3</v>
      </c>
      <c r="AS112" s="164">
        <f>PRODUCT(F112,AR112)+AQ112</f>
        <v>713.96670264128295</v>
      </c>
    </row>
    <row r="113" spans="1:45" ht="15" customHeight="1" x14ac:dyDescent="0.25">
      <c r="A113" s="63" t="s">
        <v>50</v>
      </c>
      <c r="B113" s="133">
        <v>1008</v>
      </c>
      <c r="C113" s="133">
        <v>3</v>
      </c>
      <c r="D113" s="141">
        <f>(LARGE('Annual Heat Inputs'!D113:K113,1)+LARGE('Annual Heat Inputs'!D113:K113,2)+LARGE('Annual Heat Inputs'!D113:K113,3))/3</f>
        <v>4832244.4383333335</v>
      </c>
      <c r="E113" s="142">
        <v>1344079813</v>
      </c>
      <c r="F113" s="143">
        <f t="shared" si="81"/>
        <v>3.5952064688388663E-3</v>
      </c>
      <c r="G113" s="159">
        <v>105171</v>
      </c>
      <c r="H113" s="159">
        <f t="shared" si="80"/>
        <v>378.11145953425239</v>
      </c>
      <c r="I113" s="159">
        <f>MIN(H113,'NOx Annual Emissions'!N113,'Annual NOx Consent Decree Caps '!D113,' Retirement Adjustments'!D113)</f>
        <v>0</v>
      </c>
      <c r="J113" s="164">
        <v>21777.322499999998</v>
      </c>
      <c r="K113" s="159">
        <f>I113</f>
        <v>0</v>
      </c>
      <c r="L113" s="165">
        <v>8602.9282999999996</v>
      </c>
      <c r="M113" s="159">
        <f>K113</f>
        <v>0</v>
      </c>
      <c r="N113" s="165">
        <v>3398.5066999999999</v>
      </c>
      <c r="O113" s="159">
        <f>M113</f>
        <v>0</v>
      </c>
      <c r="P113" s="239">
        <v>1342.5483999999999</v>
      </c>
      <c r="Q113" s="159">
        <f>O113</f>
        <v>0</v>
      </c>
      <c r="R113" s="165">
        <v>530.36120000000005</v>
      </c>
      <c r="S113" s="159">
        <f>Q113</f>
        <v>0</v>
      </c>
      <c r="T113" s="149">
        <v>210.47919999999999</v>
      </c>
      <c r="U113" s="159">
        <f>S113</f>
        <v>0</v>
      </c>
      <c r="V113" s="149">
        <v>98.883099999999999</v>
      </c>
      <c r="W113" s="159">
        <f>U113</f>
        <v>0</v>
      </c>
      <c r="X113" s="147">
        <v>39.062899999999999</v>
      </c>
      <c r="Y113" s="159">
        <f>W113</f>
        <v>0</v>
      </c>
      <c r="Z113" s="147">
        <v>15.4314</v>
      </c>
      <c r="AA113" s="159">
        <f>Y113</f>
        <v>0</v>
      </c>
      <c r="AB113" s="165">
        <v>6.0960000000000001</v>
      </c>
      <c r="AC113" s="159">
        <f>AA113</f>
        <v>0</v>
      </c>
      <c r="AD113" s="147">
        <v>2.4081999999999999</v>
      </c>
      <c r="AE113" s="159">
        <f>Y113</f>
        <v>0</v>
      </c>
      <c r="AF113" s="147">
        <v>0.95130000000000003</v>
      </c>
      <c r="AG113" s="159">
        <f>AE113</f>
        <v>0</v>
      </c>
      <c r="AH113" s="147">
        <v>0.37580000000000002</v>
      </c>
      <c r="AI113" s="164">
        <f>AG113</f>
        <v>0</v>
      </c>
      <c r="AJ113" s="165">
        <v>0.14849999999999999</v>
      </c>
      <c r="AK113" s="164">
        <f>AI113</f>
        <v>0</v>
      </c>
      <c r="AL113" s="165">
        <v>5.8700000000000002E-2</v>
      </c>
      <c r="AM113" s="164">
        <f>AK113</f>
        <v>0</v>
      </c>
      <c r="AN113" s="165">
        <v>2.3099999999999999E-2</v>
      </c>
      <c r="AO113" s="164">
        <f>AM113</f>
        <v>0</v>
      </c>
      <c r="AP113" s="165">
        <v>9.1999999999999998E-3</v>
      </c>
      <c r="AQ113" s="164">
        <f>AO113</f>
        <v>0</v>
      </c>
      <c r="AR113" s="165">
        <v>3.5999999999999999E-3</v>
      </c>
      <c r="AS113" s="164">
        <f>AQ113</f>
        <v>0</v>
      </c>
    </row>
    <row r="114" spans="1:45" ht="15" customHeight="1" x14ac:dyDescent="0.25">
      <c r="A114" s="63" t="s">
        <v>50</v>
      </c>
      <c r="B114" s="133">
        <v>1008</v>
      </c>
      <c r="C114" s="133">
        <v>4</v>
      </c>
      <c r="D114" s="141">
        <f>(LARGE('Annual Heat Inputs'!D114:K114,1)+LARGE('Annual Heat Inputs'!D114:K114,2)+LARGE('Annual Heat Inputs'!D114:K114,3))/3</f>
        <v>5554250.6330000004</v>
      </c>
      <c r="E114" s="142">
        <v>1344079813</v>
      </c>
      <c r="F114" s="143">
        <f t="shared" si="81"/>
        <v>4.1323815589513662E-3</v>
      </c>
      <c r="G114" s="159">
        <v>105171</v>
      </c>
      <c r="H114" s="159">
        <f t="shared" si="80"/>
        <v>434.60670093647411</v>
      </c>
      <c r="I114" s="159">
        <f>MIN(H114,'NOx Annual Emissions'!N114,'Annual NOx Consent Decree Caps '!D114,' Retirement Adjustments'!D114)</f>
        <v>434.60670093647411</v>
      </c>
      <c r="J114" s="164">
        <v>21777.322499999998</v>
      </c>
      <c r="K114" s="164">
        <f>PRODUCT(F114,J114)+H114</f>
        <v>524.59890683881076</v>
      </c>
      <c r="L114" s="165">
        <v>8602.9282999999996</v>
      </c>
      <c r="M114" s="164">
        <f t="shared" si="122"/>
        <v>560.14948909871157</v>
      </c>
      <c r="N114" s="165">
        <v>3398.5066999999999</v>
      </c>
      <c r="O114" s="164">
        <f t="shared" si="123"/>
        <v>574.19341551376419</v>
      </c>
      <c r="P114" s="239">
        <v>1342.5483999999999</v>
      </c>
      <c r="Q114" s="164">
        <f>PRODUCT(F114,P114)+O114</f>
        <v>579.74133776392387</v>
      </c>
      <c r="R114" s="165">
        <v>530.36120000000005</v>
      </c>
      <c r="S114" s="164">
        <f t="shared" ref="S114:S124" si="126">PRODUCT(F114,R114)+Q114</f>
        <v>581.93299260638719</v>
      </c>
      <c r="T114" s="149">
        <v>210.47919999999999</v>
      </c>
      <c r="U114" s="146">
        <f>S114</f>
        <v>581.93299260638719</v>
      </c>
      <c r="V114" s="149">
        <v>98.883099999999999</v>
      </c>
      <c r="W114" s="164">
        <f t="shared" si="124"/>
        <v>582.34161530531912</v>
      </c>
      <c r="X114" s="147">
        <v>39.062899999999999</v>
      </c>
      <c r="Y114" s="164">
        <f t="shared" si="125"/>
        <v>582.50303811291826</v>
      </c>
      <c r="Z114" s="147">
        <v>15.4314</v>
      </c>
      <c r="AA114" s="164">
        <f>PRODUCT(F114,Z114)+Y114</f>
        <v>582.5668065457071</v>
      </c>
      <c r="AB114" s="165">
        <v>6.0960000000000001</v>
      </c>
      <c r="AC114" s="164">
        <f>PRODUCT(F114,AB114)+AA114</f>
        <v>582.59199754369047</v>
      </c>
      <c r="AD114" s="147">
        <v>2.4081999999999999</v>
      </c>
      <c r="AE114" s="164">
        <f>PRODUCT(F114,AD114)+AC114</f>
        <v>582.60194914496071</v>
      </c>
      <c r="AF114" s="147">
        <v>0.95130000000000003</v>
      </c>
      <c r="AG114" s="164">
        <f>PRODUCT(F114,AF114)+AE114</f>
        <v>582.6058802795377</v>
      </c>
      <c r="AH114" s="147">
        <v>0.37580000000000002</v>
      </c>
      <c r="AI114" s="164">
        <f>PRODUCT(F114,AH114)+AG114</f>
        <v>582.6074332285275</v>
      </c>
      <c r="AJ114" s="165">
        <v>0.14849999999999999</v>
      </c>
      <c r="AK114" s="164">
        <f>PRODUCT(F114,AJ114)+AI114</f>
        <v>582.60804688718895</v>
      </c>
      <c r="AL114" s="165">
        <v>5.8700000000000002E-2</v>
      </c>
      <c r="AM114" s="164">
        <f>PRODUCT(F114,AL114)+AK114</f>
        <v>582.60828945798642</v>
      </c>
      <c r="AN114" s="165">
        <v>2.3099999999999999E-2</v>
      </c>
      <c r="AO114" s="164">
        <f>PRODUCT(F114,AN114)+AM114</f>
        <v>582.60838491600043</v>
      </c>
      <c r="AP114" s="165">
        <v>9.1999999999999998E-3</v>
      </c>
      <c r="AQ114" s="164">
        <f>PRODUCT(F114,AP114)+AO114</f>
        <v>582.60842293391079</v>
      </c>
      <c r="AR114" s="165">
        <v>3.5999999999999999E-3</v>
      </c>
      <c r="AS114" s="164">
        <f>PRODUCT(F114,AR114)+AQ114</f>
        <v>582.60843781048436</v>
      </c>
    </row>
    <row r="115" spans="1:45" ht="15" customHeight="1" x14ac:dyDescent="0.25">
      <c r="A115" s="63" t="s">
        <v>51</v>
      </c>
      <c r="B115" s="133">
        <v>6085</v>
      </c>
      <c r="C115" s="133">
        <v>14</v>
      </c>
      <c r="D115" s="141">
        <f>(LARGE('Annual Heat Inputs'!D115:K115,1)+LARGE('Annual Heat Inputs'!D115:K115,2)+LARGE('Annual Heat Inputs'!D115:K115,3))/3</f>
        <v>28832749.118999999</v>
      </c>
      <c r="E115" s="142">
        <v>1344079813</v>
      </c>
      <c r="F115" s="143">
        <f t="shared" si="81"/>
        <v>2.1451664432519828E-2</v>
      </c>
      <c r="G115" s="159">
        <v>105171</v>
      </c>
      <c r="H115" s="159">
        <f t="shared" si="80"/>
        <v>2256.0930000325429</v>
      </c>
      <c r="I115" s="159">
        <f>MIN(H115,'NOx Annual Emissions'!N115,'Annual NOx Consent Decree Caps '!D115,' Retirement Adjustments'!D115)</f>
        <v>2120</v>
      </c>
      <c r="J115" s="164">
        <v>21777.322499999998</v>
      </c>
      <c r="K115" s="159">
        <f>I115</f>
        <v>2120</v>
      </c>
      <c r="L115" s="165">
        <v>8602.9282999999996</v>
      </c>
      <c r="M115" s="159">
        <f>K115</f>
        <v>2120</v>
      </c>
      <c r="N115" s="165">
        <v>3398.5066999999999</v>
      </c>
      <c r="O115" s="159">
        <f>M115</f>
        <v>2120</v>
      </c>
      <c r="P115" s="239">
        <v>1342.5483999999999</v>
      </c>
      <c r="Q115" s="159">
        <f>O115</f>
        <v>2120</v>
      </c>
      <c r="R115" s="165">
        <v>530.36120000000005</v>
      </c>
      <c r="S115" s="159">
        <f>Q115</f>
        <v>2120</v>
      </c>
      <c r="T115" s="149">
        <v>210.47919999999999</v>
      </c>
      <c r="U115" s="159">
        <f>S115</f>
        <v>2120</v>
      </c>
      <c r="V115" s="149">
        <v>98.883099999999999</v>
      </c>
      <c r="W115" s="159">
        <f>U115</f>
        <v>2120</v>
      </c>
      <c r="X115" s="147">
        <v>39.062899999999999</v>
      </c>
      <c r="Y115" s="159">
        <f>W115</f>
        <v>2120</v>
      </c>
      <c r="Z115" s="147">
        <v>15.4314</v>
      </c>
      <c r="AA115" s="159">
        <f>Y115</f>
        <v>2120</v>
      </c>
      <c r="AB115" s="165">
        <v>6.0960000000000001</v>
      </c>
      <c r="AC115" s="159">
        <f>AA115</f>
        <v>2120</v>
      </c>
      <c r="AD115" s="147">
        <v>2.4081999999999999</v>
      </c>
      <c r="AE115" s="159">
        <f>Y115</f>
        <v>2120</v>
      </c>
      <c r="AF115" s="147">
        <v>0.95130000000000003</v>
      </c>
      <c r="AG115" s="159">
        <f>AE115</f>
        <v>2120</v>
      </c>
      <c r="AH115" s="147">
        <v>0.37580000000000002</v>
      </c>
      <c r="AI115" s="164">
        <f>AG115</f>
        <v>2120</v>
      </c>
      <c r="AJ115" s="165">
        <v>0.14849999999999999</v>
      </c>
      <c r="AK115" s="164">
        <f>AI115</f>
        <v>2120</v>
      </c>
      <c r="AL115" s="165">
        <v>5.8700000000000002E-2</v>
      </c>
      <c r="AM115" s="164">
        <f>AK115</f>
        <v>2120</v>
      </c>
      <c r="AN115" s="165">
        <v>2.3099999999999999E-2</v>
      </c>
      <c r="AO115" s="164">
        <f>AM115</f>
        <v>2120</v>
      </c>
      <c r="AP115" s="165">
        <v>9.1999999999999998E-3</v>
      </c>
      <c r="AQ115" s="164">
        <f>AO115</f>
        <v>2120</v>
      </c>
      <c r="AR115" s="165">
        <v>3.5999999999999999E-3</v>
      </c>
      <c r="AS115" s="164">
        <f>AQ115</f>
        <v>2120</v>
      </c>
    </row>
    <row r="116" spans="1:45" ht="15" customHeight="1" x14ac:dyDescent="0.25">
      <c r="A116" s="63" t="s">
        <v>51</v>
      </c>
      <c r="B116" s="133">
        <v>6085</v>
      </c>
      <c r="C116" s="133">
        <v>15</v>
      </c>
      <c r="D116" s="141">
        <f>(LARGE('Annual Heat Inputs'!D116:K116,1)+LARGE('Annual Heat Inputs'!D116:K116,2)+LARGE('Annual Heat Inputs'!D116:K116,3))/3</f>
        <v>33488538.153000001</v>
      </c>
      <c r="E116" s="142">
        <v>1344079813</v>
      </c>
      <c r="F116" s="143">
        <f t="shared" si="81"/>
        <v>2.4915587474119739E-2</v>
      </c>
      <c r="G116" s="159">
        <v>105171</v>
      </c>
      <c r="H116" s="159">
        <f t="shared" si="80"/>
        <v>2620.3972502406473</v>
      </c>
      <c r="I116" s="159">
        <f>MIN(H116,'NOx Annual Emissions'!N116,'Annual NOx Consent Decree Caps '!D116,' Retirement Adjustments'!D116)</f>
        <v>2501</v>
      </c>
      <c r="J116" s="164">
        <v>21777.322499999998</v>
      </c>
      <c r="K116" s="159">
        <f>I116</f>
        <v>2501</v>
      </c>
      <c r="L116" s="165">
        <v>8602.9282999999996</v>
      </c>
      <c r="M116" s="159">
        <f>K116</f>
        <v>2501</v>
      </c>
      <c r="N116" s="165">
        <v>3398.5066999999999</v>
      </c>
      <c r="O116" s="159">
        <f>M116</f>
        <v>2501</v>
      </c>
      <c r="P116" s="239">
        <v>1342.5483999999999</v>
      </c>
      <c r="Q116" s="159">
        <f>O116</f>
        <v>2501</v>
      </c>
      <c r="R116" s="165">
        <v>530.36120000000005</v>
      </c>
      <c r="S116" s="159">
        <f>Q116</f>
        <v>2501</v>
      </c>
      <c r="T116" s="149">
        <v>210.47919999999999</v>
      </c>
      <c r="U116" s="159">
        <f>S116</f>
        <v>2501</v>
      </c>
      <c r="V116" s="149">
        <v>98.883099999999999</v>
      </c>
      <c r="W116" s="159">
        <f>U116</f>
        <v>2501</v>
      </c>
      <c r="X116" s="147">
        <v>39.062899999999999</v>
      </c>
      <c r="Y116" s="159">
        <f>W116</f>
        <v>2501</v>
      </c>
      <c r="Z116" s="147">
        <v>15.4314</v>
      </c>
      <c r="AA116" s="159">
        <f>Y116</f>
        <v>2501</v>
      </c>
      <c r="AB116" s="165">
        <v>6.0960000000000001</v>
      </c>
      <c r="AC116" s="159">
        <f>AA116</f>
        <v>2501</v>
      </c>
      <c r="AD116" s="147">
        <v>2.4081999999999999</v>
      </c>
      <c r="AE116" s="159">
        <f>Y116</f>
        <v>2501</v>
      </c>
      <c r="AF116" s="147">
        <v>0.95130000000000003</v>
      </c>
      <c r="AG116" s="159">
        <f>AE116</f>
        <v>2501</v>
      </c>
      <c r="AH116" s="147">
        <v>0.37580000000000002</v>
      </c>
      <c r="AI116" s="164">
        <f>AG116</f>
        <v>2501</v>
      </c>
      <c r="AJ116" s="165">
        <v>0.14849999999999999</v>
      </c>
      <c r="AK116" s="164">
        <f>AI116</f>
        <v>2501</v>
      </c>
      <c r="AL116" s="165">
        <v>5.8700000000000002E-2</v>
      </c>
      <c r="AM116" s="164">
        <f>AK116</f>
        <v>2501</v>
      </c>
      <c r="AN116" s="165">
        <v>2.3099999999999999E-2</v>
      </c>
      <c r="AO116" s="164">
        <f>AM116</f>
        <v>2501</v>
      </c>
      <c r="AP116" s="165">
        <v>9.1999999999999998E-3</v>
      </c>
      <c r="AQ116" s="164">
        <f>AO116</f>
        <v>2501</v>
      </c>
      <c r="AR116" s="165">
        <v>3.5999999999999999E-3</v>
      </c>
      <c r="AS116" s="164">
        <f>AQ116</f>
        <v>2501</v>
      </c>
    </row>
    <row r="117" spans="1:45" ht="15" customHeight="1" x14ac:dyDescent="0.25">
      <c r="A117" s="63" t="s">
        <v>51</v>
      </c>
      <c r="B117" s="133">
        <v>6085</v>
      </c>
      <c r="C117" s="139" t="s">
        <v>52</v>
      </c>
      <c r="D117" s="141">
        <f>(LARGE('Annual Heat Inputs'!D117:K117,1)+LARGE('Annual Heat Inputs'!D117:K117,2)+LARGE('Annual Heat Inputs'!D117:K117,3))/3</f>
        <v>257211.27599999998</v>
      </c>
      <c r="E117" s="142">
        <v>1344079813</v>
      </c>
      <c r="F117" s="143">
        <f t="shared" si="81"/>
        <v>1.9136607328838737E-4</v>
      </c>
      <c r="G117" s="159">
        <v>105171</v>
      </c>
      <c r="H117" s="159">
        <f t="shared" si="80"/>
        <v>20.126161293812988</v>
      </c>
      <c r="I117" s="159">
        <f>MIN(H117,'NOx Annual Emissions'!N117,'Annual NOx Consent Decree Caps '!D117,' Retirement Adjustments'!D117)</f>
        <v>20.126161293812988</v>
      </c>
      <c r="J117" s="164">
        <v>21777.322499999998</v>
      </c>
      <c r="K117" s="164">
        <f>PRODUCT(F117,J117)+H117</f>
        <v>24.293601987372835</v>
      </c>
      <c r="L117" s="165">
        <v>8602.9282999999996</v>
      </c>
      <c r="M117" s="164">
        <f t="shared" si="122"/>
        <v>25.939910594925376</v>
      </c>
      <c r="N117" s="165">
        <v>3398.5066999999999</v>
      </c>
      <c r="O117" s="164">
        <f t="shared" si="123"/>
        <v>26.590269477148652</v>
      </c>
      <c r="P117" s="239">
        <v>1342.5483999999999</v>
      </c>
      <c r="Q117" s="164">
        <f t="shared" ref="Q117:Q124" si="127">PRODUCT(F117,P117)+O117</f>
        <v>26.847187692656259</v>
      </c>
      <c r="R117" s="165">
        <v>530.36120000000005</v>
      </c>
      <c r="S117" s="164">
        <f t="shared" si="126"/>
        <v>26.948680832924776</v>
      </c>
      <c r="T117" s="149">
        <v>210.47919999999999</v>
      </c>
      <c r="U117" s="239">
        <f t="shared" ref="U117:U123" si="128">PRODUCT(F117,T117)+S117</f>
        <v>26.988959410937657</v>
      </c>
      <c r="V117" s="149">
        <v>98.883099999999999</v>
      </c>
      <c r="W117" s="164">
        <f t="shared" si="124"/>
        <v>27.007882281499239</v>
      </c>
      <c r="X117" s="147">
        <v>39.062899999999999</v>
      </c>
      <c r="Y117" s="164">
        <f t="shared" si="125"/>
        <v>27.015357595283497</v>
      </c>
      <c r="Z117" s="147">
        <v>15.4314</v>
      </c>
      <c r="AA117" s="164">
        <f>PRODUCT(F117,Z117)+Y117</f>
        <v>27.01831064170684</v>
      </c>
      <c r="AB117" s="165">
        <v>6.0960000000000001</v>
      </c>
      <c r="AC117" s="164">
        <f>PRODUCT(F117,AB117)+AA117</f>
        <v>27.019477209289605</v>
      </c>
      <c r="AD117" s="147">
        <v>2.4081999999999999</v>
      </c>
      <c r="AE117" s="164">
        <f>PRODUCT(F117,AD117)+AC117</f>
        <v>27.019938057067296</v>
      </c>
      <c r="AF117" s="147">
        <v>0.95130000000000003</v>
      </c>
      <c r="AG117" s="164">
        <f>PRODUCT(F117,AF117)+AE117</f>
        <v>27.020120103612815</v>
      </c>
      <c r="AH117" s="147">
        <v>0.37580000000000002</v>
      </c>
      <c r="AI117" s="164">
        <f>PRODUCT(F117,AH117)+AG117</f>
        <v>27.020192018983156</v>
      </c>
      <c r="AJ117" s="165">
        <v>0.14849999999999999</v>
      </c>
      <c r="AK117" s="164">
        <f>PRODUCT(F117,AJ117)+AI117</f>
        <v>27.02022043684504</v>
      </c>
      <c r="AL117" s="165">
        <v>5.8700000000000002E-2</v>
      </c>
      <c r="AM117" s="164">
        <f>PRODUCT(F117,AL117)+AK117</f>
        <v>27.020231670033542</v>
      </c>
      <c r="AN117" s="165">
        <v>2.3099999999999999E-2</v>
      </c>
      <c r="AO117" s="164">
        <f>PRODUCT(F117,AN117)+AM117</f>
        <v>27.020236090589837</v>
      </c>
      <c r="AP117" s="165">
        <v>9.1999999999999998E-3</v>
      </c>
      <c r="AQ117" s="164">
        <f>PRODUCT(F117,AP117)+AO117</f>
        <v>27.020237851157709</v>
      </c>
      <c r="AR117" s="165">
        <v>3.5999999999999999E-3</v>
      </c>
      <c r="AS117" s="164">
        <f>PRODUCT(F117,AR117)+AQ117</f>
        <v>27.020238540075574</v>
      </c>
    </row>
    <row r="118" spans="1:45" ht="15" customHeight="1" x14ac:dyDescent="0.25">
      <c r="A118" s="63" t="s">
        <v>51</v>
      </c>
      <c r="B118" s="133">
        <v>6085</v>
      </c>
      <c r="C118" s="139" t="s">
        <v>53</v>
      </c>
      <c r="D118" s="141">
        <f>(LARGE('Annual Heat Inputs'!D118:K118,1)+LARGE('Annual Heat Inputs'!D118:K118,2)+LARGE('Annual Heat Inputs'!D118:K118,3))/3</f>
        <v>223837.978</v>
      </c>
      <c r="E118" s="142">
        <v>1344079813</v>
      </c>
      <c r="F118" s="143">
        <f t="shared" si="81"/>
        <v>1.6653622488413937E-4</v>
      </c>
      <c r="G118" s="159">
        <v>105171</v>
      </c>
      <c r="H118" s="159">
        <f t="shared" si="80"/>
        <v>17.51478130728982</v>
      </c>
      <c r="I118" s="159">
        <f>MIN(H118,'NOx Annual Emissions'!N118,'Annual NOx Consent Decree Caps '!D118,' Retirement Adjustments'!D118)</f>
        <v>17.51478130728982</v>
      </c>
      <c r="J118" s="164">
        <v>21777.322499999998</v>
      </c>
      <c r="K118" s="164">
        <f>PRODUCT(F118,J118)+H118</f>
        <v>21.141494384524247</v>
      </c>
      <c r="L118" s="165">
        <v>8602.9282999999996</v>
      </c>
      <c r="M118" s="164">
        <f t="shared" si="122"/>
        <v>22.574193586555175</v>
      </c>
      <c r="N118" s="165">
        <v>3398.5066999999999</v>
      </c>
      <c r="O118" s="164">
        <f t="shared" si="123"/>
        <v>23.140168062616631</v>
      </c>
      <c r="P118" s="239">
        <v>1342.5483999999999</v>
      </c>
      <c r="Q118" s="164">
        <f t="shared" si="127"/>
        <v>23.363751004876871</v>
      </c>
      <c r="R118" s="165">
        <v>530.36120000000005</v>
      </c>
      <c r="S118" s="164">
        <f t="shared" si="126"/>
        <v>23.452075356949894</v>
      </c>
      <c r="T118" s="149">
        <v>210.47919999999999</v>
      </c>
      <c r="U118" s="239">
        <f t="shared" si="128"/>
        <v>23.487127768334528</v>
      </c>
      <c r="V118" s="149">
        <v>98.883099999999999</v>
      </c>
      <c r="W118" s="164">
        <f t="shared" si="124"/>
        <v>23.503595386513368</v>
      </c>
      <c r="X118" s="147">
        <v>39.062899999999999</v>
      </c>
      <c r="Y118" s="164">
        <f t="shared" si="125"/>
        <v>23.510100774412393</v>
      </c>
      <c r="Z118" s="147">
        <v>15.4314</v>
      </c>
      <c r="AA118" s="164">
        <f>PRODUCT(F118,Z118)+Y118</f>
        <v>23.51267066151307</v>
      </c>
      <c r="AB118" s="165">
        <v>6.0960000000000001</v>
      </c>
      <c r="AC118" s="164">
        <f>PRODUCT(F118,AB118)+AA118</f>
        <v>23.513685866339962</v>
      </c>
      <c r="AD118" s="147">
        <v>2.4081999999999999</v>
      </c>
      <c r="AE118" s="164">
        <f>PRODUCT(F118,AD118)+AC118</f>
        <v>23.514086918876728</v>
      </c>
      <c r="AF118" s="147">
        <v>0.95130000000000003</v>
      </c>
      <c r="AG118" s="164">
        <f>PRODUCT(F118,AF118)+AE118</f>
        <v>23.514245344787462</v>
      </c>
      <c r="AH118" s="147">
        <v>0.37580000000000002</v>
      </c>
      <c r="AI118" s="164">
        <f>PRODUCT(F118,AH118)+AG118</f>
        <v>23.514307929100774</v>
      </c>
      <c r="AJ118" s="165">
        <v>0.14849999999999999</v>
      </c>
      <c r="AK118" s="164">
        <f>PRODUCT(F118,AJ118)+AI118</f>
        <v>23.514332659730169</v>
      </c>
      <c r="AL118" s="165">
        <v>5.8700000000000002E-2</v>
      </c>
      <c r="AM118" s="164">
        <f>PRODUCT(F118,AL118)+AK118</f>
        <v>23.514342435406569</v>
      </c>
      <c r="AN118" s="165">
        <v>2.3099999999999999E-2</v>
      </c>
      <c r="AO118" s="164">
        <f>PRODUCT(F118,AN118)+AM118</f>
        <v>23.514346282393362</v>
      </c>
      <c r="AP118" s="165">
        <v>9.1999999999999998E-3</v>
      </c>
      <c r="AQ118" s="164">
        <f>PRODUCT(F118,AP118)+AO118</f>
        <v>23.51434781452663</v>
      </c>
      <c r="AR118" s="165">
        <v>3.5999999999999999E-3</v>
      </c>
      <c r="AS118" s="164">
        <f>PRODUCT(F118,AR118)+AQ118</f>
        <v>23.514348414057039</v>
      </c>
    </row>
    <row r="119" spans="1:45" ht="15" customHeight="1" x14ac:dyDescent="0.25">
      <c r="A119" s="63" t="s">
        <v>51</v>
      </c>
      <c r="B119" s="133">
        <v>6085</v>
      </c>
      <c r="C119" s="133">
        <v>17</v>
      </c>
      <c r="D119" s="141">
        <f>(LARGE('Annual Heat Inputs'!D119:K119,1)+LARGE('Annual Heat Inputs'!D119:K119,2)+LARGE('Annual Heat Inputs'!D119:K119,3))/3</f>
        <v>26021139.370333333</v>
      </c>
      <c r="E119" s="142">
        <v>1344079813</v>
      </c>
      <c r="F119" s="143">
        <f t="shared" si="81"/>
        <v>1.935981711700132E-2</v>
      </c>
      <c r="G119" s="159">
        <v>105171</v>
      </c>
      <c r="H119" s="159">
        <f t="shared" si="80"/>
        <v>2036.0913260121458</v>
      </c>
      <c r="I119" s="159">
        <f>MIN(H119,'NOx Annual Emissions'!N119,'Annual NOx Consent Decree Caps '!D119,' Retirement Adjustments'!D119)</f>
        <v>1989</v>
      </c>
      <c r="J119" s="164">
        <v>21777.322499999998</v>
      </c>
      <c r="K119" s="159">
        <f>I119</f>
        <v>1989</v>
      </c>
      <c r="L119" s="165">
        <v>8602.9282999999996</v>
      </c>
      <c r="M119" s="159">
        <f>K119</f>
        <v>1989</v>
      </c>
      <c r="N119" s="165">
        <v>3398.5066999999999</v>
      </c>
      <c r="O119" s="159">
        <f>M119</f>
        <v>1989</v>
      </c>
      <c r="P119" s="239">
        <v>1342.5483999999999</v>
      </c>
      <c r="Q119" s="159">
        <f>O119</f>
        <v>1989</v>
      </c>
      <c r="R119" s="165">
        <v>530.36120000000005</v>
      </c>
      <c r="S119" s="159">
        <f>Q119</f>
        <v>1989</v>
      </c>
      <c r="T119" s="149">
        <v>210.47919999999999</v>
      </c>
      <c r="U119" s="159">
        <f>S119</f>
        <v>1989</v>
      </c>
      <c r="V119" s="149">
        <v>98.883099999999999</v>
      </c>
      <c r="W119" s="159">
        <f>U119</f>
        <v>1989</v>
      </c>
      <c r="X119" s="147">
        <v>39.062899999999999</v>
      </c>
      <c r="Y119" s="159">
        <f>W119</f>
        <v>1989</v>
      </c>
      <c r="Z119" s="147">
        <v>15.4314</v>
      </c>
      <c r="AA119" s="159">
        <f>Y119</f>
        <v>1989</v>
      </c>
      <c r="AB119" s="165">
        <v>6.0960000000000001</v>
      </c>
      <c r="AC119" s="159">
        <f>AA119</f>
        <v>1989</v>
      </c>
      <c r="AD119" s="147">
        <v>2.4081999999999999</v>
      </c>
      <c r="AE119" s="159">
        <f>Y119</f>
        <v>1989</v>
      </c>
      <c r="AF119" s="147">
        <v>0.95130000000000003</v>
      </c>
      <c r="AG119" s="159">
        <f>AE119</f>
        <v>1989</v>
      </c>
      <c r="AH119" s="147">
        <v>0.37580000000000002</v>
      </c>
      <c r="AI119" s="164">
        <f>AG119</f>
        <v>1989</v>
      </c>
      <c r="AJ119" s="165">
        <v>0.14849999999999999</v>
      </c>
      <c r="AK119" s="164">
        <f>AI119</f>
        <v>1989</v>
      </c>
      <c r="AL119" s="165">
        <v>5.8700000000000002E-2</v>
      </c>
      <c r="AM119" s="164">
        <f>AK119</f>
        <v>1989</v>
      </c>
      <c r="AN119" s="165">
        <v>2.3099999999999999E-2</v>
      </c>
      <c r="AO119" s="164">
        <f>AM119</f>
        <v>1989</v>
      </c>
      <c r="AP119" s="165">
        <v>9.1999999999999998E-3</v>
      </c>
      <c r="AQ119" s="164">
        <f>AO119</f>
        <v>1989</v>
      </c>
      <c r="AR119" s="165">
        <v>3.5999999999999999E-3</v>
      </c>
      <c r="AS119" s="164">
        <f>AQ119</f>
        <v>1989</v>
      </c>
    </row>
    <row r="120" spans="1:45" ht="15" customHeight="1" x14ac:dyDescent="0.25">
      <c r="A120" s="63" t="s">
        <v>51</v>
      </c>
      <c r="B120" s="133">
        <v>6085</v>
      </c>
      <c r="C120" s="133">
        <v>18</v>
      </c>
      <c r="D120" s="141">
        <f>(LARGE('Annual Heat Inputs'!D120:K120,1)+LARGE('Annual Heat Inputs'!D120:K120,2)+LARGE('Annual Heat Inputs'!D120:K120,3))/3</f>
        <v>28270125.400666669</v>
      </c>
      <c r="E120" s="142">
        <v>1344079813</v>
      </c>
      <c r="F120" s="143">
        <f t="shared" si="81"/>
        <v>2.1033070452540655E-2</v>
      </c>
      <c r="G120" s="159">
        <v>105171</v>
      </c>
      <c r="H120" s="159">
        <f t="shared" si="80"/>
        <v>2212.069052564153</v>
      </c>
      <c r="I120" s="159">
        <f>MIN(H120,'NOx Annual Emissions'!N120,'Annual NOx Consent Decree Caps '!D120,' Retirement Adjustments'!D120)</f>
        <v>2037</v>
      </c>
      <c r="J120" s="164">
        <v>21777.322499999998</v>
      </c>
      <c r="K120" s="159">
        <f>I120</f>
        <v>2037</v>
      </c>
      <c r="L120" s="165">
        <v>8602.9282999999996</v>
      </c>
      <c r="M120" s="159">
        <f>K120</f>
        <v>2037</v>
      </c>
      <c r="N120" s="165">
        <v>3398.5066999999999</v>
      </c>
      <c r="O120" s="159">
        <f>M120</f>
        <v>2037</v>
      </c>
      <c r="P120" s="239">
        <v>1342.5483999999999</v>
      </c>
      <c r="Q120" s="159">
        <f>O120</f>
        <v>2037</v>
      </c>
      <c r="R120" s="165">
        <v>530.36120000000005</v>
      </c>
      <c r="S120" s="159">
        <f>Q120</f>
        <v>2037</v>
      </c>
      <c r="T120" s="149">
        <v>210.47919999999999</v>
      </c>
      <c r="U120" s="159">
        <f>S120</f>
        <v>2037</v>
      </c>
      <c r="V120" s="149">
        <v>98.883099999999999</v>
      </c>
      <c r="W120" s="159">
        <f>U120</f>
        <v>2037</v>
      </c>
      <c r="X120" s="147">
        <v>39.062899999999999</v>
      </c>
      <c r="Y120" s="159">
        <f>W120</f>
        <v>2037</v>
      </c>
      <c r="Z120" s="147">
        <v>15.4314</v>
      </c>
      <c r="AA120" s="159">
        <f>Y120</f>
        <v>2037</v>
      </c>
      <c r="AB120" s="165">
        <v>6.0960000000000001</v>
      </c>
      <c r="AC120" s="159">
        <f>AA120</f>
        <v>2037</v>
      </c>
      <c r="AD120" s="147">
        <v>2.4081999999999999</v>
      </c>
      <c r="AE120" s="159">
        <f>Y120</f>
        <v>2037</v>
      </c>
      <c r="AF120" s="147">
        <v>0.95130000000000003</v>
      </c>
      <c r="AG120" s="159">
        <f>AE120</f>
        <v>2037</v>
      </c>
      <c r="AH120" s="147">
        <v>0.37580000000000002</v>
      </c>
      <c r="AI120" s="164">
        <f>AG120</f>
        <v>2037</v>
      </c>
      <c r="AJ120" s="165">
        <v>0.14849999999999999</v>
      </c>
      <c r="AK120" s="164">
        <f>AI120</f>
        <v>2037</v>
      </c>
      <c r="AL120" s="165">
        <v>5.8700000000000002E-2</v>
      </c>
      <c r="AM120" s="164">
        <f>AK120</f>
        <v>2037</v>
      </c>
      <c r="AN120" s="165">
        <v>2.3099999999999999E-2</v>
      </c>
      <c r="AO120" s="164">
        <f>AM120</f>
        <v>2037</v>
      </c>
      <c r="AP120" s="165">
        <v>9.1999999999999998E-3</v>
      </c>
      <c r="AQ120" s="164">
        <f>AO120</f>
        <v>2037</v>
      </c>
      <c r="AR120" s="165">
        <v>3.5999999999999999E-3</v>
      </c>
      <c r="AS120" s="164">
        <f>AQ120</f>
        <v>2037</v>
      </c>
    </row>
    <row r="121" spans="1:45" ht="15" customHeight="1" x14ac:dyDescent="0.25">
      <c r="A121" s="63" t="s">
        <v>54</v>
      </c>
      <c r="B121" s="133">
        <v>7335</v>
      </c>
      <c r="C121" s="139" t="s">
        <v>55</v>
      </c>
      <c r="D121" s="141">
        <f>(LARGE('Annual Heat Inputs'!D121:K121,1)+LARGE('Annual Heat Inputs'!D121:K121,2)+LARGE('Annual Heat Inputs'!D121:K121,3))/3</f>
        <v>31490.391666666666</v>
      </c>
      <c r="E121" s="142">
        <v>1344079813</v>
      </c>
      <c r="F121" s="143">
        <f t="shared" si="81"/>
        <v>2.3428959621363397E-5</v>
      </c>
      <c r="G121" s="159">
        <v>105171</v>
      </c>
      <c r="H121" s="159">
        <f t="shared" si="80"/>
        <v>2.46404711233841</v>
      </c>
      <c r="I121" s="159">
        <f>MIN(H121,'NOx Annual Emissions'!N121,'Annual NOx Consent Decree Caps '!D121,' Retirement Adjustments'!D121)</f>
        <v>2.339</v>
      </c>
      <c r="J121" s="164">
        <v>21777.322499999998</v>
      </c>
      <c r="K121" s="164">
        <f>I121</f>
        <v>2.339</v>
      </c>
      <c r="L121" s="165">
        <v>8602.9282999999996</v>
      </c>
      <c r="M121" s="164">
        <f>K121</f>
        <v>2.339</v>
      </c>
      <c r="N121" s="165">
        <v>3398.5066999999999</v>
      </c>
      <c r="O121" s="164">
        <f>M121</f>
        <v>2.339</v>
      </c>
      <c r="P121" s="239">
        <v>1342.5483999999999</v>
      </c>
      <c r="Q121" s="164">
        <f>O121</f>
        <v>2.339</v>
      </c>
      <c r="R121" s="165">
        <v>530.36120000000005</v>
      </c>
      <c r="S121" s="164">
        <f>Q121</f>
        <v>2.339</v>
      </c>
      <c r="T121" s="149">
        <v>210.47919999999999</v>
      </c>
      <c r="U121" s="164">
        <f>S121</f>
        <v>2.339</v>
      </c>
      <c r="V121" s="149">
        <v>98.883099999999999</v>
      </c>
      <c r="W121" s="164">
        <f>U121</f>
        <v>2.339</v>
      </c>
      <c r="X121" s="147">
        <v>39.062899999999999</v>
      </c>
      <c r="Y121" s="164">
        <f>W121</f>
        <v>2.339</v>
      </c>
      <c r="Z121" s="147">
        <v>15.4314</v>
      </c>
      <c r="AA121" s="164">
        <f>Y121</f>
        <v>2.339</v>
      </c>
      <c r="AB121" s="165">
        <v>6.0960000000000001</v>
      </c>
      <c r="AC121" s="164">
        <f>AA121</f>
        <v>2.339</v>
      </c>
      <c r="AD121" s="147">
        <v>2.4081999999999999</v>
      </c>
      <c r="AE121" s="164">
        <f>Y121</f>
        <v>2.339</v>
      </c>
      <c r="AF121" s="147">
        <v>0.95130000000000003</v>
      </c>
      <c r="AG121" s="164">
        <f>AE121</f>
        <v>2.339</v>
      </c>
      <c r="AH121" s="147">
        <v>0.37580000000000002</v>
      </c>
      <c r="AI121" s="164">
        <f>AG121</f>
        <v>2.339</v>
      </c>
      <c r="AJ121" s="165">
        <v>0.14849999999999999</v>
      </c>
      <c r="AK121" s="164">
        <f>AI121</f>
        <v>2.339</v>
      </c>
      <c r="AL121" s="165">
        <v>5.8700000000000002E-2</v>
      </c>
      <c r="AM121" s="164">
        <f>AK121</f>
        <v>2.339</v>
      </c>
      <c r="AN121" s="165">
        <v>2.3099999999999999E-2</v>
      </c>
      <c r="AO121" s="164">
        <f>AM121</f>
        <v>2.339</v>
      </c>
      <c r="AP121" s="165">
        <v>9.1999999999999998E-3</v>
      </c>
      <c r="AQ121" s="164">
        <f>AO121</f>
        <v>2.339</v>
      </c>
      <c r="AR121" s="165">
        <v>3.5999999999999999E-3</v>
      </c>
      <c r="AS121" s="164">
        <f>AQ121</f>
        <v>2.339</v>
      </c>
    </row>
    <row r="122" spans="1:45" ht="15" customHeight="1" x14ac:dyDescent="0.25">
      <c r="A122" s="63" t="s">
        <v>54</v>
      </c>
      <c r="B122" s="133">
        <v>7335</v>
      </c>
      <c r="C122" s="139" t="s">
        <v>56</v>
      </c>
      <c r="D122" s="141">
        <f>(LARGE('Annual Heat Inputs'!D122:K122,1)+LARGE('Annual Heat Inputs'!D122:K122,2)+LARGE('Annual Heat Inputs'!D122:K122,3))/3</f>
        <v>37345.633333333339</v>
      </c>
      <c r="E122" s="142">
        <v>1344079813</v>
      </c>
      <c r="F122" s="143">
        <f t="shared" si="81"/>
        <v>2.7785279543762733E-5</v>
      </c>
      <c r="G122" s="159">
        <v>105171</v>
      </c>
      <c r="H122" s="159">
        <f t="shared" si="80"/>
        <v>2.9222056348970704</v>
      </c>
      <c r="I122" s="159">
        <f>MIN(H122,'NOx Annual Emissions'!N122,'Annual NOx Consent Decree Caps '!D122,' Retirement Adjustments'!D122)</f>
        <v>2.3969999999999998</v>
      </c>
      <c r="J122" s="164">
        <v>21777.322499999998</v>
      </c>
      <c r="K122" s="164">
        <f>I122</f>
        <v>2.3969999999999998</v>
      </c>
      <c r="L122" s="165">
        <v>8602.9282999999996</v>
      </c>
      <c r="M122" s="164">
        <f>K122</f>
        <v>2.3969999999999998</v>
      </c>
      <c r="N122" s="165">
        <v>3398.5066999999999</v>
      </c>
      <c r="O122" s="164">
        <f>M122</f>
        <v>2.3969999999999998</v>
      </c>
      <c r="P122" s="239">
        <v>1342.5483999999999</v>
      </c>
      <c r="Q122" s="164">
        <f>O122</f>
        <v>2.3969999999999998</v>
      </c>
      <c r="R122" s="165">
        <v>530.36120000000005</v>
      </c>
      <c r="S122" s="164">
        <f>Q122</f>
        <v>2.3969999999999998</v>
      </c>
      <c r="T122" s="149">
        <v>210.47919999999999</v>
      </c>
      <c r="U122" s="164">
        <f>S122</f>
        <v>2.3969999999999998</v>
      </c>
      <c r="V122" s="149">
        <v>98.883099999999999</v>
      </c>
      <c r="W122" s="164">
        <f>U122</f>
        <v>2.3969999999999998</v>
      </c>
      <c r="X122" s="147">
        <v>39.062899999999999</v>
      </c>
      <c r="Y122" s="164">
        <f>W122</f>
        <v>2.3969999999999998</v>
      </c>
      <c r="Z122" s="147">
        <v>15.4314</v>
      </c>
      <c r="AA122" s="164">
        <f>Y122</f>
        <v>2.3969999999999998</v>
      </c>
      <c r="AB122" s="165">
        <v>6.0960000000000001</v>
      </c>
      <c r="AC122" s="164">
        <f>AA122</f>
        <v>2.3969999999999998</v>
      </c>
      <c r="AD122" s="147">
        <v>2.4081999999999999</v>
      </c>
      <c r="AE122" s="164">
        <f>Y122</f>
        <v>2.3969999999999998</v>
      </c>
      <c r="AF122" s="147">
        <v>0.95130000000000003</v>
      </c>
      <c r="AG122" s="164">
        <f>AE122</f>
        <v>2.3969999999999998</v>
      </c>
      <c r="AH122" s="147">
        <v>0.37580000000000002</v>
      </c>
      <c r="AI122" s="164">
        <f>AG122</f>
        <v>2.3969999999999998</v>
      </c>
      <c r="AJ122" s="165">
        <v>0.14849999999999999</v>
      </c>
      <c r="AK122" s="164">
        <f>AI122</f>
        <v>2.3969999999999998</v>
      </c>
      <c r="AL122" s="165">
        <v>5.8700000000000002E-2</v>
      </c>
      <c r="AM122" s="164">
        <f>AK122</f>
        <v>2.3969999999999998</v>
      </c>
      <c r="AN122" s="165">
        <v>2.3099999999999999E-2</v>
      </c>
      <c r="AO122" s="164">
        <f>AM122</f>
        <v>2.3969999999999998</v>
      </c>
      <c r="AP122" s="165">
        <v>9.1999999999999998E-3</v>
      </c>
      <c r="AQ122" s="164">
        <f>AO122</f>
        <v>2.3969999999999998</v>
      </c>
      <c r="AR122" s="165">
        <v>3.5999999999999999E-3</v>
      </c>
      <c r="AS122" s="164">
        <f>AQ122</f>
        <v>2.3969999999999998</v>
      </c>
    </row>
    <row r="123" spans="1:45" ht="15" customHeight="1" x14ac:dyDescent="0.25">
      <c r="A123" s="63" t="s">
        <v>57</v>
      </c>
      <c r="B123" s="133">
        <v>6166</v>
      </c>
      <c r="C123" s="139" t="s">
        <v>58</v>
      </c>
      <c r="D123" s="141">
        <f>(LARGE('Annual Heat Inputs'!D123:K123,1)+LARGE('Annual Heat Inputs'!D123:K123,2)+LARGE('Annual Heat Inputs'!D123:K123,3))/3</f>
        <v>94799442.351666674</v>
      </c>
      <c r="E123" s="142">
        <v>1344079813</v>
      </c>
      <c r="F123" s="143">
        <f t="shared" si="81"/>
        <v>7.053111090186924E-2</v>
      </c>
      <c r="G123" s="159">
        <v>105171</v>
      </c>
      <c r="H123" s="159">
        <f t="shared" si="80"/>
        <v>7417.8274646604896</v>
      </c>
      <c r="I123" s="159">
        <f>MIN(H123,'NOx Annual Emissions'!N123,'Annual NOx Consent Decree Caps '!D123,' Retirement Adjustments'!D123)</f>
        <v>7417.8274646604896</v>
      </c>
      <c r="J123" s="164">
        <v>21777.322499999998</v>
      </c>
      <c r="K123" s="164">
        <f>PRODUCT(F123,J123)+H123</f>
        <v>8953.8062130537619</v>
      </c>
      <c r="L123" s="165">
        <v>8602.9282999999996</v>
      </c>
      <c r="M123" s="164">
        <f t="shared" si="122"/>
        <v>9560.5803030618918</v>
      </c>
      <c r="N123" s="165">
        <v>3398.5066999999999</v>
      </c>
      <c r="O123" s="164">
        <f t="shared" si="123"/>
        <v>9800.2807560203382</v>
      </c>
      <c r="P123" s="239">
        <v>1342.5483999999999</v>
      </c>
      <c r="Q123" s="164">
        <f t="shared" si="127"/>
        <v>9894.9721861118651</v>
      </c>
      <c r="R123" s="165">
        <v>530.36120000000005</v>
      </c>
      <c r="S123" s="164">
        <f t="shared" si="126"/>
        <v>9932.3791507271144</v>
      </c>
      <c r="T123" s="149">
        <v>210.47919999999999</v>
      </c>
      <c r="U123" s="239">
        <f t="shared" si="128"/>
        <v>9947.2244825248508</v>
      </c>
      <c r="V123" s="149">
        <v>98.883099999999999</v>
      </c>
      <c r="W123" s="164">
        <f t="shared" si="124"/>
        <v>9954.1988174172711</v>
      </c>
      <c r="X123" s="147">
        <v>39.062899999999999</v>
      </c>
      <c r="Y123" s="164">
        <f t="shared" si="125"/>
        <v>9956.9539671493203</v>
      </c>
      <c r="Z123" s="147">
        <v>15.4314</v>
      </c>
      <c r="AA123" s="164">
        <f>PRODUCT(F123,Z123)+Y123</f>
        <v>9958.0423609340905</v>
      </c>
      <c r="AB123" s="165">
        <v>6.0960000000000001</v>
      </c>
      <c r="AC123" s="164">
        <f>PRODUCT(F123,AB123)+AA123</f>
        <v>9958.4723185861476</v>
      </c>
      <c r="AD123" s="147">
        <v>2.4081999999999999</v>
      </c>
      <c r="AE123" s="164">
        <f>PRODUCT(F123,AD123)+AC123</f>
        <v>9958.6421716074219</v>
      </c>
      <c r="AF123" s="147">
        <v>0.95130000000000003</v>
      </c>
      <c r="AG123" s="164">
        <f>PRODUCT(F123,AF123)+AE123</f>
        <v>9958.7092678532226</v>
      </c>
      <c r="AH123" s="147">
        <v>0.37580000000000002</v>
      </c>
      <c r="AI123" s="164">
        <f>PRODUCT(F123,AH123)+AG123</f>
        <v>9958.7357734446996</v>
      </c>
      <c r="AJ123" s="165">
        <v>0.14849999999999999</v>
      </c>
      <c r="AK123" s="164">
        <f>PRODUCT(F123,AJ123)+AI123</f>
        <v>9958.7462473146679</v>
      </c>
      <c r="AL123" s="165">
        <v>5.8700000000000002E-2</v>
      </c>
      <c r="AM123" s="164">
        <f>PRODUCT(F123,AL123)+AK123</f>
        <v>9958.750387490878</v>
      </c>
      <c r="AN123" s="165">
        <v>2.3099999999999999E-2</v>
      </c>
      <c r="AO123" s="164">
        <f>PRODUCT(F123,AN123)+AM123</f>
        <v>9958.7520167595394</v>
      </c>
      <c r="AP123" s="165">
        <v>9.1999999999999998E-3</v>
      </c>
      <c r="AQ123" s="164">
        <f>PRODUCT(F123,AP123)+AO123</f>
        <v>9958.7526656457594</v>
      </c>
      <c r="AR123" s="165">
        <v>3.5999999999999999E-3</v>
      </c>
      <c r="AS123" s="164">
        <f>PRODUCT(F123,AR123)+AQ123</f>
        <v>9958.752919557759</v>
      </c>
    </row>
    <row r="124" spans="1:45" ht="15" customHeight="1" x14ac:dyDescent="0.25">
      <c r="A124" s="63" t="s">
        <v>57</v>
      </c>
      <c r="B124" s="133">
        <v>6166</v>
      </c>
      <c r="C124" s="139" t="s">
        <v>59</v>
      </c>
      <c r="D124" s="141">
        <f>(LARGE('Annual Heat Inputs'!D124:K124,1)+LARGE('Annual Heat Inputs'!D124:K124,2)+LARGE('Annual Heat Inputs'!D124:K124,3))/3</f>
        <v>92482921.179333329</v>
      </c>
      <c r="E124" s="142">
        <v>1344079813</v>
      </c>
      <c r="F124" s="143">
        <f t="shared" si="81"/>
        <v>6.8807611188587456E-2</v>
      </c>
      <c r="G124" s="159">
        <v>105171</v>
      </c>
      <c r="H124" s="159">
        <f t="shared" si="80"/>
        <v>7236.565276314931</v>
      </c>
      <c r="I124" s="159">
        <f>MIN(H124,'NOx Annual Emissions'!N124,'Annual NOx Consent Decree Caps '!D124,' Retirement Adjustments'!D124)</f>
        <v>7236.565276314931</v>
      </c>
      <c r="J124" s="164">
        <v>21777.322499999998</v>
      </c>
      <c r="K124" s="164">
        <f>PRODUCT(F124,J124)+H124</f>
        <v>8735.0108156234091</v>
      </c>
      <c r="L124" s="165">
        <v>8602.9282999999996</v>
      </c>
      <c r="M124" s="164">
        <f t="shared" si="122"/>
        <v>9326.9577611731056</v>
      </c>
      <c r="N124" s="165">
        <v>3398.5066999999999</v>
      </c>
      <c r="O124" s="164">
        <f t="shared" si="123"/>
        <v>9560.8008888085151</v>
      </c>
      <c r="P124" s="239">
        <v>1342.5483999999999</v>
      </c>
      <c r="Q124" s="164">
        <f t="shared" si="127"/>
        <v>9653.1784371175745</v>
      </c>
      <c r="R124" s="165">
        <v>530.36120000000005</v>
      </c>
      <c r="S124" s="164">
        <f t="shared" si="126"/>
        <v>9689.6713243566865</v>
      </c>
      <c r="T124" s="149">
        <v>210.47919999999999</v>
      </c>
      <c r="U124" s="146">
        <f t="shared" ref="U124:U137" si="129">S124</f>
        <v>9689.6713243566865</v>
      </c>
      <c r="V124" s="149">
        <v>98.883099999999999</v>
      </c>
      <c r="W124" s="164">
        <f t="shared" si="124"/>
        <v>9696.4752342546089</v>
      </c>
      <c r="X124" s="147">
        <v>39.062899999999999</v>
      </c>
      <c r="Y124" s="164">
        <f t="shared" si="125"/>
        <v>9699.1630590897075</v>
      </c>
      <c r="Z124" s="147">
        <v>15.4314</v>
      </c>
      <c r="AA124" s="164">
        <f>PRODUCT(F124,Z124)+Y124</f>
        <v>9700.224856861003</v>
      </c>
      <c r="AB124" s="165">
        <v>6.0960000000000001</v>
      </c>
      <c r="AC124" s="164">
        <f>PRODUCT(F124,AB124)+AA124</f>
        <v>9700.6443080588087</v>
      </c>
      <c r="AD124" s="147">
        <v>2.4081999999999999</v>
      </c>
      <c r="AE124" s="164">
        <f>PRODUCT(F124,AD124)+AC124</f>
        <v>9700.8100105480735</v>
      </c>
      <c r="AF124" s="147">
        <v>0.95130000000000003</v>
      </c>
      <c r="AG124" s="164">
        <f>PRODUCT(F124,AF124)+AE124</f>
        <v>9700.8754672285977</v>
      </c>
      <c r="AH124" s="147">
        <v>0.37580000000000002</v>
      </c>
      <c r="AI124" s="164">
        <f>PRODUCT(F124,AH124)+AG124</f>
        <v>9700.9013251288816</v>
      </c>
      <c r="AJ124" s="165">
        <v>0.14849999999999999</v>
      </c>
      <c r="AK124" s="164">
        <f>PRODUCT(F124,AJ124)+AI124</f>
        <v>9700.9115430591428</v>
      </c>
      <c r="AL124" s="165">
        <v>5.8700000000000002E-2</v>
      </c>
      <c r="AM124" s="164">
        <f>PRODUCT(F124,AL124)+AK124</f>
        <v>9700.9155820659198</v>
      </c>
      <c r="AN124" s="165">
        <v>2.3099999999999999E-2</v>
      </c>
      <c r="AO124" s="164">
        <f>PRODUCT(F124,AN124)+AM124</f>
        <v>9700.9171715217381</v>
      </c>
      <c r="AP124" s="165">
        <v>9.1999999999999998E-3</v>
      </c>
      <c r="AQ124" s="164">
        <f>PRODUCT(F124,AP124)+AO124</f>
        <v>9700.9178045517601</v>
      </c>
      <c r="AR124" s="165">
        <v>3.5999999999999999E-3</v>
      </c>
      <c r="AS124" s="164">
        <f>PRODUCT(F124,AR124)+AQ124</f>
        <v>9700.9180522591596</v>
      </c>
    </row>
    <row r="125" spans="1:45" ht="15" customHeight="1" x14ac:dyDescent="0.25">
      <c r="A125" s="63" t="s">
        <v>60</v>
      </c>
      <c r="B125" s="133">
        <v>981</v>
      </c>
      <c r="C125" s="133">
        <v>3</v>
      </c>
      <c r="D125" s="141">
        <f>(LARGE('Annual Heat Inputs'!D125:K125,1)+LARGE('Annual Heat Inputs'!D125:K125,2)+LARGE('Annual Heat Inputs'!D125:K125,3))/3</f>
        <v>13700621.941666665</v>
      </c>
      <c r="E125" s="142">
        <v>1344079813</v>
      </c>
      <c r="F125" s="143">
        <f t="shared" si="81"/>
        <v>1.0193309808802748E-2</v>
      </c>
      <c r="G125" s="159">
        <v>105171</v>
      </c>
      <c r="H125" s="159">
        <f t="shared" si="80"/>
        <v>1072.0405859015939</v>
      </c>
      <c r="I125" s="159">
        <f>MIN(H125,'NOx Annual Emissions'!N125,'Annual NOx Consent Decree Caps '!D125,' Retirement Adjustments'!D125)</f>
        <v>0</v>
      </c>
      <c r="J125" s="164">
        <v>21777.322499999998</v>
      </c>
      <c r="K125" s="159">
        <f>I125</f>
        <v>0</v>
      </c>
      <c r="L125" s="165">
        <v>8602.9282999999996</v>
      </c>
      <c r="M125" s="159">
        <f>K125</f>
        <v>0</v>
      </c>
      <c r="N125" s="165">
        <v>3398.5066999999999</v>
      </c>
      <c r="O125" s="159">
        <f>M125</f>
        <v>0</v>
      </c>
      <c r="P125" s="239">
        <v>1342.5483999999999</v>
      </c>
      <c r="Q125" s="159">
        <f>O125</f>
        <v>0</v>
      </c>
      <c r="R125" s="165">
        <v>530.36120000000005</v>
      </c>
      <c r="S125" s="159">
        <f>Q125</f>
        <v>0</v>
      </c>
      <c r="T125" s="149">
        <v>210.47919999999999</v>
      </c>
      <c r="U125" s="159">
        <f t="shared" si="129"/>
        <v>0</v>
      </c>
      <c r="V125" s="149">
        <v>98.883099999999999</v>
      </c>
      <c r="W125" s="159">
        <f>U125</f>
        <v>0</v>
      </c>
      <c r="X125" s="147">
        <v>39.062899999999999</v>
      </c>
      <c r="Y125" s="159">
        <f>W125</f>
        <v>0</v>
      </c>
      <c r="Z125" s="147">
        <v>15.4314</v>
      </c>
      <c r="AA125" s="159">
        <f>Y125</f>
        <v>0</v>
      </c>
      <c r="AB125" s="165">
        <v>6.0960000000000001</v>
      </c>
      <c r="AC125" s="159">
        <f>AA125</f>
        <v>0</v>
      </c>
      <c r="AD125" s="147">
        <v>2.4081999999999999</v>
      </c>
      <c r="AE125" s="159">
        <f>Y125</f>
        <v>0</v>
      </c>
      <c r="AF125" s="147">
        <v>0.95130000000000003</v>
      </c>
      <c r="AG125" s="159">
        <f>AE125</f>
        <v>0</v>
      </c>
      <c r="AH125" s="147">
        <v>0.37580000000000002</v>
      </c>
      <c r="AI125" s="164">
        <f>AG125</f>
        <v>0</v>
      </c>
      <c r="AJ125" s="165">
        <v>0.14849999999999999</v>
      </c>
      <c r="AK125" s="164">
        <f>AI125</f>
        <v>0</v>
      </c>
      <c r="AL125" s="165">
        <v>5.8700000000000002E-2</v>
      </c>
      <c r="AM125" s="164">
        <f t="shared" ref="AM125:AM137" si="130">AK125</f>
        <v>0</v>
      </c>
      <c r="AN125" s="165">
        <v>2.3099999999999999E-2</v>
      </c>
      <c r="AO125" s="164">
        <f t="shared" ref="AO125:AO133" si="131">AM125</f>
        <v>0</v>
      </c>
      <c r="AP125" s="165">
        <v>9.1999999999999998E-3</v>
      </c>
      <c r="AQ125" s="164">
        <f t="shared" ref="AQ125:AQ133" si="132">AO125</f>
        <v>0</v>
      </c>
      <c r="AR125" s="165">
        <v>3.5999999999999999E-3</v>
      </c>
      <c r="AS125" s="164">
        <f t="shared" ref="AS125:AS132" si="133">AQ125</f>
        <v>0</v>
      </c>
    </row>
    <row r="126" spans="1:45" ht="15" customHeight="1" x14ac:dyDescent="0.25">
      <c r="A126" s="63" t="s">
        <v>60</v>
      </c>
      <c r="B126" s="133">
        <v>981</v>
      </c>
      <c r="C126" s="133">
        <v>4</v>
      </c>
      <c r="D126" s="141">
        <f>(LARGE('Annual Heat Inputs'!D126:K126,1)+LARGE('Annual Heat Inputs'!D126:K126,2)+LARGE('Annual Heat Inputs'!D126:K126,3))/3</f>
        <v>20690848.888999999</v>
      </c>
      <c r="E126" s="142">
        <v>1344079813</v>
      </c>
      <c r="F126" s="143">
        <f t="shared" si="81"/>
        <v>1.5394062680561961E-2</v>
      </c>
      <c r="G126" s="159">
        <v>105171</v>
      </c>
      <c r="H126" s="159">
        <f t="shared" si="80"/>
        <v>1619.008966177382</v>
      </c>
      <c r="I126" s="159">
        <f>MIN(H126,'NOx Annual Emissions'!N126,'Annual NOx Consent Decree Caps '!D126,' Retirement Adjustments'!D126)</f>
        <v>0</v>
      </c>
      <c r="J126" s="164">
        <v>21777.322499999998</v>
      </c>
      <c r="K126" s="159">
        <f>I126</f>
        <v>0</v>
      </c>
      <c r="L126" s="165">
        <v>8602.9282999999996</v>
      </c>
      <c r="M126" s="159">
        <f>K126</f>
        <v>0</v>
      </c>
      <c r="N126" s="165">
        <v>3398.5066999999999</v>
      </c>
      <c r="O126" s="159">
        <f>M126</f>
        <v>0</v>
      </c>
      <c r="P126" s="239">
        <v>1342.5483999999999</v>
      </c>
      <c r="Q126" s="159">
        <f>O126</f>
        <v>0</v>
      </c>
      <c r="R126" s="165">
        <v>530.36120000000005</v>
      </c>
      <c r="S126" s="159">
        <f>Q126</f>
        <v>0</v>
      </c>
      <c r="T126" s="149">
        <v>210.47919999999999</v>
      </c>
      <c r="U126" s="159">
        <f t="shared" si="129"/>
        <v>0</v>
      </c>
      <c r="V126" s="149">
        <v>98.883099999999999</v>
      </c>
      <c r="W126" s="159">
        <f>U126</f>
        <v>0</v>
      </c>
      <c r="X126" s="147">
        <v>39.062899999999999</v>
      </c>
      <c r="Y126" s="159">
        <f>W126</f>
        <v>0</v>
      </c>
      <c r="Z126" s="147">
        <v>15.4314</v>
      </c>
      <c r="AA126" s="159">
        <f>Y126</f>
        <v>0</v>
      </c>
      <c r="AB126" s="165">
        <v>6.0960000000000001</v>
      </c>
      <c r="AC126" s="159">
        <f>AA126</f>
        <v>0</v>
      </c>
      <c r="AD126" s="147">
        <v>2.4081999999999999</v>
      </c>
      <c r="AE126" s="159">
        <f>Y126</f>
        <v>0</v>
      </c>
      <c r="AF126" s="147">
        <v>0.95130000000000003</v>
      </c>
      <c r="AG126" s="159">
        <f>AE126</f>
        <v>0</v>
      </c>
      <c r="AH126" s="147">
        <v>0.37580000000000002</v>
      </c>
      <c r="AI126" s="164">
        <f>AG126</f>
        <v>0</v>
      </c>
      <c r="AJ126" s="165">
        <v>0.14849999999999999</v>
      </c>
      <c r="AK126" s="164">
        <f>AI126</f>
        <v>0</v>
      </c>
      <c r="AL126" s="165">
        <v>5.8700000000000002E-2</v>
      </c>
      <c r="AM126" s="164">
        <f t="shared" si="130"/>
        <v>0</v>
      </c>
      <c r="AN126" s="165">
        <v>2.3099999999999999E-2</v>
      </c>
      <c r="AO126" s="164">
        <f t="shared" si="131"/>
        <v>0</v>
      </c>
      <c r="AP126" s="165">
        <v>9.1999999999999998E-3</v>
      </c>
      <c r="AQ126" s="164">
        <f t="shared" si="132"/>
        <v>0</v>
      </c>
      <c r="AR126" s="165">
        <v>3.5999999999999999E-3</v>
      </c>
      <c r="AS126" s="164">
        <f t="shared" si="133"/>
        <v>0</v>
      </c>
    </row>
    <row r="127" spans="1:45" ht="15" customHeight="1" x14ac:dyDescent="0.25">
      <c r="A127" s="63" t="s">
        <v>61</v>
      </c>
      <c r="B127" s="133">
        <v>55364</v>
      </c>
      <c r="C127" s="139" t="s">
        <v>62</v>
      </c>
      <c r="D127" s="141">
        <f>(LARGE('Annual Heat Inputs'!D127:K127,1)+LARGE('Annual Heat Inputs'!D127:K127,2)+LARGE('Annual Heat Inputs'!D127:K127,3))/3</f>
        <v>10743734.165999999</v>
      </c>
      <c r="E127" s="142">
        <v>1344079813</v>
      </c>
      <c r="F127" s="143">
        <f t="shared" si="81"/>
        <v>7.9933751419269325E-3</v>
      </c>
      <c r="G127" s="159">
        <v>105171</v>
      </c>
      <c r="H127" s="159">
        <f t="shared" si="80"/>
        <v>840.67125705159742</v>
      </c>
      <c r="I127" s="159">
        <f>MIN(H127,'NOx Annual Emissions'!N127,'Annual NOx Consent Decree Caps '!D127,' Retirement Adjustments'!D127)</f>
        <v>49.069000000000003</v>
      </c>
      <c r="J127" s="164">
        <v>21777.322499999998</v>
      </c>
      <c r="K127" s="159">
        <f t="shared" ref="K127:K132" si="134">I127</f>
        <v>49.069000000000003</v>
      </c>
      <c r="L127" s="165">
        <v>8602.9282999999996</v>
      </c>
      <c r="M127" s="159">
        <f t="shared" ref="M127:M132" si="135">K127</f>
        <v>49.069000000000003</v>
      </c>
      <c r="N127" s="165">
        <v>3398.5066999999999</v>
      </c>
      <c r="O127" s="159">
        <f t="shared" ref="O127:O132" si="136">M127</f>
        <v>49.069000000000003</v>
      </c>
      <c r="P127" s="239">
        <v>1342.5483999999999</v>
      </c>
      <c r="Q127" s="159">
        <f t="shared" ref="Q127:Q132" si="137">O127</f>
        <v>49.069000000000003</v>
      </c>
      <c r="R127" s="165">
        <v>530.36120000000005</v>
      </c>
      <c r="S127" s="159">
        <f t="shared" ref="S127:S132" si="138">Q127</f>
        <v>49.069000000000003</v>
      </c>
      <c r="T127" s="149">
        <v>210.47919999999999</v>
      </c>
      <c r="U127" s="159">
        <f t="shared" si="129"/>
        <v>49.069000000000003</v>
      </c>
      <c r="V127" s="149">
        <v>98.883099999999999</v>
      </c>
      <c r="W127" s="159">
        <f t="shared" ref="W127:W132" si="139">U127</f>
        <v>49.069000000000003</v>
      </c>
      <c r="X127" s="147">
        <v>39.062899999999999</v>
      </c>
      <c r="Y127" s="159">
        <f t="shared" ref="Y127:Y132" si="140">W127</f>
        <v>49.069000000000003</v>
      </c>
      <c r="Z127" s="147">
        <v>15.4314</v>
      </c>
      <c r="AA127" s="159">
        <f t="shared" ref="AA127:AA132" si="141">Y127</f>
        <v>49.069000000000003</v>
      </c>
      <c r="AB127" s="165">
        <v>6.0960000000000001</v>
      </c>
      <c r="AC127" s="159">
        <f t="shared" ref="AC127:AC132" si="142">AA127</f>
        <v>49.069000000000003</v>
      </c>
      <c r="AD127" s="147">
        <v>2.4081999999999999</v>
      </c>
      <c r="AE127" s="159">
        <f t="shared" ref="AE127:AE132" si="143">Y127</f>
        <v>49.069000000000003</v>
      </c>
      <c r="AF127" s="147">
        <v>0.95130000000000003</v>
      </c>
      <c r="AG127" s="159">
        <f t="shared" ref="AG127:AG132" si="144">AE127</f>
        <v>49.069000000000003</v>
      </c>
      <c r="AH127" s="147">
        <v>0.37580000000000002</v>
      </c>
      <c r="AI127" s="164">
        <f t="shared" ref="AI127:AI132" si="145">AG127</f>
        <v>49.069000000000003</v>
      </c>
      <c r="AJ127" s="165">
        <v>0.14849999999999999</v>
      </c>
      <c r="AK127" s="164">
        <f t="shared" ref="AK127:AK132" si="146">AI127</f>
        <v>49.069000000000003</v>
      </c>
      <c r="AL127" s="165">
        <v>5.8700000000000002E-2</v>
      </c>
      <c r="AM127" s="164">
        <f t="shared" si="130"/>
        <v>49.069000000000003</v>
      </c>
      <c r="AN127" s="165">
        <v>2.3099999999999999E-2</v>
      </c>
      <c r="AO127" s="164">
        <f t="shared" si="131"/>
        <v>49.069000000000003</v>
      </c>
      <c r="AP127" s="165">
        <v>9.1999999999999998E-3</v>
      </c>
      <c r="AQ127" s="164">
        <f t="shared" si="132"/>
        <v>49.069000000000003</v>
      </c>
      <c r="AR127" s="165">
        <v>3.5999999999999999E-3</v>
      </c>
      <c r="AS127" s="164">
        <f t="shared" si="133"/>
        <v>49.069000000000003</v>
      </c>
    </row>
    <row r="128" spans="1:45" ht="15" customHeight="1" x14ac:dyDescent="0.25">
      <c r="A128" s="63" t="s">
        <v>61</v>
      </c>
      <c r="B128" s="133">
        <v>55364</v>
      </c>
      <c r="C128" s="139" t="s">
        <v>63</v>
      </c>
      <c r="D128" s="141">
        <f>(LARGE('Annual Heat Inputs'!D128:K128,1)+LARGE('Annual Heat Inputs'!D128:K128,2)+LARGE('Annual Heat Inputs'!D128:K128,3))/3</f>
        <v>10570347.586999999</v>
      </c>
      <c r="E128" s="142">
        <v>1344079813</v>
      </c>
      <c r="F128" s="143">
        <f t="shared" si="81"/>
        <v>7.8643749312824474E-3</v>
      </c>
      <c r="G128" s="159">
        <v>105171</v>
      </c>
      <c r="H128" s="159">
        <f t="shared" si="80"/>
        <v>827.10417589790632</v>
      </c>
      <c r="I128" s="159">
        <f>MIN(H128,'NOx Annual Emissions'!N128,'Annual NOx Consent Decree Caps '!D128,' Retirement Adjustments'!D128)</f>
        <v>51.523000000000003</v>
      </c>
      <c r="J128" s="164">
        <v>21777.322499999998</v>
      </c>
      <c r="K128" s="159">
        <f t="shared" si="134"/>
        <v>51.523000000000003</v>
      </c>
      <c r="L128" s="165">
        <v>8602.9282999999996</v>
      </c>
      <c r="M128" s="159">
        <f t="shared" si="135"/>
        <v>51.523000000000003</v>
      </c>
      <c r="N128" s="165">
        <v>3398.5066999999999</v>
      </c>
      <c r="O128" s="159">
        <f t="shared" si="136"/>
        <v>51.523000000000003</v>
      </c>
      <c r="P128" s="239">
        <v>1342.5483999999999</v>
      </c>
      <c r="Q128" s="159">
        <f t="shared" si="137"/>
        <v>51.523000000000003</v>
      </c>
      <c r="R128" s="165">
        <v>530.36120000000005</v>
      </c>
      <c r="S128" s="159">
        <f t="shared" si="138"/>
        <v>51.523000000000003</v>
      </c>
      <c r="T128" s="149">
        <v>210.47919999999999</v>
      </c>
      <c r="U128" s="159">
        <f t="shared" si="129"/>
        <v>51.523000000000003</v>
      </c>
      <c r="V128" s="149">
        <v>98.883099999999999</v>
      </c>
      <c r="W128" s="159">
        <f t="shared" si="139"/>
        <v>51.523000000000003</v>
      </c>
      <c r="X128" s="147">
        <v>39.062899999999999</v>
      </c>
      <c r="Y128" s="159">
        <f t="shared" si="140"/>
        <v>51.523000000000003</v>
      </c>
      <c r="Z128" s="147">
        <v>15.4314</v>
      </c>
      <c r="AA128" s="159">
        <f t="shared" si="141"/>
        <v>51.523000000000003</v>
      </c>
      <c r="AB128" s="165">
        <v>6.0960000000000001</v>
      </c>
      <c r="AC128" s="159">
        <f t="shared" si="142"/>
        <v>51.523000000000003</v>
      </c>
      <c r="AD128" s="147">
        <v>2.4081999999999999</v>
      </c>
      <c r="AE128" s="159">
        <f t="shared" si="143"/>
        <v>51.523000000000003</v>
      </c>
      <c r="AF128" s="147">
        <v>0.95130000000000003</v>
      </c>
      <c r="AG128" s="159">
        <f t="shared" si="144"/>
        <v>51.523000000000003</v>
      </c>
      <c r="AH128" s="147">
        <v>0.37580000000000002</v>
      </c>
      <c r="AI128" s="164">
        <f t="shared" si="145"/>
        <v>51.523000000000003</v>
      </c>
      <c r="AJ128" s="165">
        <v>0.14849999999999999</v>
      </c>
      <c r="AK128" s="164">
        <f t="shared" si="146"/>
        <v>51.523000000000003</v>
      </c>
      <c r="AL128" s="165">
        <v>5.8700000000000002E-2</v>
      </c>
      <c r="AM128" s="164">
        <f t="shared" si="130"/>
        <v>51.523000000000003</v>
      </c>
      <c r="AN128" s="165">
        <v>2.3099999999999999E-2</v>
      </c>
      <c r="AO128" s="164">
        <f t="shared" si="131"/>
        <v>51.523000000000003</v>
      </c>
      <c r="AP128" s="165">
        <v>9.1999999999999998E-3</v>
      </c>
      <c r="AQ128" s="164">
        <f t="shared" si="132"/>
        <v>51.523000000000003</v>
      </c>
      <c r="AR128" s="165">
        <v>3.5999999999999999E-3</v>
      </c>
      <c r="AS128" s="164">
        <f t="shared" si="133"/>
        <v>51.523000000000003</v>
      </c>
    </row>
    <row r="129" spans="1:45" ht="15" customHeight="1" x14ac:dyDescent="0.25">
      <c r="A129" s="63" t="s">
        <v>64</v>
      </c>
      <c r="B129" s="133">
        <v>988</v>
      </c>
      <c r="C129" s="139" t="s">
        <v>65</v>
      </c>
      <c r="D129" s="141">
        <f>(LARGE('Annual Heat Inputs'!D129:K129,1)+LARGE('Annual Heat Inputs'!D129:K129,2)+LARGE('Annual Heat Inputs'!D129:K129,3))/3</f>
        <v>4325447.3773333337</v>
      </c>
      <c r="E129" s="142">
        <v>1344079813</v>
      </c>
      <c r="F129" s="143">
        <f t="shared" si="81"/>
        <v>3.218147713772213E-3</v>
      </c>
      <c r="G129" s="159">
        <v>105171</v>
      </c>
      <c r="H129" s="159">
        <f t="shared" si="80"/>
        <v>338.45581320513742</v>
      </c>
      <c r="I129" s="159">
        <f>MIN(H129,'NOx Annual Emissions'!N129,'Annual NOx Consent Decree Caps '!D129,' Retirement Adjustments'!D129)</f>
        <v>0</v>
      </c>
      <c r="J129" s="164">
        <v>21777.322499999998</v>
      </c>
      <c r="K129" s="159">
        <f t="shared" si="134"/>
        <v>0</v>
      </c>
      <c r="L129" s="165">
        <v>8602.9282999999996</v>
      </c>
      <c r="M129" s="159">
        <f t="shared" si="135"/>
        <v>0</v>
      </c>
      <c r="N129" s="165">
        <v>3398.5066999999999</v>
      </c>
      <c r="O129" s="159">
        <f t="shared" si="136"/>
        <v>0</v>
      </c>
      <c r="P129" s="239">
        <v>1342.5483999999999</v>
      </c>
      <c r="Q129" s="159">
        <f t="shared" si="137"/>
        <v>0</v>
      </c>
      <c r="R129" s="165">
        <v>530.36120000000005</v>
      </c>
      <c r="S129" s="159">
        <f t="shared" si="138"/>
        <v>0</v>
      </c>
      <c r="T129" s="149">
        <v>210.47919999999999</v>
      </c>
      <c r="U129" s="159">
        <f t="shared" si="129"/>
        <v>0</v>
      </c>
      <c r="V129" s="149">
        <v>98.883099999999999</v>
      </c>
      <c r="W129" s="159">
        <f t="shared" si="139"/>
        <v>0</v>
      </c>
      <c r="X129" s="147">
        <v>39.062899999999999</v>
      </c>
      <c r="Y129" s="159">
        <f t="shared" si="140"/>
        <v>0</v>
      </c>
      <c r="Z129" s="147">
        <v>15.4314</v>
      </c>
      <c r="AA129" s="159">
        <f t="shared" si="141"/>
        <v>0</v>
      </c>
      <c r="AB129" s="165">
        <v>6.0960000000000001</v>
      </c>
      <c r="AC129" s="159">
        <f t="shared" si="142"/>
        <v>0</v>
      </c>
      <c r="AD129" s="147">
        <v>2.4081999999999999</v>
      </c>
      <c r="AE129" s="159">
        <f t="shared" si="143"/>
        <v>0</v>
      </c>
      <c r="AF129" s="147">
        <v>0.95130000000000003</v>
      </c>
      <c r="AG129" s="159">
        <f t="shared" si="144"/>
        <v>0</v>
      </c>
      <c r="AH129" s="147">
        <v>0.37580000000000002</v>
      </c>
      <c r="AI129" s="164">
        <f t="shared" si="145"/>
        <v>0</v>
      </c>
      <c r="AJ129" s="165">
        <v>0.14849999999999999</v>
      </c>
      <c r="AK129" s="164">
        <f t="shared" si="146"/>
        <v>0</v>
      </c>
      <c r="AL129" s="165">
        <v>5.8700000000000002E-2</v>
      </c>
      <c r="AM129" s="164">
        <f t="shared" si="130"/>
        <v>0</v>
      </c>
      <c r="AN129" s="165">
        <v>2.3099999999999999E-2</v>
      </c>
      <c r="AO129" s="164">
        <f t="shared" si="131"/>
        <v>0</v>
      </c>
      <c r="AP129" s="165">
        <v>9.1999999999999998E-3</v>
      </c>
      <c r="AQ129" s="164">
        <f t="shared" si="132"/>
        <v>0</v>
      </c>
      <c r="AR129" s="165">
        <v>3.5999999999999999E-3</v>
      </c>
      <c r="AS129" s="164">
        <f t="shared" si="133"/>
        <v>0</v>
      </c>
    </row>
    <row r="130" spans="1:45" ht="15" customHeight="1" x14ac:dyDescent="0.25">
      <c r="A130" s="63" t="s">
        <v>64</v>
      </c>
      <c r="B130" s="133">
        <v>988</v>
      </c>
      <c r="C130" s="139" t="s">
        <v>66</v>
      </c>
      <c r="D130" s="141">
        <f>(LARGE('Annual Heat Inputs'!D130:K130,1)+LARGE('Annual Heat Inputs'!D130:K130,2)+LARGE('Annual Heat Inputs'!D130:K130,3))/3</f>
        <v>5729620.9950000001</v>
      </c>
      <c r="E130" s="142">
        <v>1344079813</v>
      </c>
      <c r="F130" s="143">
        <f t="shared" si="81"/>
        <v>4.2628577109654125E-3</v>
      </c>
      <c r="G130" s="159">
        <v>105171</v>
      </c>
      <c r="H130" s="159">
        <f t="shared" si="80"/>
        <v>448.3290083199434</v>
      </c>
      <c r="I130" s="159">
        <f>MIN(H130,'NOx Annual Emissions'!N130,'Annual NOx Consent Decree Caps '!D130,' Retirement Adjustments'!D130)</f>
        <v>0</v>
      </c>
      <c r="J130" s="164">
        <v>21777.322499999998</v>
      </c>
      <c r="K130" s="159">
        <f t="shared" si="134"/>
        <v>0</v>
      </c>
      <c r="L130" s="165">
        <v>8602.9282999999996</v>
      </c>
      <c r="M130" s="159">
        <f t="shared" si="135"/>
        <v>0</v>
      </c>
      <c r="N130" s="165">
        <v>3398.5066999999999</v>
      </c>
      <c r="O130" s="159">
        <f t="shared" si="136"/>
        <v>0</v>
      </c>
      <c r="P130" s="239">
        <v>1342.5483999999999</v>
      </c>
      <c r="Q130" s="159">
        <f t="shared" si="137"/>
        <v>0</v>
      </c>
      <c r="R130" s="165">
        <v>530.36120000000005</v>
      </c>
      <c r="S130" s="159">
        <f t="shared" si="138"/>
        <v>0</v>
      </c>
      <c r="T130" s="149">
        <v>210.47919999999999</v>
      </c>
      <c r="U130" s="159">
        <f t="shared" si="129"/>
        <v>0</v>
      </c>
      <c r="V130" s="149">
        <v>98.883099999999999</v>
      </c>
      <c r="W130" s="159">
        <f t="shared" si="139"/>
        <v>0</v>
      </c>
      <c r="X130" s="147">
        <v>39.062899999999999</v>
      </c>
      <c r="Y130" s="159">
        <f t="shared" si="140"/>
        <v>0</v>
      </c>
      <c r="Z130" s="147">
        <v>15.4314</v>
      </c>
      <c r="AA130" s="159">
        <f t="shared" si="141"/>
        <v>0</v>
      </c>
      <c r="AB130" s="165">
        <v>6.0960000000000001</v>
      </c>
      <c r="AC130" s="159">
        <f t="shared" si="142"/>
        <v>0</v>
      </c>
      <c r="AD130" s="147">
        <v>2.4081999999999999</v>
      </c>
      <c r="AE130" s="159">
        <f t="shared" si="143"/>
        <v>0</v>
      </c>
      <c r="AF130" s="147">
        <v>0.95130000000000003</v>
      </c>
      <c r="AG130" s="159">
        <f t="shared" si="144"/>
        <v>0</v>
      </c>
      <c r="AH130" s="147">
        <v>0.37580000000000002</v>
      </c>
      <c r="AI130" s="164">
        <f t="shared" si="145"/>
        <v>0</v>
      </c>
      <c r="AJ130" s="165">
        <v>0.14849999999999999</v>
      </c>
      <c r="AK130" s="164">
        <f t="shared" si="146"/>
        <v>0</v>
      </c>
      <c r="AL130" s="165">
        <v>5.8700000000000002E-2</v>
      </c>
      <c r="AM130" s="164">
        <f t="shared" si="130"/>
        <v>0</v>
      </c>
      <c r="AN130" s="165">
        <v>2.3099999999999999E-2</v>
      </c>
      <c r="AO130" s="164">
        <f t="shared" si="131"/>
        <v>0</v>
      </c>
      <c r="AP130" s="165">
        <v>9.1999999999999998E-3</v>
      </c>
      <c r="AQ130" s="164">
        <f t="shared" si="132"/>
        <v>0</v>
      </c>
      <c r="AR130" s="165">
        <v>3.5999999999999999E-3</v>
      </c>
      <c r="AS130" s="164">
        <f t="shared" si="133"/>
        <v>0</v>
      </c>
    </row>
    <row r="131" spans="1:45" ht="15" customHeight="1" x14ac:dyDescent="0.25">
      <c r="A131" s="63" t="s">
        <v>64</v>
      </c>
      <c r="B131" s="133">
        <v>988</v>
      </c>
      <c r="C131" s="139" t="s">
        <v>67</v>
      </c>
      <c r="D131" s="141">
        <f>(LARGE('Annual Heat Inputs'!D131:K131,1)+LARGE('Annual Heat Inputs'!D131:K131,2)+LARGE('Annual Heat Inputs'!D131:K131,3))/3</f>
        <v>7857724.9423333332</v>
      </c>
      <c r="E131" s="142">
        <v>1344079813</v>
      </c>
      <c r="F131" s="143">
        <f t="shared" si="81"/>
        <v>5.8461743613236854E-3</v>
      </c>
      <c r="G131" s="159">
        <v>105171</v>
      </c>
      <c r="H131" s="159">
        <f t="shared" si="80"/>
        <v>614.84800375477334</v>
      </c>
      <c r="I131" s="159">
        <f>MIN(H131,'NOx Annual Emissions'!N131,'Annual NOx Consent Decree Caps '!D131,' Retirement Adjustments'!D131)</f>
        <v>0</v>
      </c>
      <c r="J131" s="164">
        <v>21777.322499999998</v>
      </c>
      <c r="K131" s="159">
        <f t="shared" si="134"/>
        <v>0</v>
      </c>
      <c r="L131" s="165">
        <v>8602.9282999999996</v>
      </c>
      <c r="M131" s="159">
        <f t="shared" si="135"/>
        <v>0</v>
      </c>
      <c r="N131" s="165">
        <v>3398.5066999999999</v>
      </c>
      <c r="O131" s="159">
        <f t="shared" si="136"/>
        <v>0</v>
      </c>
      <c r="P131" s="239">
        <v>1342.5483999999999</v>
      </c>
      <c r="Q131" s="159">
        <f t="shared" si="137"/>
        <v>0</v>
      </c>
      <c r="R131" s="165">
        <v>530.36120000000005</v>
      </c>
      <c r="S131" s="159">
        <f t="shared" si="138"/>
        <v>0</v>
      </c>
      <c r="T131" s="149">
        <v>210.47919999999999</v>
      </c>
      <c r="U131" s="159">
        <f t="shared" si="129"/>
        <v>0</v>
      </c>
      <c r="V131" s="149">
        <v>98.883099999999999</v>
      </c>
      <c r="W131" s="159">
        <f t="shared" si="139"/>
        <v>0</v>
      </c>
      <c r="X131" s="147">
        <v>39.062899999999999</v>
      </c>
      <c r="Y131" s="159">
        <f t="shared" si="140"/>
        <v>0</v>
      </c>
      <c r="Z131" s="147">
        <v>15.4314</v>
      </c>
      <c r="AA131" s="159">
        <f t="shared" si="141"/>
        <v>0</v>
      </c>
      <c r="AB131" s="165">
        <v>6.0960000000000001</v>
      </c>
      <c r="AC131" s="159">
        <f t="shared" si="142"/>
        <v>0</v>
      </c>
      <c r="AD131" s="147">
        <v>2.4081999999999999</v>
      </c>
      <c r="AE131" s="159">
        <f t="shared" si="143"/>
        <v>0</v>
      </c>
      <c r="AF131" s="147">
        <v>0.95130000000000003</v>
      </c>
      <c r="AG131" s="159">
        <f t="shared" si="144"/>
        <v>0</v>
      </c>
      <c r="AH131" s="147">
        <v>0.37580000000000002</v>
      </c>
      <c r="AI131" s="164">
        <f t="shared" si="145"/>
        <v>0</v>
      </c>
      <c r="AJ131" s="165">
        <v>0.14849999999999999</v>
      </c>
      <c r="AK131" s="164">
        <f t="shared" si="146"/>
        <v>0</v>
      </c>
      <c r="AL131" s="165">
        <v>5.8700000000000002E-2</v>
      </c>
      <c r="AM131" s="164">
        <f t="shared" si="130"/>
        <v>0</v>
      </c>
      <c r="AN131" s="165">
        <v>2.3099999999999999E-2</v>
      </c>
      <c r="AO131" s="164">
        <f t="shared" si="131"/>
        <v>0</v>
      </c>
      <c r="AP131" s="165">
        <v>9.1999999999999998E-3</v>
      </c>
      <c r="AQ131" s="164">
        <f t="shared" si="132"/>
        <v>0</v>
      </c>
      <c r="AR131" s="165">
        <v>3.5999999999999999E-3</v>
      </c>
      <c r="AS131" s="164">
        <f t="shared" si="133"/>
        <v>0</v>
      </c>
    </row>
    <row r="132" spans="1:45" ht="15" customHeight="1" x14ac:dyDescent="0.25">
      <c r="A132" s="63" t="s">
        <v>64</v>
      </c>
      <c r="B132" s="133">
        <v>988</v>
      </c>
      <c r="C132" s="139" t="s">
        <v>68</v>
      </c>
      <c r="D132" s="141">
        <f>(LARGE('Annual Heat Inputs'!D132:K132,1)+LARGE('Annual Heat Inputs'!D132:K132,2)+LARGE('Annual Heat Inputs'!D132:K132,3))/3</f>
        <v>24350511.878000002</v>
      </c>
      <c r="E132" s="142">
        <v>1344079813</v>
      </c>
      <c r="F132" s="143">
        <f t="shared" si="81"/>
        <v>1.8116864521348183E-2</v>
      </c>
      <c r="G132" s="159">
        <v>105171</v>
      </c>
      <c r="H132" s="159">
        <f t="shared" ref="H132:H150" si="147">PRODUCT(F132,G132)</f>
        <v>1905.3687585747098</v>
      </c>
      <c r="I132" s="159">
        <f>MIN(H132,'NOx Annual Emissions'!N132,'Annual NOx Consent Decree Caps '!D132,' Retirement Adjustments'!D132)</f>
        <v>0</v>
      </c>
      <c r="J132" s="164">
        <v>21777.322499999998</v>
      </c>
      <c r="K132" s="159">
        <f t="shared" si="134"/>
        <v>0</v>
      </c>
      <c r="L132" s="165">
        <v>8602.9282999999996</v>
      </c>
      <c r="M132" s="159">
        <f t="shared" si="135"/>
        <v>0</v>
      </c>
      <c r="N132" s="165">
        <v>3398.5066999999999</v>
      </c>
      <c r="O132" s="159">
        <f t="shared" si="136"/>
        <v>0</v>
      </c>
      <c r="P132" s="239">
        <v>1342.5483999999999</v>
      </c>
      <c r="Q132" s="159">
        <f t="shared" si="137"/>
        <v>0</v>
      </c>
      <c r="R132" s="165">
        <v>530.36120000000005</v>
      </c>
      <c r="S132" s="159">
        <f t="shared" si="138"/>
        <v>0</v>
      </c>
      <c r="T132" s="149">
        <v>210.47919999999999</v>
      </c>
      <c r="U132" s="159">
        <f t="shared" si="129"/>
        <v>0</v>
      </c>
      <c r="V132" s="149">
        <v>98.883099999999999</v>
      </c>
      <c r="W132" s="159">
        <f t="shared" si="139"/>
        <v>0</v>
      </c>
      <c r="X132" s="147">
        <v>39.062899999999999</v>
      </c>
      <c r="Y132" s="159">
        <f t="shared" si="140"/>
        <v>0</v>
      </c>
      <c r="Z132" s="147">
        <v>15.4314</v>
      </c>
      <c r="AA132" s="159">
        <f t="shared" si="141"/>
        <v>0</v>
      </c>
      <c r="AB132" s="165">
        <v>6.0960000000000001</v>
      </c>
      <c r="AC132" s="159">
        <f t="shared" si="142"/>
        <v>0</v>
      </c>
      <c r="AD132" s="147">
        <v>2.4081999999999999</v>
      </c>
      <c r="AE132" s="159">
        <f t="shared" si="143"/>
        <v>0</v>
      </c>
      <c r="AF132" s="147">
        <v>0.95130000000000003</v>
      </c>
      <c r="AG132" s="159">
        <f t="shared" si="144"/>
        <v>0</v>
      </c>
      <c r="AH132" s="147">
        <v>0.37580000000000002</v>
      </c>
      <c r="AI132" s="164">
        <f t="shared" si="145"/>
        <v>0</v>
      </c>
      <c r="AJ132" s="165">
        <v>0.14849999999999999</v>
      </c>
      <c r="AK132" s="164">
        <f t="shared" si="146"/>
        <v>0</v>
      </c>
      <c r="AL132" s="165">
        <v>5.8700000000000002E-2</v>
      </c>
      <c r="AM132" s="164">
        <f t="shared" si="130"/>
        <v>0</v>
      </c>
      <c r="AN132" s="165">
        <v>2.3099999999999999E-2</v>
      </c>
      <c r="AO132" s="164">
        <f t="shared" si="131"/>
        <v>0</v>
      </c>
      <c r="AP132" s="165">
        <v>9.1999999999999998E-3</v>
      </c>
      <c r="AQ132" s="164">
        <f t="shared" si="132"/>
        <v>0</v>
      </c>
      <c r="AR132" s="165">
        <v>3.5999999999999999E-3</v>
      </c>
      <c r="AS132" s="164">
        <f t="shared" si="133"/>
        <v>0</v>
      </c>
    </row>
    <row r="133" spans="1:45" ht="15" customHeight="1" x14ac:dyDescent="0.25">
      <c r="A133" s="63" t="s">
        <v>69</v>
      </c>
      <c r="B133" s="133">
        <v>1010</v>
      </c>
      <c r="C133" s="133">
        <v>1</v>
      </c>
      <c r="D133" s="141">
        <f>(LARGE('Annual Heat Inputs'!D133:K133,1)+LARGE('Annual Heat Inputs'!D133:K133,2)+LARGE('Annual Heat Inputs'!D133:K133,3))/3</f>
        <v>10441842.298333332</v>
      </c>
      <c r="E133" s="142">
        <v>1344079813</v>
      </c>
      <c r="F133" s="143">
        <f t="shared" ref="F133:F150" si="148">D133/E133</f>
        <v>7.7687665548871179E-3</v>
      </c>
      <c r="G133" s="159">
        <v>105171</v>
      </c>
      <c r="H133" s="159">
        <f t="shared" si="147"/>
        <v>817.04894734403308</v>
      </c>
      <c r="I133" s="159">
        <f>MIN(H133,'NOx Annual Emissions'!N133,'Annual NOx Consent Decree Caps '!D133,' Retirement Adjustments'!D133)</f>
        <v>431.50799999999998</v>
      </c>
      <c r="J133" s="164">
        <v>21777.322499999998</v>
      </c>
      <c r="K133" s="159">
        <f>I133</f>
        <v>431.50799999999998</v>
      </c>
      <c r="L133" s="165">
        <v>8602.9282999999996</v>
      </c>
      <c r="M133" s="159">
        <f>K133</f>
        <v>431.50799999999998</v>
      </c>
      <c r="N133" s="165">
        <v>3398.5066999999999</v>
      </c>
      <c r="O133" s="159">
        <f>M133</f>
        <v>431.50799999999998</v>
      </c>
      <c r="P133" s="239">
        <v>1342.5483999999999</v>
      </c>
      <c r="Q133" s="159">
        <f>O133</f>
        <v>431.50799999999998</v>
      </c>
      <c r="R133" s="165">
        <v>530.36120000000005</v>
      </c>
      <c r="S133" s="159">
        <f>Q133</f>
        <v>431.50799999999998</v>
      </c>
      <c r="T133" s="149">
        <v>210.47919999999999</v>
      </c>
      <c r="U133" s="159">
        <f t="shared" si="129"/>
        <v>431.50799999999998</v>
      </c>
      <c r="V133" s="149">
        <v>98.883099999999999</v>
      </c>
      <c r="W133" s="159">
        <f>U133</f>
        <v>431.50799999999998</v>
      </c>
      <c r="X133" s="147">
        <v>39.062899999999999</v>
      </c>
      <c r="Y133" s="159">
        <f>W133</f>
        <v>431.50799999999998</v>
      </c>
      <c r="Z133" s="147">
        <v>15.4314</v>
      </c>
      <c r="AA133" s="159">
        <f>Y133</f>
        <v>431.50799999999998</v>
      </c>
      <c r="AB133" s="165">
        <v>6.0960000000000001</v>
      </c>
      <c r="AC133" s="159">
        <f>AA133</f>
        <v>431.50799999999998</v>
      </c>
      <c r="AD133" s="147">
        <v>2.4081999999999999</v>
      </c>
      <c r="AE133" s="159">
        <f>Y133</f>
        <v>431.50799999999998</v>
      </c>
      <c r="AF133" s="147">
        <v>0.95130000000000003</v>
      </c>
      <c r="AG133" s="159">
        <f>AE133</f>
        <v>431.50799999999998</v>
      </c>
      <c r="AH133" s="147">
        <v>0.37580000000000002</v>
      </c>
      <c r="AI133" s="164">
        <f>AG133</f>
        <v>431.50799999999998</v>
      </c>
      <c r="AJ133" s="165">
        <v>0.14849999999999999</v>
      </c>
      <c r="AK133" s="164">
        <f>AI133</f>
        <v>431.50799999999998</v>
      </c>
      <c r="AL133" s="165">
        <v>5.8700000000000002E-2</v>
      </c>
      <c r="AM133" s="164">
        <f t="shared" si="130"/>
        <v>431.50799999999998</v>
      </c>
      <c r="AN133" s="165">
        <v>2.3099999999999999E-2</v>
      </c>
      <c r="AO133" s="164">
        <f t="shared" si="131"/>
        <v>431.50799999999998</v>
      </c>
      <c r="AP133" s="165">
        <v>9.1999999999999998E-3</v>
      </c>
      <c r="AQ133" s="164">
        <f t="shared" si="132"/>
        <v>431.50799999999998</v>
      </c>
      <c r="AR133" s="165">
        <v>3.5999999999999999E-3</v>
      </c>
      <c r="AS133" s="164">
        <f>AQ133</f>
        <v>431.50799999999998</v>
      </c>
    </row>
    <row r="134" spans="1:45" ht="15" customHeight="1" x14ac:dyDescent="0.25">
      <c r="A134" s="63" t="s">
        <v>69</v>
      </c>
      <c r="B134" s="133">
        <v>1010</v>
      </c>
      <c r="C134" s="133">
        <v>2</v>
      </c>
      <c r="D134" s="141">
        <f>(LARGE('Annual Heat Inputs'!D134:K134,1)+LARGE('Annual Heat Inputs'!D134:K134,2)+LARGE('Annual Heat Inputs'!D134:K134,3))/3</f>
        <v>4003823.4736666665</v>
      </c>
      <c r="E134" s="142">
        <v>1344079813</v>
      </c>
      <c r="F134" s="143">
        <f t="shared" si="148"/>
        <v>2.978858424136355E-3</v>
      </c>
      <c r="G134" s="159">
        <v>105171</v>
      </c>
      <c r="H134" s="159">
        <f t="shared" si="147"/>
        <v>313.2895193248446</v>
      </c>
      <c r="I134" s="159">
        <f>MIN(H134,'NOx Annual Emissions'!N134,'Annual NOx Consent Decree Caps '!D134,' Retirement Adjustments'!D134)</f>
        <v>0</v>
      </c>
      <c r="J134" s="164">
        <v>21777.322499999998</v>
      </c>
      <c r="K134" s="159">
        <f>I134</f>
        <v>0</v>
      </c>
      <c r="L134" s="165">
        <v>8602.9282999999996</v>
      </c>
      <c r="M134" s="159">
        <f>K134</f>
        <v>0</v>
      </c>
      <c r="N134" s="165">
        <v>3398.5066999999999</v>
      </c>
      <c r="O134" s="159">
        <f>M134</f>
        <v>0</v>
      </c>
      <c r="P134" s="239">
        <v>1342.5483999999999</v>
      </c>
      <c r="Q134" s="159">
        <f>O134</f>
        <v>0</v>
      </c>
      <c r="R134" s="165">
        <v>530.36120000000005</v>
      </c>
      <c r="S134" s="159">
        <f>Q134</f>
        <v>0</v>
      </c>
      <c r="T134" s="149">
        <v>210.47919999999999</v>
      </c>
      <c r="U134" s="159">
        <f t="shared" si="129"/>
        <v>0</v>
      </c>
      <c r="V134" s="149">
        <v>98.883099999999999</v>
      </c>
      <c r="W134" s="159">
        <f>U134</f>
        <v>0</v>
      </c>
      <c r="X134" s="147">
        <v>39.062899999999999</v>
      </c>
      <c r="Y134" s="159">
        <f>W134</f>
        <v>0</v>
      </c>
      <c r="Z134" s="147">
        <v>15.4314</v>
      </c>
      <c r="AA134" s="159">
        <f>Y134</f>
        <v>0</v>
      </c>
      <c r="AB134" s="165">
        <v>6.0960000000000001</v>
      </c>
      <c r="AC134" s="159">
        <f>AA134</f>
        <v>0</v>
      </c>
      <c r="AD134" s="147">
        <v>2.4081999999999999</v>
      </c>
      <c r="AE134" s="159">
        <f>Y134</f>
        <v>0</v>
      </c>
      <c r="AF134" s="147">
        <v>0.95130000000000003</v>
      </c>
      <c r="AG134" s="159">
        <f>AE134</f>
        <v>0</v>
      </c>
      <c r="AH134" s="147">
        <v>0.37580000000000002</v>
      </c>
      <c r="AI134" s="164">
        <f>AG134</f>
        <v>0</v>
      </c>
      <c r="AJ134" s="165">
        <v>0.14849999999999999</v>
      </c>
      <c r="AK134" s="164">
        <f>AI134</f>
        <v>0</v>
      </c>
      <c r="AL134" s="165">
        <v>5.8700000000000002E-2</v>
      </c>
      <c r="AM134" s="164">
        <f t="shared" si="130"/>
        <v>0</v>
      </c>
      <c r="AN134" s="165">
        <v>2.3099999999999999E-2</v>
      </c>
      <c r="AO134" s="164">
        <f t="shared" ref="AO134:AO139" si="149">AM134</f>
        <v>0</v>
      </c>
      <c r="AP134" s="165">
        <v>9.1999999999999998E-3</v>
      </c>
      <c r="AQ134" s="164">
        <f t="shared" ref="AQ134:AQ139" si="150">AO134</f>
        <v>0</v>
      </c>
      <c r="AR134" s="165">
        <v>3.5999999999999999E-3</v>
      </c>
      <c r="AS134" s="164">
        <f>AQ134</f>
        <v>0</v>
      </c>
    </row>
    <row r="135" spans="1:45" ht="15" customHeight="1" x14ac:dyDescent="0.25">
      <c r="A135" s="63" t="s">
        <v>69</v>
      </c>
      <c r="B135" s="133">
        <v>1010</v>
      </c>
      <c r="C135" s="133">
        <v>3</v>
      </c>
      <c r="D135" s="141">
        <f>(LARGE('Annual Heat Inputs'!D135:K135,1)+LARGE('Annual Heat Inputs'!D135:K135,2)+LARGE('Annual Heat Inputs'!D135:K135,3))/3</f>
        <v>4083181.36</v>
      </c>
      <c r="E135" s="142">
        <v>1344079813</v>
      </c>
      <c r="F135" s="143">
        <f t="shared" si="148"/>
        <v>3.0379009642934052E-3</v>
      </c>
      <c r="G135" s="159">
        <v>105171</v>
      </c>
      <c r="H135" s="159">
        <f t="shared" si="147"/>
        <v>319.49908231570174</v>
      </c>
      <c r="I135" s="159">
        <f>MIN(H135,'NOx Annual Emissions'!N135,'Annual NOx Consent Decree Caps '!D135,' Retirement Adjustments'!D135)</f>
        <v>0</v>
      </c>
      <c r="J135" s="164">
        <v>21777.322499999998</v>
      </c>
      <c r="K135" s="159">
        <f>I135</f>
        <v>0</v>
      </c>
      <c r="L135" s="165">
        <v>8602.9282999999996</v>
      </c>
      <c r="M135" s="159">
        <f>K135</f>
        <v>0</v>
      </c>
      <c r="N135" s="165">
        <v>3398.5066999999999</v>
      </c>
      <c r="O135" s="159">
        <f>M135</f>
        <v>0</v>
      </c>
      <c r="P135" s="239">
        <v>1342.5483999999999</v>
      </c>
      <c r="Q135" s="159">
        <f>O135</f>
        <v>0</v>
      </c>
      <c r="R135" s="165">
        <v>530.36120000000005</v>
      </c>
      <c r="S135" s="159">
        <f>Q135</f>
        <v>0</v>
      </c>
      <c r="T135" s="149">
        <v>210.47919999999999</v>
      </c>
      <c r="U135" s="159">
        <f t="shared" si="129"/>
        <v>0</v>
      </c>
      <c r="V135" s="149">
        <v>98.883099999999999</v>
      </c>
      <c r="W135" s="159">
        <f>U135</f>
        <v>0</v>
      </c>
      <c r="X135" s="147">
        <v>39.062899999999999</v>
      </c>
      <c r="Y135" s="159">
        <f>W135</f>
        <v>0</v>
      </c>
      <c r="Z135" s="147">
        <v>15.4314</v>
      </c>
      <c r="AA135" s="159">
        <f>Y135</f>
        <v>0</v>
      </c>
      <c r="AB135" s="165">
        <v>6.0960000000000001</v>
      </c>
      <c r="AC135" s="159">
        <f>AA135</f>
        <v>0</v>
      </c>
      <c r="AD135" s="147">
        <v>2.4081999999999999</v>
      </c>
      <c r="AE135" s="159">
        <f>Y135</f>
        <v>0</v>
      </c>
      <c r="AF135" s="147">
        <v>0.95130000000000003</v>
      </c>
      <c r="AG135" s="159">
        <f>AE135</f>
        <v>0</v>
      </c>
      <c r="AH135" s="147">
        <v>0.37580000000000002</v>
      </c>
      <c r="AI135" s="164">
        <f>AG135</f>
        <v>0</v>
      </c>
      <c r="AJ135" s="165">
        <v>0.14849999999999999</v>
      </c>
      <c r="AK135" s="164">
        <f>AI135</f>
        <v>0</v>
      </c>
      <c r="AL135" s="165">
        <v>5.8700000000000002E-2</v>
      </c>
      <c r="AM135" s="164">
        <f t="shared" si="130"/>
        <v>0</v>
      </c>
      <c r="AN135" s="165">
        <v>2.3099999999999999E-2</v>
      </c>
      <c r="AO135" s="164">
        <f t="shared" si="149"/>
        <v>0</v>
      </c>
      <c r="AP135" s="165">
        <v>9.1999999999999998E-3</v>
      </c>
      <c r="AQ135" s="164">
        <f t="shared" si="150"/>
        <v>0</v>
      </c>
      <c r="AR135" s="165">
        <v>3.5999999999999999E-3</v>
      </c>
      <c r="AS135" s="164">
        <f>AQ135</f>
        <v>0</v>
      </c>
    </row>
    <row r="136" spans="1:45" ht="15" customHeight="1" x14ac:dyDescent="0.25">
      <c r="A136" s="63" t="s">
        <v>69</v>
      </c>
      <c r="B136" s="133">
        <v>1010</v>
      </c>
      <c r="C136" s="133">
        <v>4</v>
      </c>
      <c r="D136" s="141">
        <f>(LARGE('Annual Heat Inputs'!D136:K136,1)+LARGE('Annual Heat Inputs'!D136:K136,2)+LARGE('Annual Heat Inputs'!D136:K136,3))/3</f>
        <v>6520629.2199999997</v>
      </c>
      <c r="E136" s="142">
        <v>1344079813</v>
      </c>
      <c r="F136" s="143">
        <f t="shared" si="148"/>
        <v>4.85137054878154E-3</v>
      </c>
      <c r="G136" s="159">
        <v>105171</v>
      </c>
      <c r="H136" s="159">
        <f t="shared" si="147"/>
        <v>510.22349198590337</v>
      </c>
      <c r="I136" s="159">
        <f>MIN(H136,'NOx Annual Emissions'!N136,'Annual NOx Consent Decree Caps '!D136,' Retirement Adjustments'!D136)</f>
        <v>0</v>
      </c>
      <c r="J136" s="164">
        <v>21777.322499999998</v>
      </c>
      <c r="K136" s="159">
        <f>I136</f>
        <v>0</v>
      </c>
      <c r="L136" s="165">
        <v>8602.9282999999996</v>
      </c>
      <c r="M136" s="159">
        <f>K136</f>
        <v>0</v>
      </c>
      <c r="N136" s="165">
        <v>3398.5066999999999</v>
      </c>
      <c r="O136" s="159">
        <f>M136</f>
        <v>0</v>
      </c>
      <c r="P136" s="239">
        <v>1342.5483999999999</v>
      </c>
      <c r="Q136" s="159">
        <f>O136</f>
        <v>0</v>
      </c>
      <c r="R136" s="165">
        <v>530.36120000000005</v>
      </c>
      <c r="S136" s="159">
        <f>Q136</f>
        <v>0</v>
      </c>
      <c r="T136" s="149">
        <v>210.47919999999999</v>
      </c>
      <c r="U136" s="159">
        <f t="shared" si="129"/>
        <v>0</v>
      </c>
      <c r="V136" s="149">
        <v>98.883099999999999</v>
      </c>
      <c r="W136" s="159">
        <f>U136</f>
        <v>0</v>
      </c>
      <c r="X136" s="147">
        <v>39.062899999999999</v>
      </c>
      <c r="Y136" s="159">
        <f>W136</f>
        <v>0</v>
      </c>
      <c r="Z136" s="147">
        <v>15.4314</v>
      </c>
      <c r="AA136" s="159">
        <f>Y136</f>
        <v>0</v>
      </c>
      <c r="AB136" s="165">
        <v>6.0960000000000001</v>
      </c>
      <c r="AC136" s="159">
        <f>AA136</f>
        <v>0</v>
      </c>
      <c r="AD136" s="147">
        <v>2.4081999999999999</v>
      </c>
      <c r="AE136" s="159">
        <f>Y136</f>
        <v>0</v>
      </c>
      <c r="AF136" s="147">
        <v>0.95130000000000003</v>
      </c>
      <c r="AG136" s="159">
        <f>AE136</f>
        <v>0</v>
      </c>
      <c r="AH136" s="147">
        <v>0.37580000000000002</v>
      </c>
      <c r="AI136" s="164">
        <f>AG136</f>
        <v>0</v>
      </c>
      <c r="AJ136" s="165">
        <v>0.14849999999999999</v>
      </c>
      <c r="AK136" s="164">
        <f>AI136</f>
        <v>0</v>
      </c>
      <c r="AL136" s="165">
        <v>5.8700000000000002E-2</v>
      </c>
      <c r="AM136" s="164">
        <f t="shared" si="130"/>
        <v>0</v>
      </c>
      <c r="AN136" s="165">
        <v>2.3099999999999999E-2</v>
      </c>
      <c r="AO136" s="164">
        <f t="shared" si="149"/>
        <v>0</v>
      </c>
      <c r="AP136" s="165">
        <v>9.1999999999999998E-3</v>
      </c>
      <c r="AQ136" s="164">
        <f t="shared" si="150"/>
        <v>0</v>
      </c>
      <c r="AR136" s="165">
        <v>3.5999999999999999E-3</v>
      </c>
      <c r="AS136" s="164">
        <f>AQ136</f>
        <v>0</v>
      </c>
    </row>
    <row r="137" spans="1:45" ht="15" customHeight="1" x14ac:dyDescent="0.25">
      <c r="A137" s="63" t="s">
        <v>69</v>
      </c>
      <c r="B137" s="133">
        <v>1010</v>
      </c>
      <c r="C137" s="133">
        <v>5</v>
      </c>
      <c r="D137" s="141">
        <f>(LARGE('Annual Heat Inputs'!D137:K137,1)+LARGE('Annual Heat Inputs'!D137:K137,2)+LARGE('Annual Heat Inputs'!D137:K137,3))/3</f>
        <v>3436996.4806666668</v>
      </c>
      <c r="E137" s="142">
        <v>1344079813</v>
      </c>
      <c r="F137" s="143">
        <f t="shared" si="148"/>
        <v>2.5571371933600096E-3</v>
      </c>
      <c r="G137" s="159">
        <v>105171</v>
      </c>
      <c r="H137" s="159">
        <f t="shared" si="147"/>
        <v>268.93667576286555</v>
      </c>
      <c r="I137" s="159">
        <f>MIN(H137,'NOx Annual Emissions'!N137,'Annual NOx Consent Decree Caps '!D137,' Retirement Adjustments'!D137)</f>
        <v>0</v>
      </c>
      <c r="J137" s="164">
        <v>21777.322499999998</v>
      </c>
      <c r="K137" s="159">
        <f>I137</f>
        <v>0</v>
      </c>
      <c r="L137" s="165">
        <v>8602.9282999999996</v>
      </c>
      <c r="M137" s="159">
        <f>K137</f>
        <v>0</v>
      </c>
      <c r="N137" s="165">
        <v>3398.5066999999999</v>
      </c>
      <c r="O137" s="159">
        <f>M137</f>
        <v>0</v>
      </c>
      <c r="P137" s="239">
        <v>1342.5483999999999</v>
      </c>
      <c r="Q137" s="159">
        <f>O137</f>
        <v>0</v>
      </c>
      <c r="R137" s="165">
        <v>530.36120000000005</v>
      </c>
      <c r="S137" s="159">
        <f>Q137</f>
        <v>0</v>
      </c>
      <c r="T137" s="149">
        <v>210.47919999999999</v>
      </c>
      <c r="U137" s="159">
        <f t="shared" si="129"/>
        <v>0</v>
      </c>
      <c r="V137" s="149">
        <v>98.883099999999999</v>
      </c>
      <c r="W137" s="159">
        <f>U137</f>
        <v>0</v>
      </c>
      <c r="X137" s="147">
        <v>39.062899999999999</v>
      </c>
      <c r="Y137" s="159">
        <f>W137</f>
        <v>0</v>
      </c>
      <c r="Z137" s="147">
        <v>15.4314</v>
      </c>
      <c r="AA137" s="159">
        <f>Y137</f>
        <v>0</v>
      </c>
      <c r="AB137" s="165">
        <v>6.0960000000000001</v>
      </c>
      <c r="AC137" s="159">
        <f>AA137</f>
        <v>0</v>
      </c>
      <c r="AD137" s="147">
        <v>2.4081999999999999</v>
      </c>
      <c r="AE137" s="159">
        <f>Y137</f>
        <v>0</v>
      </c>
      <c r="AF137" s="147">
        <v>0.95130000000000003</v>
      </c>
      <c r="AG137" s="159">
        <f>AE137</f>
        <v>0</v>
      </c>
      <c r="AH137" s="147">
        <v>0.37580000000000002</v>
      </c>
      <c r="AI137" s="164">
        <f>AG137</f>
        <v>0</v>
      </c>
      <c r="AJ137" s="165">
        <v>0.14849999999999999</v>
      </c>
      <c r="AK137" s="164">
        <f>AI137</f>
        <v>0</v>
      </c>
      <c r="AL137" s="165">
        <v>5.8700000000000002E-2</v>
      </c>
      <c r="AM137" s="164">
        <f t="shared" si="130"/>
        <v>0</v>
      </c>
      <c r="AN137" s="165">
        <v>2.3099999999999999E-2</v>
      </c>
      <c r="AO137" s="164">
        <f t="shared" si="149"/>
        <v>0</v>
      </c>
      <c r="AP137" s="165">
        <v>9.1999999999999998E-3</v>
      </c>
      <c r="AQ137" s="164">
        <f t="shared" si="150"/>
        <v>0</v>
      </c>
      <c r="AR137" s="165">
        <v>3.5999999999999999E-3</v>
      </c>
      <c r="AS137" s="164">
        <f>AQ137</f>
        <v>0</v>
      </c>
    </row>
    <row r="138" spans="1:45" ht="15" customHeight="1" x14ac:dyDescent="0.25">
      <c r="A138" s="63" t="s">
        <v>69</v>
      </c>
      <c r="B138" s="133">
        <v>1010</v>
      </c>
      <c r="C138" s="133">
        <v>6</v>
      </c>
      <c r="D138" s="141">
        <f>(LARGE('Annual Heat Inputs'!D138:K138,1)+LARGE('Annual Heat Inputs'!D138:K138,2)+LARGE('Annual Heat Inputs'!D138:K138,3))/3</f>
        <v>22608764.950333331</v>
      </c>
      <c r="E138" s="142">
        <v>1344079813</v>
      </c>
      <c r="F138" s="143">
        <f t="shared" si="148"/>
        <v>1.6820998821394643E-2</v>
      </c>
      <c r="G138" s="159">
        <v>105171</v>
      </c>
      <c r="H138" s="159">
        <f t="shared" si="147"/>
        <v>1769.0812670448961</v>
      </c>
      <c r="I138" s="159">
        <f>MIN(H138,'NOx Annual Emissions'!N138,'Annual NOx Consent Decree Caps '!D138,' Retirement Adjustments'!D138)</f>
        <v>1769.0812670448961</v>
      </c>
      <c r="J138" s="164">
        <v>21777.322499999998</v>
      </c>
      <c r="K138" s="164">
        <f>PRODUCT(F138,J138)+H138</f>
        <v>2135.3975831505272</v>
      </c>
      <c r="L138" s="165">
        <v>8602.9282999999996</v>
      </c>
      <c r="M138" s="164">
        <f>PRODUCT(F138,L138)+K138</f>
        <v>2280.1074299453699</v>
      </c>
      <c r="N138" s="165">
        <v>3398.5066999999999</v>
      </c>
      <c r="O138" s="164">
        <f>PRODUCT(F138,N138)+M138</f>
        <v>2337.2737071405718</v>
      </c>
      <c r="P138" s="239">
        <v>1342.5483999999999</v>
      </c>
      <c r="Q138" s="164">
        <f>PRODUCT(F138,P138)+O138</f>
        <v>2359.8567121946371</v>
      </c>
      <c r="R138" s="165">
        <v>530.36120000000005</v>
      </c>
      <c r="S138" s="164">
        <f>PRODUCT(F138,R138)+Q138</f>
        <v>2368.7779173147505</v>
      </c>
      <c r="T138" s="149">
        <v>210.47919999999999</v>
      </c>
      <c r="U138" s="239">
        <f>PRODUCT(F138,T138)+S138</f>
        <v>2372.3183876898788</v>
      </c>
      <c r="V138" s="149">
        <v>98.883099999999999</v>
      </c>
      <c r="W138" s="164">
        <f>PRODUCT(F138,V138)+U138</f>
        <v>2373.9817001984347</v>
      </c>
      <c r="X138" s="147">
        <v>39.062899999999999</v>
      </c>
      <c r="Y138" s="164">
        <f>PRODUCT(F138,X138)+W138</f>
        <v>2374.638777193295</v>
      </c>
      <c r="Z138" s="147">
        <v>15.4314</v>
      </c>
      <c r="AA138" s="164">
        <f>PRODUCT(F138,Z138)+Y138</f>
        <v>2374.8983487545074</v>
      </c>
      <c r="AB138" s="165">
        <v>6.0960000000000001</v>
      </c>
      <c r="AC138" s="164">
        <f>PRODUCT(F138,AB138)+AA138</f>
        <v>2375.0008895633227</v>
      </c>
      <c r="AD138" s="147">
        <v>2.4081999999999999</v>
      </c>
      <c r="AE138" s="164">
        <f>PRODUCT(F138,AD138)+AC138</f>
        <v>2375.0413978926845</v>
      </c>
      <c r="AF138" s="147">
        <v>0.95130000000000003</v>
      </c>
      <c r="AG138" s="164">
        <f>PRODUCT(F138,AF138)+AE138</f>
        <v>2375.0573997088632</v>
      </c>
      <c r="AH138" s="147">
        <v>0.37580000000000002</v>
      </c>
      <c r="AI138" s="164">
        <f>PRODUCT(F138,AH138)+AG138</f>
        <v>2375.0637210402201</v>
      </c>
      <c r="AJ138" s="165">
        <v>0.14849999999999999</v>
      </c>
      <c r="AK138" s="164">
        <f>PRODUCT(F138,AJ138)+AI138</f>
        <v>2375.0662189585451</v>
      </c>
      <c r="AL138" s="165">
        <v>5.8700000000000002E-2</v>
      </c>
      <c r="AM138" s="164">
        <f>PRODUCT(F138,AL138)+AK138</f>
        <v>2375.0672063511761</v>
      </c>
      <c r="AN138" s="165">
        <v>2.3099999999999999E-2</v>
      </c>
      <c r="AO138" s="164">
        <f>PRODUCT(F138,AN138)+AM138</f>
        <v>2375.0675949162487</v>
      </c>
      <c r="AP138" s="165">
        <v>9.1999999999999998E-3</v>
      </c>
      <c r="AQ138" s="164">
        <f>PRODUCT(F138,AP138)+AO138</f>
        <v>2375.0677496694379</v>
      </c>
      <c r="AR138" s="165">
        <v>3.5999999999999999E-3</v>
      </c>
      <c r="AS138" s="164">
        <f>PRODUCT(F138,AR138)+AQ138</f>
        <v>2375.0678102250336</v>
      </c>
    </row>
    <row r="139" spans="1:45" ht="15" customHeight="1" x14ac:dyDescent="0.25">
      <c r="A139" s="63" t="s">
        <v>70</v>
      </c>
      <c r="B139" s="133">
        <v>55224</v>
      </c>
      <c r="C139" s="139" t="s">
        <v>71</v>
      </c>
      <c r="D139" s="141">
        <f>(LARGE('Annual Heat Inputs'!D139:K139,1)+LARGE('Annual Heat Inputs'!D139:K139,2)+LARGE('Annual Heat Inputs'!D139:K139,3))/3</f>
        <v>367255.86766666669</v>
      </c>
      <c r="E139" s="142">
        <v>1344079813</v>
      </c>
      <c r="F139" s="143">
        <f t="shared" si="148"/>
        <v>2.7323962767281492E-4</v>
      </c>
      <c r="G139" s="159">
        <v>105171</v>
      </c>
      <c r="H139" s="159">
        <f t="shared" si="147"/>
        <v>28.736884881977616</v>
      </c>
      <c r="I139" s="159">
        <f>MIN(H139,'NOx Annual Emissions'!N139,'Annual NOx Consent Decree Caps '!D139,' Retirement Adjustments'!D139)</f>
        <v>27.236000000000001</v>
      </c>
      <c r="J139" s="164">
        <v>21777.322499999998</v>
      </c>
      <c r="K139" s="159">
        <f>I139</f>
        <v>27.236000000000001</v>
      </c>
      <c r="L139" s="165">
        <v>8602.9282999999996</v>
      </c>
      <c r="M139" s="159">
        <f>K139</f>
        <v>27.236000000000001</v>
      </c>
      <c r="N139" s="165">
        <v>3398.5066999999999</v>
      </c>
      <c r="O139" s="159">
        <f>M139</f>
        <v>27.236000000000001</v>
      </c>
      <c r="P139" s="239">
        <v>1342.5483999999999</v>
      </c>
      <c r="Q139" s="159">
        <f>O139</f>
        <v>27.236000000000001</v>
      </c>
      <c r="R139" s="165">
        <v>530.36120000000005</v>
      </c>
      <c r="S139" s="159">
        <f>Q139</f>
        <v>27.236000000000001</v>
      </c>
      <c r="T139" s="149">
        <v>210.47919999999999</v>
      </c>
      <c r="U139" s="159">
        <f>S139</f>
        <v>27.236000000000001</v>
      </c>
      <c r="V139" s="149">
        <v>98.883099999999999</v>
      </c>
      <c r="W139" s="159">
        <f>U139</f>
        <v>27.236000000000001</v>
      </c>
      <c r="X139" s="147">
        <v>39.062899999999999</v>
      </c>
      <c r="Y139" s="159">
        <f>W139</f>
        <v>27.236000000000001</v>
      </c>
      <c r="Z139" s="147">
        <v>15.4314</v>
      </c>
      <c r="AA139" s="159">
        <f>Y139</f>
        <v>27.236000000000001</v>
      </c>
      <c r="AB139" s="165">
        <v>6.0960000000000001</v>
      </c>
      <c r="AC139" s="159">
        <f>AA139</f>
        <v>27.236000000000001</v>
      </c>
      <c r="AD139" s="147">
        <v>2.4081999999999999</v>
      </c>
      <c r="AE139" s="159">
        <f>Y139</f>
        <v>27.236000000000001</v>
      </c>
      <c r="AF139" s="147">
        <v>0.95130000000000003</v>
      </c>
      <c r="AG139" s="159">
        <f>AE139</f>
        <v>27.236000000000001</v>
      </c>
      <c r="AH139" s="147">
        <v>0.37580000000000002</v>
      </c>
      <c r="AI139" s="164">
        <f>AG139</f>
        <v>27.236000000000001</v>
      </c>
      <c r="AJ139" s="165">
        <v>0.14849999999999999</v>
      </c>
      <c r="AK139" s="164">
        <f>AI139</f>
        <v>27.236000000000001</v>
      </c>
      <c r="AL139" s="165">
        <v>5.8700000000000002E-2</v>
      </c>
      <c r="AM139" s="164">
        <f>AK139</f>
        <v>27.236000000000001</v>
      </c>
      <c r="AN139" s="165">
        <v>2.3099999999999999E-2</v>
      </c>
      <c r="AO139" s="164">
        <f t="shared" si="149"/>
        <v>27.236000000000001</v>
      </c>
      <c r="AP139" s="165">
        <v>9.1999999999999998E-3</v>
      </c>
      <c r="AQ139" s="164">
        <f t="shared" si="150"/>
        <v>27.236000000000001</v>
      </c>
      <c r="AR139" s="165">
        <v>3.5999999999999999E-3</v>
      </c>
      <c r="AS139" s="164">
        <f>AQ139</f>
        <v>27.236000000000001</v>
      </c>
    </row>
    <row r="140" spans="1:45" ht="15" customHeight="1" x14ac:dyDescent="0.25">
      <c r="A140" s="63" t="s">
        <v>70</v>
      </c>
      <c r="B140" s="133">
        <v>55224</v>
      </c>
      <c r="C140" s="139" t="s">
        <v>72</v>
      </c>
      <c r="D140" s="141">
        <f>(LARGE('Annual Heat Inputs'!D140:K140,1)+LARGE('Annual Heat Inputs'!D140:K140,2)+LARGE('Annual Heat Inputs'!D140:K140,3))/3</f>
        <v>260789.90433333334</v>
      </c>
      <c r="E140" s="142">
        <v>1344079813</v>
      </c>
      <c r="F140" s="143">
        <f t="shared" si="148"/>
        <v>1.9402858506687009E-4</v>
      </c>
      <c r="G140" s="159">
        <v>105171</v>
      </c>
      <c r="H140" s="159">
        <f t="shared" si="147"/>
        <v>20.406180320067794</v>
      </c>
      <c r="I140" s="159">
        <f>MIN(H140,'NOx Annual Emissions'!N140,'Annual NOx Consent Decree Caps '!D140,' Retirement Adjustments'!D140)</f>
        <v>20.406180320067794</v>
      </c>
      <c r="J140" s="164">
        <v>21777.322499999998</v>
      </c>
      <c r="K140" s="164">
        <f>PRODUCT(F140,J140)+H140</f>
        <v>24.631603391287708</v>
      </c>
      <c r="L140" s="165">
        <v>8602.9282999999996</v>
      </c>
      <c r="M140" s="164">
        <f>PRODUCT(F140,L140)+K140</f>
        <v>26.300817396768441</v>
      </c>
      <c r="N140" s="165">
        <v>3398.5066999999999</v>
      </c>
      <c r="O140" s="164">
        <f>PRODUCT(F140,N140)+M140</f>
        <v>26.960224843109717</v>
      </c>
      <c r="P140" s="239">
        <v>1342.5483999999999</v>
      </c>
      <c r="Q140" s="164">
        <f>PRODUCT(F140,P140)+O140</f>
        <v>27.220717609545506</v>
      </c>
      <c r="R140" s="165">
        <v>530.36120000000005</v>
      </c>
      <c r="S140" s="164">
        <f>PRODUCT(F140,R140)+Q140</f>
        <v>27.323622842755874</v>
      </c>
      <c r="T140" s="149">
        <v>210.47919999999999</v>
      </c>
      <c r="U140" s="239">
        <f>PRODUCT(F140,T140)+S140</f>
        <v>27.364461824117882</v>
      </c>
      <c r="V140" s="149">
        <v>98.883099999999999</v>
      </c>
      <c r="W140" s="164">
        <f>PRODUCT(F140,V140)+U140</f>
        <v>27.383647972097908</v>
      </c>
      <c r="X140" s="147">
        <v>39.062899999999999</v>
      </c>
      <c r="Y140" s="164">
        <f>PRODUCT(F140,X140)+W140</f>
        <v>27.391227291313516</v>
      </c>
      <c r="Z140" s="147">
        <v>15.4314</v>
      </c>
      <c r="AA140" s="164">
        <f>PRODUCT(F140,Z140)+Y140</f>
        <v>27.394221424021119</v>
      </c>
      <c r="AB140" s="165">
        <v>6.0960000000000001</v>
      </c>
      <c r="AC140" s="164">
        <f>PRODUCT(F140,AB140)+AA140</f>
        <v>27.395404222275687</v>
      </c>
      <c r="AD140" s="147">
        <v>2.4081999999999999</v>
      </c>
      <c r="AE140" s="164">
        <f>PRODUCT(F140,AD140)+AC140</f>
        <v>27.395871481914245</v>
      </c>
      <c r="AF140" s="147">
        <v>0.95130000000000003</v>
      </c>
      <c r="AG140" s="164">
        <f>PRODUCT(F140,AF140)+AE140</f>
        <v>27.39605606130722</v>
      </c>
      <c r="AH140" s="147">
        <v>0.37580000000000002</v>
      </c>
      <c r="AI140" s="164">
        <f>PRODUCT(F140,AH140)+AG140</f>
        <v>27.396128977249489</v>
      </c>
      <c r="AJ140" s="165">
        <v>0.14849999999999999</v>
      </c>
      <c r="AK140" s="164">
        <f>PRODUCT(F140,AJ140)+AI140</f>
        <v>27.396157790494371</v>
      </c>
      <c r="AL140" s="165">
        <v>5.8700000000000002E-2</v>
      </c>
      <c r="AM140" s="164">
        <f>PRODUCT(F140,AL140)+AK140</f>
        <v>27.396169179972315</v>
      </c>
      <c r="AN140" s="165">
        <v>2.3099999999999999E-2</v>
      </c>
      <c r="AO140" s="164">
        <f>PRODUCT(F140,AN140)+AM140</f>
        <v>27.396173662032631</v>
      </c>
      <c r="AP140" s="165">
        <v>9.1999999999999998E-3</v>
      </c>
      <c r="AQ140" s="164">
        <f>PRODUCT(F140,AP140)+AO140</f>
        <v>27.396175447095612</v>
      </c>
      <c r="AR140" s="165">
        <v>3.5999999999999999E-3</v>
      </c>
      <c r="AS140" s="164">
        <f>PRODUCT(F140,AR140)+AQ140</f>
        <v>27.396176145598517</v>
      </c>
    </row>
    <row r="141" spans="1:45" ht="15" customHeight="1" x14ac:dyDescent="0.25">
      <c r="A141" s="63" t="s">
        <v>70</v>
      </c>
      <c r="B141" s="133">
        <v>55224</v>
      </c>
      <c r="C141" s="139" t="s">
        <v>73</v>
      </c>
      <c r="D141" s="141">
        <f>(LARGE('Annual Heat Inputs'!D141:K141,1)+LARGE('Annual Heat Inputs'!D141:K141,2)+LARGE('Annual Heat Inputs'!D141:K141,3))/3</f>
        <v>258426.18899999998</v>
      </c>
      <c r="E141" s="142">
        <v>1344079813</v>
      </c>
      <c r="F141" s="143">
        <f t="shared" si="148"/>
        <v>1.9226997273561462E-4</v>
      </c>
      <c r="G141" s="159">
        <v>105171</v>
      </c>
      <c r="H141" s="159">
        <f t="shared" si="147"/>
        <v>20.221225302577324</v>
      </c>
      <c r="I141" s="159">
        <f>MIN(H141,'NOx Annual Emissions'!N141,'Annual NOx Consent Decree Caps '!D141,' Retirement Adjustments'!D141)</f>
        <v>19.972000000000001</v>
      </c>
      <c r="J141" s="164">
        <v>21777.322499999998</v>
      </c>
      <c r="K141" s="159">
        <f>I141</f>
        <v>19.972000000000001</v>
      </c>
      <c r="L141" s="165">
        <v>8602.9282999999996</v>
      </c>
      <c r="M141" s="159">
        <f>K141</f>
        <v>19.972000000000001</v>
      </c>
      <c r="N141" s="165">
        <v>3398.5066999999999</v>
      </c>
      <c r="O141" s="159">
        <f>M141</f>
        <v>19.972000000000001</v>
      </c>
      <c r="P141" s="239">
        <v>1342.5483999999999</v>
      </c>
      <c r="Q141" s="159">
        <f>O141</f>
        <v>19.972000000000001</v>
      </c>
      <c r="R141" s="165">
        <v>530.36120000000005</v>
      </c>
      <c r="S141" s="159">
        <f>Q141</f>
        <v>19.972000000000001</v>
      </c>
      <c r="T141" s="149">
        <v>210.47919999999999</v>
      </c>
      <c r="U141" s="159">
        <f>S141</f>
        <v>19.972000000000001</v>
      </c>
      <c r="V141" s="149">
        <v>98.883099999999999</v>
      </c>
      <c r="W141" s="159">
        <f>U141</f>
        <v>19.972000000000001</v>
      </c>
      <c r="X141" s="147">
        <v>39.062899999999999</v>
      </c>
      <c r="Y141" s="159">
        <f>W141</f>
        <v>19.972000000000001</v>
      </c>
      <c r="Z141" s="147">
        <v>15.4314</v>
      </c>
      <c r="AA141" s="159">
        <f>Y141</f>
        <v>19.972000000000001</v>
      </c>
      <c r="AB141" s="165">
        <v>6.0960000000000001</v>
      </c>
      <c r="AC141" s="159">
        <f>AA141</f>
        <v>19.972000000000001</v>
      </c>
      <c r="AD141" s="147">
        <v>2.4081999999999999</v>
      </c>
      <c r="AE141" s="159">
        <f>Y141</f>
        <v>19.972000000000001</v>
      </c>
      <c r="AF141" s="147">
        <v>0.95130000000000003</v>
      </c>
      <c r="AG141" s="159">
        <f>AE141</f>
        <v>19.972000000000001</v>
      </c>
      <c r="AH141" s="147">
        <v>0.37580000000000002</v>
      </c>
      <c r="AI141" s="164">
        <f>AG141</f>
        <v>19.972000000000001</v>
      </c>
      <c r="AJ141" s="165">
        <v>0.14849999999999999</v>
      </c>
      <c r="AK141" s="164">
        <f>AI141</f>
        <v>19.972000000000001</v>
      </c>
      <c r="AL141" s="165">
        <v>5.8700000000000002E-2</v>
      </c>
      <c r="AM141" s="164">
        <f>AK141</f>
        <v>19.972000000000001</v>
      </c>
      <c r="AN141" s="165">
        <v>2.3099999999999999E-2</v>
      </c>
      <c r="AO141" s="164">
        <f>AM141</f>
        <v>19.972000000000001</v>
      </c>
      <c r="AP141" s="165">
        <v>9.1999999999999998E-3</v>
      </c>
      <c r="AQ141" s="164">
        <f>AO141</f>
        <v>19.972000000000001</v>
      </c>
      <c r="AR141" s="165">
        <v>3.5999999999999999E-3</v>
      </c>
      <c r="AS141" s="164">
        <f>AQ141</f>
        <v>19.972000000000001</v>
      </c>
    </row>
    <row r="142" spans="1:45" ht="15" customHeight="1" x14ac:dyDescent="0.25">
      <c r="A142" s="63" t="s">
        <v>70</v>
      </c>
      <c r="B142" s="133">
        <v>55224</v>
      </c>
      <c r="C142" s="139" t="s">
        <v>74</v>
      </c>
      <c r="D142" s="141">
        <f>(LARGE('Annual Heat Inputs'!D142:K142,1)+LARGE('Annual Heat Inputs'!D142:K142,2)+LARGE('Annual Heat Inputs'!D142:K142,3))/3</f>
        <v>303936.1883333333</v>
      </c>
      <c r="E142" s="142">
        <v>1344079813</v>
      </c>
      <c r="F142" s="143">
        <f t="shared" si="148"/>
        <v>2.2612956864142211E-4</v>
      </c>
      <c r="G142" s="159">
        <v>105171</v>
      </c>
      <c r="H142" s="159">
        <f t="shared" si="147"/>
        <v>23.782272863587004</v>
      </c>
      <c r="I142" s="159">
        <f>MIN(H142,'NOx Annual Emissions'!N142,'Annual NOx Consent Decree Caps '!D142,' Retirement Adjustments'!D142)</f>
        <v>23.782272863587004</v>
      </c>
      <c r="J142" s="164">
        <v>21777.322499999998</v>
      </c>
      <c r="K142" s="164">
        <f>PRODUCT(F142,J142)+H142</f>
        <v>28.70676940667714</v>
      </c>
      <c r="L142" s="165">
        <v>8602.9282999999996</v>
      </c>
      <c r="M142" s="164">
        <f>PRODUCT(F142,L142)+K142</f>
        <v>30.652145872209221</v>
      </c>
      <c r="N142" s="165">
        <v>3398.5066999999999</v>
      </c>
      <c r="O142" s="164">
        <f>PRODUCT(F142,N142)+M142</f>
        <v>31.420648726305203</v>
      </c>
      <c r="P142" s="239">
        <v>1342.5483999999999</v>
      </c>
      <c r="Q142" s="164">
        <f>PRODUCT(F142,P142)+O142</f>
        <v>31.724238616877432</v>
      </c>
      <c r="R142" s="165">
        <v>530.36120000000005</v>
      </c>
      <c r="S142" s="164">
        <f>PRODUCT(F142,R142)+Q142</f>
        <v>31.84416896625758</v>
      </c>
      <c r="T142" s="149">
        <v>210.47919999999999</v>
      </c>
      <c r="U142" s="239">
        <f>PRODUCT(F142,T142)+S142</f>
        <v>31.891764536961571</v>
      </c>
      <c r="V142" s="149">
        <v>98.883099999999999</v>
      </c>
      <c r="W142" s="164">
        <f>PRODUCT(F142,V142)+U142</f>
        <v>31.914124929710496</v>
      </c>
      <c r="X142" s="147">
        <v>39.062899999999999</v>
      </c>
      <c r="Y142" s="164">
        <f>PRODUCT(F142,X142)+W142</f>
        <v>31.922958206437379</v>
      </c>
      <c r="Z142" s="147">
        <v>15.4314</v>
      </c>
      <c r="AA142" s="164">
        <f>PRODUCT(F142,Z142)+Y142</f>
        <v>31.926447702262912</v>
      </c>
      <c r="AB142" s="165">
        <v>6.0960000000000001</v>
      </c>
      <c r="AC142" s="164">
        <f>PRODUCT(F142,AB142)+AA142</f>
        <v>31.92782618811335</v>
      </c>
      <c r="AD142" s="147">
        <v>2.4081999999999999</v>
      </c>
      <c r="AE142" s="164">
        <f>PRODUCT(F142,AD142)+AC142</f>
        <v>31.928370753340552</v>
      </c>
      <c r="AF142" s="147">
        <v>0.95130000000000003</v>
      </c>
      <c r="AG142" s="164">
        <f>PRODUCT(F142,AF142)+AE142</f>
        <v>31.9285858703992</v>
      </c>
      <c r="AH142" s="147">
        <v>0.37580000000000002</v>
      </c>
      <c r="AI142" s="164">
        <f>PRODUCT(F142,AH142)+AG142</f>
        <v>31.928670849891095</v>
      </c>
      <c r="AJ142" s="165">
        <v>0.14849999999999999</v>
      </c>
      <c r="AK142" s="164">
        <f>PRODUCT(F142,AJ142)+AI142</f>
        <v>31.928704430132036</v>
      </c>
      <c r="AL142" s="165">
        <v>5.8700000000000002E-2</v>
      </c>
      <c r="AM142" s="164">
        <f>PRODUCT(F142,AL142)+AK142</f>
        <v>31.928717703937714</v>
      </c>
      <c r="AN142" s="165">
        <v>2.3099999999999999E-2</v>
      </c>
      <c r="AO142" s="164">
        <f>PRODUCT(F142,AN142)+AM142</f>
        <v>31.92872292753075</v>
      </c>
      <c r="AP142" s="165">
        <v>9.1999999999999998E-3</v>
      </c>
      <c r="AQ142" s="164">
        <f>PRODUCT(F142,AP142)+AO142</f>
        <v>31.928725007922782</v>
      </c>
      <c r="AR142" s="165">
        <v>3.5999999999999999E-3</v>
      </c>
      <c r="AS142" s="164">
        <f>PRODUCT(F142,AR142)+AQ142</f>
        <v>31.928725821989229</v>
      </c>
    </row>
    <row r="143" spans="1:45" ht="15" customHeight="1" x14ac:dyDescent="0.25">
      <c r="A143" s="63" t="s">
        <v>75</v>
      </c>
      <c r="B143" s="133">
        <v>1040</v>
      </c>
      <c r="C143" s="133">
        <v>1</v>
      </c>
      <c r="D143" s="141">
        <f>(LARGE('Annual Heat Inputs'!D143:K143,1)+LARGE('Annual Heat Inputs'!D143:K143,2)+LARGE('Annual Heat Inputs'!D143:K143,3))/3</f>
        <v>1143488.5530000001</v>
      </c>
      <c r="E143" s="142">
        <v>1344079813</v>
      </c>
      <c r="F143" s="143">
        <f t="shared" si="148"/>
        <v>8.5075941319862688E-4</v>
      </c>
      <c r="G143" s="159">
        <v>105171</v>
      </c>
      <c r="H143" s="159">
        <f t="shared" si="147"/>
        <v>89.475218245512792</v>
      </c>
      <c r="I143" s="159">
        <f>MIN(H143,'NOx Annual Emissions'!N143,'Annual NOx Consent Decree Caps '!D143,' Retirement Adjustments'!D143)</f>
        <v>89.475218245512792</v>
      </c>
      <c r="J143" s="164">
        <v>21777.322499999998</v>
      </c>
      <c r="K143" s="164">
        <f>PRODUCT(F143,J143)+H143</f>
        <v>108.00248035665004</v>
      </c>
      <c r="L143" s="165">
        <v>8602.9282999999996</v>
      </c>
      <c r="M143" s="164">
        <f>PRODUCT(F143,L143)+K143</f>
        <v>115.32150258894789</v>
      </c>
      <c r="N143" s="165">
        <v>3398.5066999999999</v>
      </c>
      <c r="O143" s="164">
        <f>PRODUCT(F143,N143)+M143</f>
        <v>118.2128141547915</v>
      </c>
      <c r="P143" s="239">
        <v>1342.5483999999999</v>
      </c>
      <c r="Q143" s="164">
        <f>PRODUCT(F143,P143)+O143</f>
        <v>119.35499984376625</v>
      </c>
      <c r="R143" s="165">
        <v>530.36120000000005</v>
      </c>
      <c r="S143" s="164">
        <f>PRODUCT(F143,R143)+Q143</f>
        <v>119.80620962706158</v>
      </c>
      <c r="T143" s="149">
        <v>210.47919999999999</v>
      </c>
      <c r="U143" s="239">
        <f>PRODUCT(F143,T143)+S143</f>
        <v>119.9852767877441</v>
      </c>
      <c r="V143" s="149">
        <v>98.883099999999999</v>
      </c>
      <c r="W143" s="164">
        <f>PRODUCT(F143,V143)+U143</f>
        <v>120.06940251587535</v>
      </c>
      <c r="X143" s="147">
        <v>39.062899999999999</v>
      </c>
      <c r="Y143" s="164">
        <f>PRODUCT(F143,X143)+W143</f>
        <v>120.10263564575719</v>
      </c>
      <c r="Z143" s="147">
        <v>15.4314</v>
      </c>
      <c r="AA143" s="164">
        <f>PRODUCT(F143,Z143)+Y143</f>
        <v>120.11576405456603</v>
      </c>
      <c r="AB143" s="165">
        <v>6.0960000000000001</v>
      </c>
      <c r="AC143" s="164">
        <f>PRODUCT(F143,AB143)+AA143</f>
        <v>120.12095028394889</v>
      </c>
      <c r="AD143" s="147">
        <v>2.4081999999999999</v>
      </c>
      <c r="AE143" s="164">
        <f>PRODUCT(F143,AD143)+AC143</f>
        <v>120.12299908276775</v>
      </c>
      <c r="AF143" s="147">
        <v>0.95130000000000003</v>
      </c>
      <c r="AG143" s="164">
        <f>PRODUCT(F143,AF143)+AE143</f>
        <v>120.12380841019753</v>
      </c>
      <c r="AH143" s="147">
        <v>0.37580000000000002</v>
      </c>
      <c r="AI143" s="164">
        <f>PRODUCT(F143,AH143)+AG143</f>
        <v>120.124128125585</v>
      </c>
      <c r="AJ143" s="165">
        <v>0.14849999999999999</v>
      </c>
      <c r="AK143" s="164">
        <f>PRODUCT(F143,AJ143)+AI143</f>
        <v>120.12425446335786</v>
      </c>
      <c r="AL143" s="165">
        <v>5.8700000000000002E-2</v>
      </c>
      <c r="AM143" s="164">
        <f>PRODUCT(F143,AL143)+AK143</f>
        <v>120.12430440293541</v>
      </c>
      <c r="AN143" s="165">
        <v>2.3099999999999999E-2</v>
      </c>
      <c r="AO143" s="164">
        <f>PRODUCT(F143,AN143)+AM143</f>
        <v>120.12432405547786</v>
      </c>
      <c r="AP143" s="165">
        <v>9.1999999999999998E-3</v>
      </c>
      <c r="AQ143" s="164">
        <f>PRODUCT(F143,AP143)+AO143</f>
        <v>120.12433188246446</v>
      </c>
      <c r="AR143" s="165">
        <v>3.5999999999999999E-3</v>
      </c>
      <c r="AS143" s="164">
        <f>PRODUCT(F143,AR143)+AQ143</f>
        <v>120.12433494519834</v>
      </c>
    </row>
    <row r="144" spans="1:45" ht="15" customHeight="1" x14ac:dyDescent="0.25">
      <c r="A144" s="63" t="s">
        <v>75</v>
      </c>
      <c r="B144" s="133">
        <v>1040</v>
      </c>
      <c r="C144" s="133">
        <v>2</v>
      </c>
      <c r="D144" s="141">
        <f>(LARGE('Annual Heat Inputs'!D144:K144,1)+LARGE('Annual Heat Inputs'!D144:K144,2)+LARGE('Annual Heat Inputs'!D144:K144,3))/3</f>
        <v>2445322.5219999999</v>
      </c>
      <c r="E144" s="142">
        <v>1344079813</v>
      </c>
      <c r="F144" s="143">
        <f t="shared" si="148"/>
        <v>1.8193283600785692E-3</v>
      </c>
      <c r="G144" s="159">
        <v>105171</v>
      </c>
      <c r="H144" s="159">
        <f t="shared" si="147"/>
        <v>191.34058295782322</v>
      </c>
      <c r="I144" s="159">
        <f>MIN(H144,'NOx Annual Emissions'!N144,'Annual NOx Consent Decree Caps '!D144,' Retirement Adjustments'!D144)</f>
        <v>191.34058295782322</v>
      </c>
      <c r="J144" s="164">
        <v>21777.322499999998</v>
      </c>
      <c r="K144" s="164">
        <f>PRODUCT(F144,J144)+H144</f>
        <v>230.96068338865035</v>
      </c>
      <c r="L144" s="165">
        <v>8602.9282999999996</v>
      </c>
      <c r="M144" s="164">
        <f>PRODUCT(F144,L144)+K144</f>
        <v>246.61223482456288</v>
      </c>
      <c r="N144" s="165">
        <v>3398.5066999999999</v>
      </c>
      <c r="O144" s="164">
        <f>PRODUCT(F144,N144)+M144</f>
        <v>252.7952344457899</v>
      </c>
      <c r="P144" s="239">
        <v>1342.5483999999999</v>
      </c>
      <c r="Q144" s="164">
        <f>PRODUCT(F144,P144)+O144</f>
        <v>255.237770824688</v>
      </c>
      <c r="R144" s="165">
        <v>530.36120000000005</v>
      </c>
      <c r="S144" s="164">
        <f t="shared" ref="S144:S150" si="151">Q144</f>
        <v>255.237770824688</v>
      </c>
      <c r="T144" s="149">
        <v>210.47919999999999</v>
      </c>
      <c r="U144" s="146">
        <f t="shared" ref="U144:U150" si="152">S144</f>
        <v>255.237770824688</v>
      </c>
      <c r="V144" s="149">
        <v>98.883099999999999</v>
      </c>
      <c r="W144" s="164">
        <f>PRODUCT(F144,V144)+U144</f>
        <v>255.41767165285049</v>
      </c>
      <c r="X144" s="147">
        <v>39.062899999999999</v>
      </c>
      <c r="Y144" s="164">
        <f>PRODUCT(F144,X144)+W144</f>
        <v>255.48873989464741</v>
      </c>
      <c r="Z144" s="147">
        <v>15.4314</v>
      </c>
      <c r="AA144" s="164">
        <f>PRODUCT(F144,Z144)+Y144</f>
        <v>255.51681467830312</v>
      </c>
      <c r="AB144" s="165">
        <v>6.0960000000000001</v>
      </c>
      <c r="AC144" s="164">
        <f>PRODUCT(F144,AB144)+AA144</f>
        <v>255.52790530398616</v>
      </c>
      <c r="AD144" s="147">
        <v>2.4081999999999999</v>
      </c>
      <c r="AE144" s="164">
        <f>PRODUCT(F144,AD144)+AC144</f>
        <v>255.53228661054291</v>
      </c>
      <c r="AF144" s="147">
        <v>0.95130000000000003</v>
      </c>
      <c r="AG144" s="164">
        <f>PRODUCT(F144,AF144)+AE144</f>
        <v>255.53401733761186</v>
      </c>
      <c r="AH144" s="147">
        <v>0.37580000000000002</v>
      </c>
      <c r="AI144" s="164">
        <f>PRODUCT(F144,AH144)+AG144</f>
        <v>255.53470104120959</v>
      </c>
      <c r="AJ144" s="165">
        <v>0.14849999999999999</v>
      </c>
      <c r="AK144" s="164">
        <f>PRODUCT(F144,AJ144)+AI144</f>
        <v>255.53497121147106</v>
      </c>
      <c r="AL144" s="165">
        <v>5.8700000000000002E-2</v>
      </c>
      <c r="AM144" s="164">
        <f>PRODUCT(F144,AL144)+AK144</f>
        <v>255.53507800604581</v>
      </c>
      <c r="AN144" s="165">
        <v>2.3099999999999999E-2</v>
      </c>
      <c r="AO144" s="164">
        <f>PRODUCT(F144,AN144)+AM144</f>
        <v>255.53512003253093</v>
      </c>
      <c r="AP144" s="165">
        <v>9.1999999999999998E-3</v>
      </c>
      <c r="AQ144" s="164">
        <f>PRODUCT(F144,AP144)+AO144</f>
        <v>255.53513677035184</v>
      </c>
      <c r="AR144" s="165">
        <v>3.5999999999999999E-3</v>
      </c>
      <c r="AS144" s="164">
        <f>PRODUCT(F144,AR144)+AQ144</f>
        <v>255.53514331993395</v>
      </c>
    </row>
    <row r="145" spans="1:45" ht="15" customHeight="1" x14ac:dyDescent="0.25">
      <c r="A145" s="106" t="s">
        <v>80</v>
      </c>
      <c r="B145" s="134">
        <v>55259</v>
      </c>
      <c r="C145" s="135" t="s">
        <v>81</v>
      </c>
      <c r="D145" s="141">
        <f>(LARGE('Annual Heat Inputs'!D145:K145,1)+LARGE('Annual Heat Inputs'!D145:K145,2)+LARGE('Annual Heat Inputs'!D145:K145,3))/3</f>
        <v>13620346.484999999</v>
      </c>
      <c r="E145" s="142">
        <v>1344079813</v>
      </c>
      <c r="F145" s="143">
        <f t="shared" si="148"/>
        <v>1.0133584593164335E-2</v>
      </c>
      <c r="G145" s="159">
        <v>105171</v>
      </c>
      <c r="H145" s="159">
        <f t="shared" si="147"/>
        <v>1065.7592252476863</v>
      </c>
      <c r="I145" s="159">
        <f>MIN(H145,'NOx Annual Emissions'!N145,'Annual NOx Consent Decree Caps '!D145,' Retirement Adjustments'!D145)</f>
        <v>65.385000000000005</v>
      </c>
      <c r="J145" s="164">
        <v>21777.322499999998</v>
      </c>
      <c r="K145" s="159">
        <f t="shared" ref="K145:K150" si="153">I145</f>
        <v>65.385000000000005</v>
      </c>
      <c r="L145" s="165">
        <v>8602.9282999999996</v>
      </c>
      <c r="M145" s="159">
        <f t="shared" ref="M145:M150" si="154">K145</f>
        <v>65.385000000000005</v>
      </c>
      <c r="N145" s="165">
        <v>3398.5066999999999</v>
      </c>
      <c r="O145" s="159">
        <f t="shared" ref="O145:O150" si="155">M145</f>
        <v>65.385000000000005</v>
      </c>
      <c r="P145" s="239">
        <v>1342.5483999999999</v>
      </c>
      <c r="Q145" s="159">
        <f t="shared" ref="Q145:Q150" si="156">O145</f>
        <v>65.385000000000005</v>
      </c>
      <c r="R145" s="165">
        <v>530.36120000000005</v>
      </c>
      <c r="S145" s="159">
        <f t="shared" si="151"/>
        <v>65.385000000000005</v>
      </c>
      <c r="T145" s="149">
        <v>210.47919999999999</v>
      </c>
      <c r="U145" s="159">
        <f t="shared" si="152"/>
        <v>65.385000000000005</v>
      </c>
      <c r="V145" s="149">
        <v>98.883099999999999</v>
      </c>
      <c r="W145" s="159">
        <f t="shared" ref="W145:W150" si="157">U145</f>
        <v>65.385000000000005</v>
      </c>
      <c r="X145" s="147">
        <v>39.062899999999999</v>
      </c>
      <c r="Y145" s="159">
        <f t="shared" ref="Y145:Y150" si="158">W145</f>
        <v>65.385000000000005</v>
      </c>
      <c r="Z145" s="147">
        <v>15.4314</v>
      </c>
      <c r="AA145" s="159">
        <f t="shared" ref="AA145:AA150" si="159">Y145</f>
        <v>65.385000000000005</v>
      </c>
      <c r="AB145" s="165">
        <v>6.0960000000000001</v>
      </c>
      <c r="AC145" s="159">
        <f t="shared" ref="AC145:AC150" si="160">AA145</f>
        <v>65.385000000000005</v>
      </c>
      <c r="AD145" s="147">
        <v>2.4081999999999999</v>
      </c>
      <c r="AE145" s="159">
        <f t="shared" ref="AE145:AE150" si="161">Y145</f>
        <v>65.385000000000005</v>
      </c>
      <c r="AF145" s="147">
        <v>0.95130000000000003</v>
      </c>
      <c r="AG145" s="159">
        <f t="shared" ref="AG145:AG150" si="162">AE145</f>
        <v>65.385000000000005</v>
      </c>
      <c r="AH145" s="147">
        <v>0.37580000000000002</v>
      </c>
      <c r="AI145" s="164">
        <f t="shared" ref="AI145:AI150" si="163">AG145</f>
        <v>65.385000000000005</v>
      </c>
      <c r="AJ145" s="165">
        <v>0.14849999999999999</v>
      </c>
      <c r="AK145" s="164">
        <f t="shared" ref="AK145:AK150" si="164">AI145</f>
        <v>65.385000000000005</v>
      </c>
      <c r="AL145" s="165">
        <v>5.8700000000000002E-2</v>
      </c>
      <c r="AM145" s="164">
        <f t="shared" ref="AM145:AM150" si="165">AK145</f>
        <v>65.385000000000005</v>
      </c>
      <c r="AN145" s="165">
        <v>2.3099999999999999E-2</v>
      </c>
      <c r="AO145" s="164">
        <f t="shared" ref="AO145:AO150" si="166">AM145</f>
        <v>65.385000000000005</v>
      </c>
      <c r="AP145" s="165">
        <v>9.1999999999999998E-3</v>
      </c>
      <c r="AQ145" s="164">
        <f t="shared" ref="AQ145:AQ150" si="167">AO145</f>
        <v>65.385000000000005</v>
      </c>
      <c r="AR145" s="165">
        <v>3.5999999999999999E-3</v>
      </c>
      <c r="AS145" s="164">
        <f t="shared" ref="AS145:AS150" si="168">AQ145</f>
        <v>65.385000000000005</v>
      </c>
    </row>
    <row r="146" spans="1:45" ht="15" customHeight="1" x14ac:dyDescent="0.25">
      <c r="A146" s="106" t="s">
        <v>80</v>
      </c>
      <c r="B146" s="134">
        <v>55259</v>
      </c>
      <c r="C146" s="135" t="s">
        <v>82</v>
      </c>
      <c r="D146" s="141">
        <f>(LARGE('Annual Heat Inputs'!D146:K146,1)+LARGE('Annual Heat Inputs'!D146:K146,2)+LARGE('Annual Heat Inputs'!D146:K146,3))/3</f>
        <v>12045965.682666665</v>
      </c>
      <c r="E146" s="142">
        <v>1344079813</v>
      </c>
      <c r="F146" s="143">
        <f t="shared" si="148"/>
        <v>8.962239865637104E-3</v>
      </c>
      <c r="G146" s="159">
        <v>105171</v>
      </c>
      <c r="H146" s="159">
        <f t="shared" si="147"/>
        <v>942.56772890891989</v>
      </c>
      <c r="I146" s="159">
        <f>MIN(H146,'NOx Annual Emissions'!N146,'Annual NOx Consent Decree Caps '!D146,' Retirement Adjustments'!D146)</f>
        <v>55.462000000000003</v>
      </c>
      <c r="J146" s="164">
        <v>21777.322499999998</v>
      </c>
      <c r="K146" s="159">
        <f t="shared" si="153"/>
        <v>55.462000000000003</v>
      </c>
      <c r="L146" s="165">
        <v>8602.9282999999996</v>
      </c>
      <c r="M146" s="159">
        <f t="shared" si="154"/>
        <v>55.462000000000003</v>
      </c>
      <c r="N146" s="165">
        <v>3398.5066999999999</v>
      </c>
      <c r="O146" s="159">
        <f t="shared" si="155"/>
        <v>55.462000000000003</v>
      </c>
      <c r="P146" s="239">
        <v>1342.5483999999999</v>
      </c>
      <c r="Q146" s="159">
        <f t="shared" si="156"/>
        <v>55.462000000000003</v>
      </c>
      <c r="R146" s="165">
        <v>530.36120000000005</v>
      </c>
      <c r="S146" s="159">
        <f t="shared" si="151"/>
        <v>55.462000000000003</v>
      </c>
      <c r="T146" s="149">
        <v>210.47919999999999</v>
      </c>
      <c r="U146" s="159">
        <f t="shared" si="152"/>
        <v>55.462000000000003</v>
      </c>
      <c r="V146" s="149">
        <v>98.883099999999999</v>
      </c>
      <c r="W146" s="159">
        <f t="shared" si="157"/>
        <v>55.462000000000003</v>
      </c>
      <c r="X146" s="147">
        <v>39.062899999999999</v>
      </c>
      <c r="Y146" s="159">
        <f t="shared" si="158"/>
        <v>55.462000000000003</v>
      </c>
      <c r="Z146" s="147">
        <v>15.4314</v>
      </c>
      <c r="AA146" s="159">
        <f t="shared" si="159"/>
        <v>55.462000000000003</v>
      </c>
      <c r="AB146" s="165">
        <v>6.0960000000000001</v>
      </c>
      <c r="AC146" s="159">
        <f t="shared" si="160"/>
        <v>55.462000000000003</v>
      </c>
      <c r="AD146" s="147">
        <v>2.4081999999999999</v>
      </c>
      <c r="AE146" s="159">
        <f t="shared" si="161"/>
        <v>55.462000000000003</v>
      </c>
      <c r="AF146" s="147">
        <v>0.95130000000000003</v>
      </c>
      <c r="AG146" s="159">
        <f t="shared" si="162"/>
        <v>55.462000000000003</v>
      </c>
      <c r="AH146" s="147">
        <v>0.37580000000000002</v>
      </c>
      <c r="AI146" s="164">
        <f t="shared" si="163"/>
        <v>55.462000000000003</v>
      </c>
      <c r="AJ146" s="165">
        <v>0.14849999999999999</v>
      </c>
      <c r="AK146" s="164">
        <f t="shared" si="164"/>
        <v>55.462000000000003</v>
      </c>
      <c r="AL146" s="165">
        <v>5.8700000000000002E-2</v>
      </c>
      <c r="AM146" s="164">
        <f t="shared" si="165"/>
        <v>55.462000000000003</v>
      </c>
      <c r="AN146" s="165">
        <v>2.3099999999999999E-2</v>
      </c>
      <c r="AO146" s="164">
        <f t="shared" si="166"/>
        <v>55.462000000000003</v>
      </c>
      <c r="AP146" s="165">
        <v>9.1999999999999998E-3</v>
      </c>
      <c r="AQ146" s="164">
        <f t="shared" si="167"/>
        <v>55.462000000000003</v>
      </c>
      <c r="AR146" s="165">
        <v>3.5999999999999999E-3</v>
      </c>
      <c r="AS146" s="164">
        <f t="shared" si="168"/>
        <v>55.462000000000003</v>
      </c>
    </row>
    <row r="147" spans="1:45" ht="15" customHeight="1" x14ac:dyDescent="0.25">
      <c r="A147" s="27" t="s">
        <v>76</v>
      </c>
      <c r="B147" s="129">
        <v>55148</v>
      </c>
      <c r="C147" s="129">
        <v>1</v>
      </c>
      <c r="D147" s="141">
        <f>(LARGE('Annual Heat Inputs'!D147:K147,1)+LARGE('Annual Heat Inputs'!D147:K147,2)+LARGE('Annual Heat Inputs'!D147:K147,3))/3</f>
        <v>92556.961333333325</v>
      </c>
      <c r="E147" s="142">
        <v>1344079813</v>
      </c>
      <c r="F147" s="143">
        <f t="shared" si="148"/>
        <v>6.8862697317613326E-5</v>
      </c>
      <c r="G147" s="159">
        <v>105171</v>
      </c>
      <c r="H147" s="159">
        <f t="shared" si="147"/>
        <v>7.2423587395907107</v>
      </c>
      <c r="I147" s="159">
        <f>MIN(H147,'NOx Annual Emissions'!N147,'Annual NOx Consent Decree Caps '!D147,' Retirement Adjustments'!D147)</f>
        <v>5.1130000000000004</v>
      </c>
      <c r="J147" s="164">
        <v>21777.322499999998</v>
      </c>
      <c r="K147" s="159">
        <f t="shared" si="153"/>
        <v>5.1130000000000004</v>
      </c>
      <c r="L147" s="165">
        <v>8602.9282999999996</v>
      </c>
      <c r="M147" s="159">
        <f t="shared" si="154"/>
        <v>5.1130000000000004</v>
      </c>
      <c r="N147" s="165">
        <v>3398.5066999999999</v>
      </c>
      <c r="O147" s="159">
        <f t="shared" si="155"/>
        <v>5.1130000000000004</v>
      </c>
      <c r="P147" s="239">
        <v>1342.5483999999999</v>
      </c>
      <c r="Q147" s="159">
        <f t="shared" si="156"/>
        <v>5.1130000000000004</v>
      </c>
      <c r="R147" s="165">
        <v>530.36120000000005</v>
      </c>
      <c r="S147" s="159">
        <f t="shared" si="151"/>
        <v>5.1130000000000004</v>
      </c>
      <c r="T147" s="149">
        <v>210.47919999999999</v>
      </c>
      <c r="U147" s="159">
        <f t="shared" si="152"/>
        <v>5.1130000000000004</v>
      </c>
      <c r="V147" s="149">
        <v>98.883099999999999</v>
      </c>
      <c r="W147" s="159">
        <f t="shared" si="157"/>
        <v>5.1130000000000004</v>
      </c>
      <c r="X147" s="147">
        <v>39.062899999999999</v>
      </c>
      <c r="Y147" s="159">
        <f t="shared" si="158"/>
        <v>5.1130000000000004</v>
      </c>
      <c r="Z147" s="147">
        <v>15.4314</v>
      </c>
      <c r="AA147" s="159">
        <f t="shared" si="159"/>
        <v>5.1130000000000004</v>
      </c>
      <c r="AB147" s="165">
        <v>6.0960000000000001</v>
      </c>
      <c r="AC147" s="159">
        <f t="shared" si="160"/>
        <v>5.1130000000000004</v>
      </c>
      <c r="AD147" s="147">
        <v>2.4081999999999999</v>
      </c>
      <c r="AE147" s="159">
        <f t="shared" si="161"/>
        <v>5.1130000000000004</v>
      </c>
      <c r="AF147" s="147">
        <v>0.95130000000000003</v>
      </c>
      <c r="AG147" s="159">
        <f t="shared" si="162"/>
        <v>5.1130000000000004</v>
      </c>
      <c r="AH147" s="147">
        <v>0.37580000000000002</v>
      </c>
      <c r="AI147" s="164">
        <f t="shared" si="163"/>
        <v>5.1130000000000004</v>
      </c>
      <c r="AJ147" s="165">
        <v>0.14849999999999999</v>
      </c>
      <c r="AK147" s="164">
        <f t="shared" si="164"/>
        <v>5.1130000000000004</v>
      </c>
      <c r="AL147" s="165">
        <v>5.8700000000000002E-2</v>
      </c>
      <c r="AM147" s="164">
        <f t="shared" si="165"/>
        <v>5.1130000000000004</v>
      </c>
      <c r="AN147" s="165">
        <v>2.3099999999999999E-2</v>
      </c>
      <c r="AO147" s="164">
        <f t="shared" si="166"/>
        <v>5.1130000000000004</v>
      </c>
      <c r="AP147" s="165">
        <v>9.1999999999999998E-3</v>
      </c>
      <c r="AQ147" s="164">
        <f t="shared" si="167"/>
        <v>5.1130000000000004</v>
      </c>
      <c r="AR147" s="165">
        <v>3.5999999999999999E-3</v>
      </c>
      <c r="AS147" s="164">
        <f t="shared" si="168"/>
        <v>5.1130000000000004</v>
      </c>
    </row>
    <row r="148" spans="1:45" ht="15" customHeight="1" x14ac:dyDescent="0.25">
      <c r="A148" s="63" t="s">
        <v>76</v>
      </c>
      <c r="B148" s="129">
        <v>55148</v>
      </c>
      <c r="C148" s="129">
        <v>2</v>
      </c>
      <c r="D148" s="141">
        <f>(LARGE('Annual Heat Inputs'!D148:K148,1)+LARGE('Annual Heat Inputs'!D148:K148,2)+LARGE('Annual Heat Inputs'!D148:K148,3))/3</f>
        <v>72607.37000000001</v>
      </c>
      <c r="E148" s="142">
        <v>1344079813</v>
      </c>
      <c r="F148" s="143">
        <f t="shared" si="148"/>
        <v>5.4020132805908016E-5</v>
      </c>
      <c r="G148" s="159">
        <v>105171</v>
      </c>
      <c r="H148" s="159">
        <f t="shared" si="147"/>
        <v>5.6813513873301522</v>
      </c>
      <c r="I148" s="159">
        <f>MIN(H148,'NOx Annual Emissions'!N148,'Annual NOx Consent Decree Caps '!D148,' Retirement Adjustments'!D148)</f>
        <v>4.101</v>
      </c>
      <c r="J148" s="164">
        <v>21777.322499999998</v>
      </c>
      <c r="K148" s="159">
        <f t="shared" si="153"/>
        <v>4.101</v>
      </c>
      <c r="L148" s="165">
        <v>8602.9282999999996</v>
      </c>
      <c r="M148" s="159">
        <f t="shared" si="154"/>
        <v>4.101</v>
      </c>
      <c r="N148" s="165">
        <v>3398.5066999999999</v>
      </c>
      <c r="O148" s="159">
        <f t="shared" si="155"/>
        <v>4.101</v>
      </c>
      <c r="P148" s="239">
        <v>1342.5483999999999</v>
      </c>
      <c r="Q148" s="159">
        <f t="shared" si="156"/>
        <v>4.101</v>
      </c>
      <c r="R148" s="165">
        <v>530.36120000000005</v>
      </c>
      <c r="S148" s="159">
        <f t="shared" si="151"/>
        <v>4.101</v>
      </c>
      <c r="T148" s="149">
        <v>210.47919999999999</v>
      </c>
      <c r="U148" s="159">
        <f t="shared" si="152"/>
        <v>4.101</v>
      </c>
      <c r="V148" s="149">
        <v>98.883099999999999</v>
      </c>
      <c r="W148" s="159">
        <f t="shared" si="157"/>
        <v>4.101</v>
      </c>
      <c r="X148" s="147">
        <v>39.062899999999999</v>
      </c>
      <c r="Y148" s="159">
        <f t="shared" si="158"/>
        <v>4.101</v>
      </c>
      <c r="Z148" s="147">
        <v>15.4314</v>
      </c>
      <c r="AA148" s="159">
        <f t="shared" si="159"/>
        <v>4.101</v>
      </c>
      <c r="AB148" s="165">
        <v>6.0960000000000001</v>
      </c>
      <c r="AC148" s="159">
        <f t="shared" si="160"/>
        <v>4.101</v>
      </c>
      <c r="AD148" s="147">
        <v>2.4081999999999999</v>
      </c>
      <c r="AE148" s="159">
        <f t="shared" si="161"/>
        <v>4.101</v>
      </c>
      <c r="AF148" s="147">
        <v>0.95130000000000003</v>
      </c>
      <c r="AG148" s="159">
        <f t="shared" si="162"/>
        <v>4.101</v>
      </c>
      <c r="AH148" s="147">
        <v>0.37580000000000002</v>
      </c>
      <c r="AI148" s="164">
        <f t="shared" si="163"/>
        <v>4.101</v>
      </c>
      <c r="AJ148" s="165">
        <v>0.14849999999999999</v>
      </c>
      <c r="AK148" s="164">
        <f t="shared" si="164"/>
        <v>4.101</v>
      </c>
      <c r="AL148" s="165">
        <v>5.8700000000000002E-2</v>
      </c>
      <c r="AM148" s="164">
        <f t="shared" si="165"/>
        <v>4.101</v>
      </c>
      <c r="AN148" s="165">
        <v>2.3099999999999999E-2</v>
      </c>
      <c r="AO148" s="164">
        <f t="shared" si="166"/>
        <v>4.101</v>
      </c>
      <c r="AP148" s="165">
        <v>9.1999999999999998E-3</v>
      </c>
      <c r="AQ148" s="164">
        <f t="shared" si="167"/>
        <v>4.101</v>
      </c>
      <c r="AR148" s="165">
        <v>3.5999999999999999E-3</v>
      </c>
      <c r="AS148" s="164">
        <f t="shared" si="168"/>
        <v>4.101</v>
      </c>
    </row>
    <row r="149" spans="1:45" ht="15" customHeight="1" x14ac:dyDescent="0.25">
      <c r="A149" s="63" t="s">
        <v>76</v>
      </c>
      <c r="B149" s="129">
        <v>55148</v>
      </c>
      <c r="C149" s="129">
        <v>3</v>
      </c>
      <c r="D149" s="141">
        <f>(LARGE('Annual Heat Inputs'!D149:K149,1)+LARGE('Annual Heat Inputs'!D149:K149,2)+LARGE('Annual Heat Inputs'!D149:K149,3))/3</f>
        <v>63881.736333333334</v>
      </c>
      <c r="E149" s="142">
        <v>1344079813</v>
      </c>
      <c r="F149" s="143">
        <f t="shared" si="148"/>
        <v>4.7528231370984319E-5</v>
      </c>
      <c r="G149" s="159">
        <v>105171</v>
      </c>
      <c r="H149" s="159">
        <f t="shared" si="147"/>
        <v>4.9985916215177921</v>
      </c>
      <c r="I149" s="159">
        <f>MIN(H149,'NOx Annual Emissions'!N149,'Annual NOx Consent Decree Caps '!D149,' Retirement Adjustments'!D149)</f>
        <v>4.0369999999999999</v>
      </c>
      <c r="J149" s="164">
        <v>21777.322499999998</v>
      </c>
      <c r="K149" s="159">
        <f t="shared" si="153"/>
        <v>4.0369999999999999</v>
      </c>
      <c r="L149" s="165">
        <v>8602.9282999999996</v>
      </c>
      <c r="M149" s="159">
        <f t="shared" si="154"/>
        <v>4.0369999999999999</v>
      </c>
      <c r="N149" s="165">
        <v>3398.5066999999999</v>
      </c>
      <c r="O149" s="159">
        <f t="shared" si="155"/>
        <v>4.0369999999999999</v>
      </c>
      <c r="P149" s="239">
        <v>1342.5483999999999</v>
      </c>
      <c r="Q149" s="159">
        <f t="shared" si="156"/>
        <v>4.0369999999999999</v>
      </c>
      <c r="R149" s="165">
        <v>530.36120000000005</v>
      </c>
      <c r="S149" s="159">
        <f t="shared" si="151"/>
        <v>4.0369999999999999</v>
      </c>
      <c r="T149" s="149">
        <v>210.47919999999999</v>
      </c>
      <c r="U149" s="159">
        <f t="shared" si="152"/>
        <v>4.0369999999999999</v>
      </c>
      <c r="V149" s="149">
        <v>98.883099999999999</v>
      </c>
      <c r="W149" s="159">
        <f t="shared" si="157"/>
        <v>4.0369999999999999</v>
      </c>
      <c r="X149" s="147">
        <v>39.062899999999999</v>
      </c>
      <c r="Y149" s="159">
        <f t="shared" si="158"/>
        <v>4.0369999999999999</v>
      </c>
      <c r="Z149" s="147">
        <v>15.4314</v>
      </c>
      <c r="AA149" s="159">
        <f t="shared" si="159"/>
        <v>4.0369999999999999</v>
      </c>
      <c r="AB149" s="165">
        <v>6.0960000000000001</v>
      </c>
      <c r="AC149" s="159">
        <f t="shared" si="160"/>
        <v>4.0369999999999999</v>
      </c>
      <c r="AD149" s="147">
        <v>2.4081999999999999</v>
      </c>
      <c r="AE149" s="159">
        <f t="shared" si="161"/>
        <v>4.0369999999999999</v>
      </c>
      <c r="AF149" s="147">
        <v>0.95130000000000003</v>
      </c>
      <c r="AG149" s="159">
        <f t="shared" si="162"/>
        <v>4.0369999999999999</v>
      </c>
      <c r="AH149" s="147">
        <v>0.37580000000000002</v>
      </c>
      <c r="AI149" s="164">
        <f t="shared" si="163"/>
        <v>4.0369999999999999</v>
      </c>
      <c r="AJ149" s="165">
        <v>0.14849999999999999</v>
      </c>
      <c r="AK149" s="164">
        <f t="shared" si="164"/>
        <v>4.0369999999999999</v>
      </c>
      <c r="AL149" s="165">
        <v>5.8700000000000002E-2</v>
      </c>
      <c r="AM149" s="164">
        <f t="shared" si="165"/>
        <v>4.0369999999999999</v>
      </c>
      <c r="AN149" s="165">
        <v>2.3099999999999999E-2</v>
      </c>
      <c r="AO149" s="164">
        <f t="shared" si="166"/>
        <v>4.0369999999999999</v>
      </c>
      <c r="AP149" s="165">
        <v>9.1999999999999998E-3</v>
      </c>
      <c r="AQ149" s="164">
        <f t="shared" si="167"/>
        <v>4.0369999999999999</v>
      </c>
      <c r="AR149" s="165">
        <v>3.5999999999999999E-3</v>
      </c>
      <c r="AS149" s="164">
        <f t="shared" si="168"/>
        <v>4.0369999999999999</v>
      </c>
    </row>
    <row r="150" spans="1:45" ht="15" customHeight="1" x14ac:dyDescent="0.25">
      <c r="A150" s="63" t="s">
        <v>76</v>
      </c>
      <c r="B150" s="129">
        <v>55148</v>
      </c>
      <c r="C150" s="129">
        <v>4</v>
      </c>
      <c r="D150" s="141">
        <f>(LARGE('Annual Heat Inputs'!D150:K150,1)+LARGE('Annual Heat Inputs'!D150:K150,2)+LARGE('Annual Heat Inputs'!D150:K150,3))/3</f>
        <v>84414.265666666659</v>
      </c>
      <c r="E150" s="142">
        <v>1344079813</v>
      </c>
      <c r="F150" s="143">
        <f t="shared" si="148"/>
        <v>6.2804503758041822E-5</v>
      </c>
      <c r="G150" s="159">
        <v>105171</v>
      </c>
      <c r="H150" s="159">
        <f t="shared" si="147"/>
        <v>6.6052124647370167</v>
      </c>
      <c r="I150" s="159">
        <f>MIN(H150,'NOx Annual Emissions'!N150,'Annual NOx Consent Decree Caps '!D150,' Retirement Adjustments'!D150)</f>
        <v>4.984</v>
      </c>
      <c r="J150" s="164">
        <v>21777.322499999998</v>
      </c>
      <c r="K150" s="159">
        <f t="shared" si="153"/>
        <v>4.984</v>
      </c>
      <c r="L150" s="165">
        <v>8602.9282999999996</v>
      </c>
      <c r="M150" s="159">
        <f t="shared" si="154"/>
        <v>4.984</v>
      </c>
      <c r="N150" s="165">
        <v>3398.5066999999999</v>
      </c>
      <c r="O150" s="159">
        <f t="shared" si="155"/>
        <v>4.984</v>
      </c>
      <c r="P150" s="239">
        <v>1342.5483999999999</v>
      </c>
      <c r="Q150" s="159">
        <f t="shared" si="156"/>
        <v>4.984</v>
      </c>
      <c r="R150" s="165">
        <v>530.36120000000005</v>
      </c>
      <c r="S150" s="159">
        <f t="shared" si="151"/>
        <v>4.984</v>
      </c>
      <c r="T150" s="149">
        <v>210.47919999999999</v>
      </c>
      <c r="U150" s="159">
        <f t="shared" si="152"/>
        <v>4.984</v>
      </c>
      <c r="V150" s="149">
        <v>98.883099999999999</v>
      </c>
      <c r="W150" s="159">
        <f t="shared" si="157"/>
        <v>4.984</v>
      </c>
      <c r="X150" s="147">
        <v>39.062899999999999</v>
      </c>
      <c r="Y150" s="159">
        <f t="shared" si="158"/>
        <v>4.984</v>
      </c>
      <c r="Z150" s="147">
        <v>15.4314</v>
      </c>
      <c r="AA150" s="159">
        <f t="shared" si="159"/>
        <v>4.984</v>
      </c>
      <c r="AB150" s="165">
        <v>6.0960000000000001</v>
      </c>
      <c r="AC150" s="159">
        <f t="shared" si="160"/>
        <v>4.984</v>
      </c>
      <c r="AD150" s="147">
        <v>2.4081999999999999</v>
      </c>
      <c r="AE150" s="159">
        <f t="shared" si="161"/>
        <v>4.984</v>
      </c>
      <c r="AF150" s="147">
        <v>0.95130000000000003</v>
      </c>
      <c r="AG150" s="159">
        <f t="shared" si="162"/>
        <v>4.984</v>
      </c>
      <c r="AH150" s="147">
        <v>0.37580000000000002</v>
      </c>
      <c r="AI150" s="164">
        <f t="shared" si="163"/>
        <v>4.984</v>
      </c>
      <c r="AJ150" s="165">
        <v>0.14849999999999999</v>
      </c>
      <c r="AK150" s="164">
        <f t="shared" si="164"/>
        <v>4.984</v>
      </c>
      <c r="AL150" s="165">
        <v>5.8700000000000002E-2</v>
      </c>
      <c r="AM150" s="164">
        <f t="shared" si="165"/>
        <v>4.984</v>
      </c>
      <c r="AN150" s="165">
        <v>2.3099999999999999E-2</v>
      </c>
      <c r="AO150" s="164">
        <f t="shared" si="166"/>
        <v>4.984</v>
      </c>
      <c r="AP150" s="165">
        <v>9.1999999999999998E-3</v>
      </c>
      <c r="AQ150" s="164">
        <f t="shared" si="167"/>
        <v>4.984</v>
      </c>
      <c r="AR150" s="165">
        <v>3.5999999999999999E-3</v>
      </c>
      <c r="AS150" s="164">
        <f t="shared" si="168"/>
        <v>4.984</v>
      </c>
    </row>
    <row r="151" spans="1:45" ht="15" customHeight="1" x14ac:dyDescent="0.25">
      <c r="A151" s="37" t="s">
        <v>85</v>
      </c>
      <c r="B151" s="132"/>
      <c r="C151" s="132"/>
      <c r="D151" s="150">
        <f>SUM(D2:D150)</f>
        <v>1344079812.9693329</v>
      </c>
      <c r="E151" s="150"/>
      <c r="F151" s="148">
        <f>SUM(F2:F150)</f>
        <v>0.99999999997718358</v>
      </c>
      <c r="G151" s="151"/>
      <c r="H151" s="151">
        <f>SUM(H2:H150)</f>
        <v>105170.9999976004</v>
      </c>
      <c r="I151" s="151">
        <f>SUM(I2:I150)</f>
        <v>83393.677479149104</v>
      </c>
      <c r="J151" s="145">
        <f>H151-I151</f>
        <v>21777.322518451299</v>
      </c>
      <c r="K151" s="145">
        <f>SUM(K2:K150)</f>
        <v>96568.071656092783</v>
      </c>
      <c r="L151" s="145">
        <f>H151-K151</f>
        <v>8602.9283415076206</v>
      </c>
      <c r="M151" s="145">
        <f>SUM(M2:M150)</f>
        <v>101772.49329700776</v>
      </c>
      <c r="N151" s="145">
        <f>H151-M151</f>
        <v>3398.5067005926394</v>
      </c>
      <c r="O151" s="145">
        <f>SUM(O2:O150)</f>
        <v>103828.45159393719</v>
      </c>
      <c r="P151" s="145">
        <f>H151-O151</f>
        <v>1342.5484036632115</v>
      </c>
      <c r="Q151" s="145">
        <f>SUM(Q2:Q150)</f>
        <v>104640.6387589675</v>
      </c>
      <c r="R151" s="145">
        <f>H151-Q151</f>
        <v>530.36123863290413</v>
      </c>
      <c r="S151" s="145">
        <f>SUM(S2:S150)</f>
        <v>104960.52080787174</v>
      </c>
      <c r="T151" s="145">
        <f>H151-S151</f>
        <v>210.47918972866319</v>
      </c>
      <c r="U151" s="144">
        <f>SUM(U2:U150)</f>
        <v>105072.1168791493</v>
      </c>
      <c r="V151" s="145">
        <f>H151-U151</f>
        <v>98.883118451107293</v>
      </c>
      <c r="W151" s="145">
        <f>SUM(W2:W150)</f>
        <v>105131.93713193003</v>
      </c>
      <c r="X151" s="145">
        <f>H151-W151</f>
        <v>39.062865670377505</v>
      </c>
      <c r="Y151" s="145">
        <f>SUM(Y2:Y150)</f>
        <v>105155.56859729014</v>
      </c>
      <c r="Z151" s="145">
        <f>H151-Y151</f>
        <v>15.431400310262688</v>
      </c>
      <c r="AA151" s="145">
        <f>SUM(AA2:AA150)</f>
        <v>105164.90396651662</v>
      </c>
      <c r="AB151" s="145">
        <f>H151-AA151</f>
        <v>6.0960310837836005</v>
      </c>
      <c r="AC151" s="145">
        <f>SUM(AC2:AC150)</f>
        <v>105168.59179852181</v>
      </c>
      <c r="AD151" s="145">
        <f>H151-AC151</f>
        <v>2.4081990785925882</v>
      </c>
      <c r="AE151" s="145">
        <f>SUM(AE2:AE150)</f>
        <v>105170.04866155246</v>
      </c>
      <c r="AF151" s="145">
        <f>H151-AE151</f>
        <v>0.95133604794682469</v>
      </c>
      <c r="AG151" s="145">
        <f>SUM(AG2:AG150)</f>
        <v>105170.6241593521</v>
      </c>
      <c r="AH151" s="145">
        <f>H151-AG151</f>
        <v>0.37583824830653612</v>
      </c>
      <c r="AI151" s="145">
        <f>SUM(AI2:AI150)</f>
        <v>105170.85150306394</v>
      </c>
      <c r="AJ151" s="145">
        <f>H151-AI151</f>
        <v>0.14849453646456823</v>
      </c>
      <c r="AK151" s="145">
        <f>SUM(AK2:AK150)</f>
        <v>105170.94133952276</v>
      </c>
      <c r="AL151" s="145">
        <f>H151-AK151</f>
        <v>5.865807764348574E-2</v>
      </c>
      <c r="AM151" s="145">
        <f>SUM(AM2:AM150)</f>
        <v>105170.97685063473</v>
      </c>
      <c r="AN151" s="145">
        <f>H151-AM151</f>
        <v>2.3146965671912767E-2</v>
      </c>
      <c r="AO151" s="145">
        <f>SUM(AO2:AO150)</f>
        <v>105170.99082519498</v>
      </c>
      <c r="AP151" s="145">
        <f>H151-AO151</f>
        <v>9.1724054218502715E-3</v>
      </c>
      <c r="AQ151" s="145">
        <f>SUM(AQ2:AQ150)</f>
        <v>105170.99639082074</v>
      </c>
      <c r="AR151" s="145">
        <f>H151-AQ151</f>
        <v>3.6067796609131619E-3</v>
      </c>
      <c r="AS151" s="145">
        <f>SUM(AS2:AS150)</f>
        <v>105170.99856867429</v>
      </c>
    </row>
    <row r="152" spans="1:45" x14ac:dyDescent="0.25">
      <c r="B152" s="132"/>
      <c r="C152" s="132"/>
      <c r="D152" s="132"/>
      <c r="E152" s="132"/>
      <c r="F152" s="132"/>
      <c r="G152" s="152"/>
      <c r="H152" s="152"/>
      <c r="I152" s="150"/>
      <c r="J152" s="150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</row>
    <row r="153" spans="1:45" x14ac:dyDescent="0.25">
      <c r="B153" s="132"/>
      <c r="C153" s="132"/>
      <c r="D153" s="132"/>
      <c r="E153" s="132"/>
      <c r="F153" s="132"/>
      <c r="G153" s="152"/>
      <c r="H153" s="15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</row>
    <row r="155" spans="1:45" x14ac:dyDescent="0.25">
      <c r="AD155" s="132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zoomScaleNormal="100" workbookViewId="0"/>
  </sheetViews>
  <sheetFormatPr defaultRowHeight="15" x14ac:dyDescent="0.25"/>
  <cols>
    <col min="1" max="1" width="35.7109375" style="62" customWidth="1"/>
    <col min="2" max="2" width="9.42578125" style="62" customWidth="1"/>
    <col min="3" max="3" width="9.140625" style="62"/>
    <col min="4" max="4" width="15.85546875" style="62" customWidth="1"/>
    <col min="5" max="5" width="16" style="62" customWidth="1"/>
    <col min="6" max="6" width="14.7109375" style="78" customWidth="1"/>
    <col min="7" max="7" width="15.28515625" style="158" customWidth="1"/>
    <col min="8" max="8" width="16.42578125" style="38" customWidth="1"/>
    <col min="9" max="9" width="18.140625" style="85" customWidth="1"/>
    <col min="10" max="10" width="14.28515625" style="64" customWidth="1"/>
    <col min="11" max="11" width="16.5703125" style="64" customWidth="1"/>
    <col min="12" max="12" width="17.140625" style="62" customWidth="1"/>
    <col min="13" max="13" width="16.85546875" style="62" customWidth="1"/>
    <col min="14" max="14" width="16.7109375" style="62" customWidth="1"/>
    <col min="15" max="15" width="16.42578125" style="62" customWidth="1"/>
    <col min="16" max="16" width="16.85546875" style="62" customWidth="1"/>
    <col min="17" max="17" width="16.42578125" style="104" customWidth="1"/>
    <col min="18" max="18" width="16.85546875" style="104" customWidth="1"/>
    <col min="19" max="19" width="16.42578125" style="104" customWidth="1"/>
    <col min="20" max="20" width="16.85546875" style="104" customWidth="1"/>
    <col min="21" max="21" width="16.42578125" style="104" customWidth="1"/>
    <col min="22" max="22" width="16.85546875" style="104" customWidth="1"/>
    <col min="23" max="23" width="16.42578125" style="104" customWidth="1"/>
    <col min="24" max="24" width="16.85546875" style="131" customWidth="1"/>
    <col min="25" max="25" width="16.42578125" style="131" customWidth="1"/>
    <col min="26" max="26" width="16.85546875" style="131" customWidth="1"/>
    <col min="27" max="27" width="16.42578125" style="131" customWidth="1"/>
    <col min="28" max="16384" width="9.140625" style="62"/>
  </cols>
  <sheetData>
    <row r="1" spans="1:27" ht="119.25" customHeight="1" x14ac:dyDescent="0.25">
      <c r="A1" s="86" t="s">
        <v>0</v>
      </c>
      <c r="B1" s="86" t="s">
        <v>1</v>
      </c>
      <c r="C1" s="86" t="s">
        <v>2</v>
      </c>
      <c r="D1" s="86" t="s">
        <v>83</v>
      </c>
      <c r="E1" s="86" t="s">
        <v>84</v>
      </c>
      <c r="F1" s="60" t="s">
        <v>114</v>
      </c>
      <c r="G1" s="161" t="s">
        <v>172</v>
      </c>
      <c r="H1" s="65" t="s">
        <v>173</v>
      </c>
      <c r="I1" s="65" t="s">
        <v>147</v>
      </c>
      <c r="J1" s="110" t="s">
        <v>101</v>
      </c>
      <c r="K1" s="111" t="s">
        <v>102</v>
      </c>
      <c r="L1" s="110" t="s">
        <v>103</v>
      </c>
      <c r="M1" s="111" t="s">
        <v>104</v>
      </c>
      <c r="N1" s="110" t="s">
        <v>105</v>
      </c>
      <c r="O1" s="111" t="s">
        <v>106</v>
      </c>
      <c r="P1" s="110" t="s">
        <v>107</v>
      </c>
      <c r="Q1" s="111" t="s">
        <v>108</v>
      </c>
      <c r="R1" s="110" t="s">
        <v>109</v>
      </c>
      <c r="S1" s="111" t="s">
        <v>110</v>
      </c>
      <c r="T1" s="110" t="s">
        <v>111</v>
      </c>
      <c r="U1" s="111" t="s">
        <v>112</v>
      </c>
      <c r="V1" s="110" t="s">
        <v>113</v>
      </c>
      <c r="W1" s="111" t="s">
        <v>117</v>
      </c>
      <c r="X1" s="110" t="s">
        <v>116</v>
      </c>
      <c r="Y1" s="111" t="s">
        <v>118</v>
      </c>
      <c r="Z1" s="110" t="s">
        <v>119</v>
      </c>
      <c r="AA1" s="84" t="s">
        <v>171</v>
      </c>
    </row>
    <row r="2" spans="1:27" ht="15" customHeight="1" x14ac:dyDescent="0.25">
      <c r="A2" s="63" t="s">
        <v>3</v>
      </c>
      <c r="B2" s="133">
        <v>6137</v>
      </c>
      <c r="C2" s="133">
        <v>1</v>
      </c>
      <c r="D2" s="141">
        <f>(LARGE('NOx OS Heat Inputs'!D2:K2,1)+LARGE('NOx OS Heat Inputs'!D2:N2,2)+LARGE('NOx OS Heat Inputs'!D2:N2,3))/3</f>
        <v>7071622.1846666662</v>
      </c>
      <c r="E2" s="140">
        <v>586631824</v>
      </c>
      <c r="F2" s="153">
        <f>D2/E2</f>
        <v>1.2054617385821649E-2</v>
      </c>
      <c r="G2" s="159">
        <v>22835</v>
      </c>
      <c r="H2" s="159">
        <f>PRODUCT(F2,G2)</f>
        <v>275.26718800523736</v>
      </c>
      <c r="I2" s="159">
        <f>MIN(H2,'NOx OS Emissions'!L2,'NOx OS Consent Decree Caps'!D2,' Retirement Adjustments'!D2)</f>
        <v>275.26718800523736</v>
      </c>
      <c r="J2" s="165">
        <v>3518.7811999999999</v>
      </c>
      <c r="K2" s="164">
        <f>PRODUCT(F2,J2)+H2</f>
        <v>317.68474903565971</v>
      </c>
      <c r="L2" s="165">
        <v>644.3836</v>
      </c>
      <c r="M2" s="164">
        <f>PRODUCT(F2,L2)+K2</f>
        <v>325.45254678335806</v>
      </c>
      <c r="N2" s="165">
        <v>118.004</v>
      </c>
      <c r="O2" s="164">
        <f>PRODUCT(F2,N2)+M2</f>
        <v>326.87503985335456</v>
      </c>
      <c r="P2" s="165">
        <v>21.6097</v>
      </c>
      <c r="Q2" s="164">
        <f>PRODUCT(F2,P2)+O2</f>
        <v>327.13553651867693</v>
      </c>
      <c r="R2" s="165">
        <v>3.9573</v>
      </c>
      <c r="S2" s="164">
        <f>PRODUCT(F2,R2)+Q2</f>
        <v>327.18324025605784</v>
      </c>
      <c r="T2" s="165">
        <v>0.72470000000000001</v>
      </c>
      <c r="U2" s="164">
        <f>PRODUCT(F2,T2)+S2</f>
        <v>327.19197623727734</v>
      </c>
      <c r="V2" s="165">
        <v>0.13270000000000001</v>
      </c>
      <c r="W2" s="164">
        <f>PRODUCT(F2,V2)+U2</f>
        <v>327.19357588500446</v>
      </c>
      <c r="X2" s="165">
        <v>2.4299999999999999E-2</v>
      </c>
      <c r="Y2" s="164">
        <f>PRODUCT(F2,X2)+W2</f>
        <v>327.19386881220692</v>
      </c>
      <c r="Z2" s="165">
        <v>4.4999999999999997E-3</v>
      </c>
      <c r="AA2" s="164">
        <f>PRODUCT(F2,Z2)+Y2</f>
        <v>327.19392305798516</v>
      </c>
    </row>
    <row r="3" spans="1:27" ht="15" customHeight="1" x14ac:dyDescent="0.25">
      <c r="A3" s="63" t="s">
        <v>3</v>
      </c>
      <c r="B3" s="133">
        <v>6137</v>
      </c>
      <c r="C3" s="133">
        <v>2</v>
      </c>
      <c r="D3" s="141">
        <f>(LARGE('NOx OS Heat Inputs'!D3:K3,1)+LARGE('NOx OS Heat Inputs'!D3:N3,2)+LARGE('NOx OS Heat Inputs'!D3:N3,3))/3</f>
        <v>7308653.1133333333</v>
      </c>
      <c r="E3" s="140">
        <v>586631824</v>
      </c>
      <c r="F3" s="153">
        <f>D3/E3</f>
        <v>1.2458671375000844E-2</v>
      </c>
      <c r="G3" s="159">
        <v>22835</v>
      </c>
      <c r="H3" s="159">
        <f t="shared" ref="H3:H68" si="0">PRODUCT(F3,G3)</f>
        <v>284.49376084814429</v>
      </c>
      <c r="I3" s="159">
        <f>MIN(H3,'NOx OS Emissions'!L3,'NOx OS Consent Decree Caps'!D3,' Retirement Adjustments'!D3)</f>
        <v>284.49376084814429</v>
      </c>
      <c r="J3" s="165">
        <v>3518.7811999999999</v>
      </c>
      <c r="K3" s="164">
        <f>PRODUCT(F3,J3)+H3</f>
        <v>328.33309945947542</v>
      </c>
      <c r="L3" s="165">
        <v>644.3836</v>
      </c>
      <c r="M3" s="164">
        <f>PRODUCT(F3,L3)+K3</f>
        <v>336.3612629713154</v>
      </c>
      <c r="N3" s="165">
        <v>118.004</v>
      </c>
      <c r="O3" s="164">
        <f>PRODUCT(F3,N3)+M3</f>
        <v>337.83143602825101</v>
      </c>
      <c r="P3" s="165">
        <v>21.6097</v>
      </c>
      <c r="Q3" s="164">
        <f>PRODUCT(F3,P3)+O3</f>
        <v>338.10066417906336</v>
      </c>
      <c r="R3" s="165">
        <v>3.9573</v>
      </c>
      <c r="S3" s="164">
        <f>PRODUCT(F3,R3)+Q3</f>
        <v>338.14996687929568</v>
      </c>
      <c r="T3" s="165">
        <v>0.72470000000000001</v>
      </c>
      <c r="U3" s="164">
        <f>PRODUCT(F3,T3)+S3</f>
        <v>338.15899567844116</v>
      </c>
      <c r="V3" s="165">
        <v>0.13270000000000001</v>
      </c>
      <c r="W3" s="164">
        <f>PRODUCT(F3,V3)+U3</f>
        <v>338.16064894413262</v>
      </c>
      <c r="X3" s="165">
        <v>2.4299999999999999E-2</v>
      </c>
      <c r="Y3" s="164">
        <f>PRODUCT(F3,X3)+W3</f>
        <v>338.16095168984702</v>
      </c>
      <c r="Z3" s="165">
        <v>4.4999999999999997E-3</v>
      </c>
      <c r="AA3" s="164">
        <f>PRODUCT(F3,Z3)+Y3</f>
        <v>338.1610077538682</v>
      </c>
    </row>
    <row r="4" spans="1:27" ht="15" customHeight="1" x14ac:dyDescent="0.25">
      <c r="A4" s="63" t="s">
        <v>3</v>
      </c>
      <c r="B4" s="133">
        <v>6137</v>
      </c>
      <c r="C4" s="133">
        <v>3</v>
      </c>
      <c r="D4" s="141">
        <f>(LARGE('NOx OS Heat Inputs'!D4:K4,1)+LARGE('NOx OS Heat Inputs'!D4:N4,2)+LARGE('NOx OS Heat Inputs'!D4:N4,3))/3</f>
        <v>182509.96900000001</v>
      </c>
      <c r="E4" s="140">
        <v>586631824</v>
      </c>
      <c r="F4" s="153">
        <f t="shared" ref="F4:F69" si="1">D4/E4</f>
        <v>3.1111501547178254E-4</v>
      </c>
      <c r="G4" s="159">
        <v>22835</v>
      </c>
      <c r="H4" s="159">
        <f t="shared" si="0"/>
        <v>7.1043113782981546</v>
      </c>
      <c r="I4" s="159">
        <f>MIN(H4,'NOx OS Emissions'!L4,'NOx OS Consent Decree Caps'!D4,' Retirement Adjustments'!D4)</f>
        <v>7.1043113782981546</v>
      </c>
      <c r="J4" s="165">
        <v>3518.7811999999999</v>
      </c>
      <c r="K4" s="164">
        <f>PRODUCT(F4,J4)+H4</f>
        <v>8.1990570457779715</v>
      </c>
      <c r="L4" s="165">
        <v>644.3836</v>
      </c>
      <c r="M4" s="164">
        <f>PRODUCT(F4,L4)+K4</f>
        <v>8.3995344594617336</v>
      </c>
      <c r="N4" s="165">
        <v>118.004</v>
      </c>
      <c r="O4" s="164">
        <f>PRODUCT(F4,N4)+M4</f>
        <v>8.4362472757474656</v>
      </c>
      <c r="P4" s="165">
        <v>21.6097</v>
      </c>
      <c r="Q4" s="164">
        <f>PRODUCT(F4,P4)+O4</f>
        <v>8.4429703778973053</v>
      </c>
      <c r="R4" s="165">
        <v>3.9573</v>
      </c>
      <c r="S4" s="164">
        <f>PRODUCT(F4,R4)+Q4</f>
        <v>8.4442015533480319</v>
      </c>
      <c r="T4" s="165">
        <v>0.72470000000000001</v>
      </c>
      <c r="U4" s="164">
        <f>PRODUCT(F4,T4)+S4</f>
        <v>8.444427018399745</v>
      </c>
      <c r="V4" s="165">
        <v>0.13270000000000001</v>
      </c>
      <c r="W4" s="164">
        <f>PRODUCT(F4,V4)+U4</f>
        <v>8.4444683033622976</v>
      </c>
      <c r="X4" s="165">
        <v>2.4299999999999999E-2</v>
      </c>
      <c r="Y4" s="164">
        <f>PRODUCT(F4,X4)+W4</f>
        <v>8.444475863457173</v>
      </c>
      <c r="Z4" s="165">
        <v>4.4999999999999997E-3</v>
      </c>
      <c r="AA4" s="164">
        <f>PRODUCT(F4,Z4)+Y4</f>
        <v>8.4444772634747434</v>
      </c>
    </row>
    <row r="5" spans="1:27" ht="15" customHeight="1" x14ac:dyDescent="0.25">
      <c r="A5" s="63" t="s">
        <v>3</v>
      </c>
      <c r="B5" s="133">
        <v>6137</v>
      </c>
      <c r="C5" s="133">
        <v>4</v>
      </c>
      <c r="D5" s="141">
        <f>(LARGE('NOx OS Heat Inputs'!D5:K5,1)+LARGE('NOx OS Heat Inputs'!D5:N5,2)+LARGE('NOx OS Heat Inputs'!D5:N5,3))/3</f>
        <v>192635.24300000002</v>
      </c>
      <c r="E5" s="140">
        <v>586631824</v>
      </c>
      <c r="F5" s="153">
        <f t="shared" si="1"/>
        <v>3.2837503033248332E-4</v>
      </c>
      <c r="G5" s="159">
        <v>22835</v>
      </c>
      <c r="H5" s="159">
        <f t="shared" si="0"/>
        <v>7.498443817642257</v>
      </c>
      <c r="I5" s="159">
        <f>MIN(H5,'NOx OS Emissions'!L5,'NOx OS Consent Decree Caps'!D5,' Retirement Adjustments'!D5)</f>
        <v>2.2629999999999999</v>
      </c>
      <c r="J5" s="165">
        <v>3518.7811999999999</v>
      </c>
      <c r="K5" s="164">
        <f>I5</f>
        <v>2.2629999999999999</v>
      </c>
      <c r="L5" s="165">
        <v>644.3836</v>
      </c>
      <c r="M5" s="159">
        <f>K5</f>
        <v>2.2629999999999999</v>
      </c>
      <c r="N5" s="165">
        <v>118.004</v>
      </c>
      <c r="O5" s="159">
        <f>M5</f>
        <v>2.2629999999999999</v>
      </c>
      <c r="P5" s="165">
        <v>21.6097</v>
      </c>
      <c r="Q5" s="159">
        <f>O5</f>
        <v>2.2629999999999999</v>
      </c>
      <c r="R5" s="165">
        <v>3.9573</v>
      </c>
      <c r="S5" s="159">
        <f>Q5</f>
        <v>2.2629999999999999</v>
      </c>
      <c r="T5" s="165">
        <v>0.72470000000000001</v>
      </c>
      <c r="U5" s="159">
        <f>S5</f>
        <v>2.2629999999999999</v>
      </c>
      <c r="V5" s="165">
        <v>0.13270000000000001</v>
      </c>
      <c r="W5" s="159">
        <f>U5</f>
        <v>2.2629999999999999</v>
      </c>
      <c r="X5" s="165">
        <v>2.4299999999999999E-2</v>
      </c>
      <c r="Y5" s="159">
        <f>W5</f>
        <v>2.2629999999999999</v>
      </c>
      <c r="Z5" s="165">
        <v>4.4999999999999997E-3</v>
      </c>
      <c r="AA5" s="159">
        <f>Y5</f>
        <v>2.2629999999999999</v>
      </c>
    </row>
    <row r="6" spans="1:27" ht="15" customHeight="1" x14ac:dyDescent="0.25">
      <c r="A6" s="136" t="s">
        <v>4</v>
      </c>
      <c r="B6" s="133">
        <v>6705</v>
      </c>
      <c r="C6" s="133">
        <v>4</v>
      </c>
      <c r="D6" s="141">
        <f>(LARGE('NOx OS Heat Inputs'!D6:K6,1)+LARGE('NOx OS Heat Inputs'!D6:N6,2)+LARGE('NOx OS Heat Inputs'!D6:N6,3))/3</f>
        <v>10890941.104333334</v>
      </c>
      <c r="E6" s="140">
        <v>586631824</v>
      </c>
      <c r="F6" s="153">
        <f t="shared" si="1"/>
        <v>1.8565206759620551E-2</v>
      </c>
      <c r="G6" s="159">
        <v>22835</v>
      </c>
      <c r="H6" s="159">
        <f t="shared" si="0"/>
        <v>423.93649635593528</v>
      </c>
      <c r="I6" s="159">
        <f>MIN(H6,'NOx OS Emissions'!L6,'NOx OS Consent Decree Caps'!D6,' Retirement Adjustments'!D6)</f>
        <v>423.93649635593528</v>
      </c>
      <c r="J6" s="165">
        <v>3518.7811999999999</v>
      </c>
      <c r="K6" s="164">
        <f>PRODUCT(F6,J6)+H6</f>
        <v>489.26339687580099</v>
      </c>
      <c r="L6" s="165">
        <v>644.3836</v>
      </c>
      <c r="M6" s="164">
        <f>PRODUCT(F6,L6)+K6</f>
        <v>501.22651164230962</v>
      </c>
      <c r="N6" s="165">
        <v>118.004</v>
      </c>
      <c r="O6" s="164">
        <f>PRODUCT(F6,N6)+M6</f>
        <v>503.41728030077189</v>
      </c>
      <c r="P6" s="165">
        <v>21.6097</v>
      </c>
      <c r="Q6" s="164">
        <f>PRODUCT(F6,P6)+O6</f>
        <v>503.81846884928524</v>
      </c>
      <c r="R6" s="165">
        <v>3.9573</v>
      </c>
      <c r="S6" s="164">
        <f>PRODUCT(F6,R6)+Q6</f>
        <v>503.89193694199508</v>
      </c>
      <c r="T6" s="165">
        <v>0.72470000000000001</v>
      </c>
      <c r="U6" s="164">
        <f>PRODUCT(F6,T6)+S6</f>
        <v>503.90539114733377</v>
      </c>
      <c r="V6" s="165">
        <v>0.13270000000000001</v>
      </c>
      <c r="W6" s="164">
        <f>PRODUCT(F6,V6)+U6</f>
        <v>503.90785475027076</v>
      </c>
      <c r="X6" s="165">
        <v>2.4299999999999999E-2</v>
      </c>
      <c r="Y6" s="164">
        <f>PRODUCT(F6,X6)+W6</f>
        <v>503.90830588479503</v>
      </c>
      <c r="Z6" s="165">
        <v>4.4999999999999997E-3</v>
      </c>
      <c r="AA6" s="164">
        <f>PRODUCT(F6,Z6)+Y6</f>
        <v>503.90838942822546</v>
      </c>
    </row>
    <row r="7" spans="1:27" ht="15" customHeight="1" x14ac:dyDescent="0.25">
      <c r="A7" s="63" t="s">
        <v>5</v>
      </c>
      <c r="B7" s="133">
        <v>7336</v>
      </c>
      <c r="C7" s="139" t="s">
        <v>6</v>
      </c>
      <c r="D7" s="141">
        <f>(LARGE('NOx OS Heat Inputs'!D7:K7,1)+LARGE('NOx OS Heat Inputs'!D7:N7,2)+LARGE('NOx OS Heat Inputs'!D7:N7,3))/3</f>
        <v>36939.058333333327</v>
      </c>
      <c r="E7" s="140">
        <v>586631824</v>
      </c>
      <c r="F7" s="153">
        <f t="shared" si="1"/>
        <v>6.2968043706632129E-5</v>
      </c>
      <c r="G7" s="159">
        <v>22835</v>
      </c>
      <c r="H7" s="159">
        <f t="shared" si="0"/>
        <v>1.4378752780409447</v>
      </c>
      <c r="I7" s="159">
        <f>MIN(H7,'NOx OS Emissions'!L7,'NOx OS Consent Decree Caps'!D7,' Retirement Adjustments'!D7)</f>
        <v>1.4378752780409447</v>
      </c>
      <c r="J7" s="165">
        <v>3518.7811999999999</v>
      </c>
      <c r="K7" s="164">
        <f>PRODUCT(F7,J7)+H7</f>
        <v>1.6594460464366201</v>
      </c>
      <c r="L7" s="165">
        <v>644.3836</v>
      </c>
      <c r="M7" s="164">
        <f>PRODUCT(F7,L7)+K7</f>
        <v>1.700021621125257</v>
      </c>
      <c r="N7" s="165">
        <v>118.004</v>
      </c>
      <c r="O7" s="164">
        <f>PRODUCT(F7,N7)+M7</f>
        <v>1.7074521021548144</v>
      </c>
      <c r="P7" s="165">
        <v>21.6097</v>
      </c>
      <c r="Q7" s="164">
        <f>PRODUCT(F7,P7)+O7</f>
        <v>1.7088128226889017</v>
      </c>
      <c r="R7" s="165">
        <v>3.9573</v>
      </c>
      <c r="S7" s="164">
        <f>PRODUCT(F7,R7)+Q7</f>
        <v>1.709062006128262</v>
      </c>
      <c r="T7" s="165">
        <v>0.72470000000000001</v>
      </c>
      <c r="U7" s="164">
        <f>PRODUCT(F7,T7)+S7</f>
        <v>1.7091076390695361</v>
      </c>
      <c r="V7" s="165">
        <v>0.13270000000000001</v>
      </c>
      <c r="W7" s="164">
        <f>PRODUCT(F7,V7)+U7</f>
        <v>1.7091159949289361</v>
      </c>
      <c r="X7" s="165">
        <v>2.4299999999999999E-2</v>
      </c>
      <c r="Y7" s="164">
        <f>PRODUCT(F7,X7)+W7</f>
        <v>1.7091175250523982</v>
      </c>
      <c r="Z7" s="165">
        <v>4.4999999999999997E-3</v>
      </c>
      <c r="AA7" s="164">
        <f>PRODUCT(F7,Z7)+Y7</f>
        <v>1.709117808408595</v>
      </c>
    </row>
    <row r="8" spans="1:27" ht="15" customHeight="1" x14ac:dyDescent="0.25">
      <c r="A8" s="63" t="s">
        <v>5</v>
      </c>
      <c r="B8" s="133">
        <v>7336</v>
      </c>
      <c r="C8" s="139" t="s">
        <v>7</v>
      </c>
      <c r="D8" s="141">
        <f>(LARGE('NOx OS Heat Inputs'!D8:K8,1)+LARGE('NOx OS Heat Inputs'!D8:N8,2)+LARGE('NOx OS Heat Inputs'!D8:N8,3))/3</f>
        <v>41955.908333333333</v>
      </c>
      <c r="E8" s="140">
        <v>586631824</v>
      </c>
      <c r="F8" s="153">
        <f t="shared" si="1"/>
        <v>7.15200004787557E-5</v>
      </c>
      <c r="G8" s="159">
        <v>22835</v>
      </c>
      <c r="H8" s="159">
        <f t="shared" si="0"/>
        <v>1.6331592109323865</v>
      </c>
      <c r="I8" s="159">
        <f>MIN(H8,'NOx OS Emissions'!L8,'NOx OS Consent Decree Caps'!D8,' Retirement Adjustments'!D8)</f>
        <v>1.6331592109323865</v>
      </c>
      <c r="J8" s="165">
        <v>3518.7811999999999</v>
      </c>
      <c r="K8" s="164">
        <f>PRODUCT(F8,J8)+H8</f>
        <v>1.8848224440410231</v>
      </c>
      <c r="L8" s="165">
        <v>644.3836</v>
      </c>
      <c r="M8" s="164">
        <f>PRODUCT(F8,L8)+K8</f>
        <v>1.9309087594215253</v>
      </c>
      <c r="N8" s="165">
        <v>118.004</v>
      </c>
      <c r="O8" s="164">
        <f>PRODUCT(F8,N8)+M8</f>
        <v>1.9393484055580203</v>
      </c>
      <c r="P8" s="165">
        <v>21.6097</v>
      </c>
      <c r="Q8" s="164">
        <f>PRODUCT(F8,P8)+O8</f>
        <v>1.9408939313123661</v>
      </c>
      <c r="R8" s="165">
        <v>3.9573</v>
      </c>
      <c r="S8" s="164">
        <f>PRODUCT(F8,R8)+Q8</f>
        <v>1.9411769574102606</v>
      </c>
      <c r="T8" s="165">
        <v>0.72470000000000001</v>
      </c>
      <c r="U8" s="164">
        <f>PRODUCT(F8,T8)+S8</f>
        <v>1.9412287879546075</v>
      </c>
      <c r="V8" s="165">
        <v>0.13270000000000001</v>
      </c>
      <c r="W8" s="164">
        <f>PRODUCT(F8,V8)+U8</f>
        <v>1.941238278658671</v>
      </c>
      <c r="X8" s="165">
        <v>2.4299999999999999E-2</v>
      </c>
      <c r="Y8" s="164">
        <f>PRODUCT(F8,X8)+W8</f>
        <v>1.9412400165946826</v>
      </c>
      <c r="Z8" s="165">
        <v>4.4999999999999997E-3</v>
      </c>
      <c r="AA8" s="164">
        <f>PRODUCT(F8,Z8)+Y8</f>
        <v>1.9412403384346848</v>
      </c>
    </row>
    <row r="9" spans="1:27" ht="15" customHeight="1" x14ac:dyDescent="0.25">
      <c r="A9" s="63" t="s">
        <v>5</v>
      </c>
      <c r="B9" s="133">
        <v>7336</v>
      </c>
      <c r="C9" s="139" t="s">
        <v>8</v>
      </c>
      <c r="D9" s="141">
        <f>(LARGE('NOx OS Heat Inputs'!D9:K9,1)+LARGE('NOx OS Heat Inputs'!D9:N9,2)+LARGE('NOx OS Heat Inputs'!D9:N9,3))/3</f>
        <v>96428.891666666663</v>
      </c>
      <c r="E9" s="140">
        <v>586631824</v>
      </c>
      <c r="F9" s="153">
        <f t="shared" si="1"/>
        <v>1.6437719148810901E-4</v>
      </c>
      <c r="G9" s="159">
        <v>22835</v>
      </c>
      <c r="H9" s="159">
        <f t="shared" si="0"/>
        <v>3.7535531676309692</v>
      </c>
      <c r="I9" s="159">
        <f>MIN(H9,'NOx OS Emissions'!L9,'NOx OS Consent Decree Caps'!D9,' Retirement Adjustments'!D9)</f>
        <v>2.149</v>
      </c>
      <c r="J9" s="165">
        <v>3518.7811999999999</v>
      </c>
      <c r="K9" s="164">
        <f>I9</f>
        <v>2.149</v>
      </c>
      <c r="L9" s="165">
        <v>644.3836</v>
      </c>
      <c r="M9" s="159">
        <f>K9</f>
        <v>2.149</v>
      </c>
      <c r="N9" s="165">
        <v>118.004</v>
      </c>
      <c r="O9" s="159">
        <f>M9</f>
        <v>2.149</v>
      </c>
      <c r="P9" s="165">
        <v>21.6097</v>
      </c>
      <c r="Q9" s="159">
        <f>O9</f>
        <v>2.149</v>
      </c>
      <c r="R9" s="165">
        <v>3.9573</v>
      </c>
      <c r="S9" s="159">
        <f>Q9</f>
        <v>2.149</v>
      </c>
      <c r="T9" s="165">
        <v>0.72470000000000001</v>
      </c>
      <c r="U9" s="159">
        <f>S9</f>
        <v>2.149</v>
      </c>
      <c r="V9" s="165">
        <v>0.13270000000000001</v>
      </c>
      <c r="W9" s="159">
        <f>U9</f>
        <v>2.149</v>
      </c>
      <c r="X9" s="165">
        <v>2.4299999999999999E-2</v>
      </c>
      <c r="Y9" s="159">
        <f>W9</f>
        <v>2.149</v>
      </c>
      <c r="Z9" s="165">
        <v>4.4999999999999997E-3</v>
      </c>
      <c r="AA9" s="159">
        <f>Y9</f>
        <v>2.149</v>
      </c>
    </row>
    <row r="10" spans="1:27" ht="15" customHeight="1" x14ac:dyDescent="0.25">
      <c r="A10" s="63" t="s">
        <v>9</v>
      </c>
      <c r="B10" s="133">
        <v>995</v>
      </c>
      <c r="C10" s="133">
        <v>10</v>
      </c>
      <c r="D10" s="141">
        <f>(LARGE('NOx OS Heat Inputs'!D10:K10,1)+LARGE('NOx OS Heat Inputs'!D10:N10,2)+LARGE('NOx OS Heat Inputs'!D10:N10,3))/3</f>
        <v>25280.604666666666</v>
      </c>
      <c r="E10" s="140">
        <v>586631824</v>
      </c>
      <c r="F10" s="153">
        <f t="shared" si="1"/>
        <v>4.3094499194211234E-5</v>
      </c>
      <c r="G10" s="159">
        <v>22835</v>
      </c>
      <c r="H10" s="159">
        <f t="shared" si="0"/>
        <v>0.98406288909981354</v>
      </c>
      <c r="I10" s="159">
        <f>MIN(H10,'NOx OS Emissions'!L10,'NOx OS Consent Decree Caps'!D10,' Retirement Adjustments'!D10)</f>
        <v>0.98406288909981354</v>
      </c>
      <c r="J10" s="165">
        <v>3518.7811999999999</v>
      </c>
      <c r="K10" s="164">
        <f>PRODUCT(F10,J10)+H10</f>
        <v>1.1357030026878192</v>
      </c>
      <c r="L10" s="165">
        <v>644.3836</v>
      </c>
      <c r="M10" s="164">
        <f t="shared" ref="M10:M16" si="2">PRODUCT(F10,L10)+K10</f>
        <v>1.1634723912187821</v>
      </c>
      <c r="N10" s="165">
        <v>118.004</v>
      </c>
      <c r="O10" s="164">
        <f t="shared" ref="O10:O16" si="3">PRODUCT(F10,N10)+M10</f>
        <v>1.1685577145016959</v>
      </c>
      <c r="P10" s="165">
        <v>21.6097</v>
      </c>
      <c r="Q10" s="164">
        <f t="shared" ref="Q10:Q16" si="4">PRODUCT(F10,P10)+O10</f>
        <v>1.1694889737009331</v>
      </c>
      <c r="R10" s="165">
        <v>3.9573</v>
      </c>
      <c r="S10" s="164">
        <f t="shared" ref="S10:S16" si="5">PRODUCT(F10,R10)+Q10</f>
        <v>1.1696595115625943</v>
      </c>
      <c r="T10" s="165">
        <v>0.72470000000000001</v>
      </c>
      <c r="U10" s="164">
        <f t="shared" ref="U10:U16" si="6">PRODUCT(F10,T10)+S10</f>
        <v>1.1696907421461604</v>
      </c>
      <c r="V10" s="165">
        <v>0.13270000000000001</v>
      </c>
      <c r="W10" s="164">
        <f t="shared" ref="W10:W16" si="7">PRODUCT(F10,V10)+U10</f>
        <v>1.1696964607862035</v>
      </c>
      <c r="X10" s="165">
        <v>2.4299999999999999E-2</v>
      </c>
      <c r="Y10" s="164">
        <f>PRODUCT(F10,X10)+W10</f>
        <v>1.1696975079825338</v>
      </c>
      <c r="Z10" s="165">
        <v>4.4999999999999997E-3</v>
      </c>
      <c r="AA10" s="164">
        <f>PRODUCT(F10,Z10)+Y10</f>
        <v>1.1696977019077801</v>
      </c>
    </row>
    <row r="11" spans="1:27" ht="15" customHeight="1" x14ac:dyDescent="0.25">
      <c r="A11" s="63" t="s">
        <v>9</v>
      </c>
      <c r="B11" s="133">
        <v>995</v>
      </c>
      <c r="C11" s="133">
        <v>7</v>
      </c>
      <c r="D11" s="141">
        <f>(LARGE('NOx OS Heat Inputs'!D11:K11,1)+LARGE('NOx OS Heat Inputs'!D11:N11,2)+LARGE('NOx OS Heat Inputs'!D11:N11,3))/3</f>
        <v>4850072.4226666661</v>
      </c>
      <c r="E11" s="140">
        <v>586631824</v>
      </c>
      <c r="F11" s="153">
        <f>D11/E11</f>
        <v>8.2676599261117933E-3</v>
      </c>
      <c r="G11" s="159">
        <v>22835</v>
      </c>
      <c r="H11" s="159">
        <f>PRODUCT(F11,G11)</f>
        <v>188.7920144127628</v>
      </c>
      <c r="I11" s="159">
        <f>MIN(H11,'NOx OS Emissions'!L11,'NOx OS Consent Decree Caps'!D11,' Retirement Adjustments'!D11)</f>
        <v>188.7920144127628</v>
      </c>
      <c r="J11" s="165">
        <v>3518.7811999999999</v>
      </c>
      <c r="K11" s="164">
        <f>PRODUCT(F11,J11)+H11</f>
        <v>217.88410072875837</v>
      </c>
      <c r="L11" s="165">
        <v>644.3836</v>
      </c>
      <c r="M11" s="164">
        <f>PRODUCT(F11,L11)+K11</f>
        <v>223.21164519552201</v>
      </c>
      <c r="N11" s="165">
        <v>118.004</v>
      </c>
      <c r="O11" s="164">
        <f>PRODUCT(F11,N11)+M11</f>
        <v>224.1872621374429</v>
      </c>
      <c r="P11" s="165">
        <v>21.6097</v>
      </c>
      <c r="Q11" s="164">
        <f>PRODUCT(F11,P11)+O11</f>
        <v>224.36592378814819</v>
      </c>
      <c r="R11" s="165">
        <v>3.9573</v>
      </c>
      <c r="S11" s="164">
        <f>PRODUCT(F11,R11)+Q11</f>
        <v>224.3986413987738</v>
      </c>
      <c r="T11" s="165">
        <v>0.72470000000000001</v>
      </c>
      <c r="U11" s="164">
        <f>PRODUCT(F11,T11)+S11</f>
        <v>224.40463297192227</v>
      </c>
      <c r="V11" s="165">
        <v>0.13270000000000001</v>
      </c>
      <c r="W11" s="164">
        <f>PRODUCT(F11,V11)+U11</f>
        <v>224.40573009039446</v>
      </c>
      <c r="X11" s="165">
        <v>2.4299999999999999E-2</v>
      </c>
      <c r="Y11" s="164">
        <f>PRODUCT(F11,X11)+W11</f>
        <v>224.40593099453065</v>
      </c>
      <c r="Z11" s="165">
        <v>4.4999999999999997E-3</v>
      </c>
      <c r="AA11" s="164">
        <f>PRODUCT(F11,Z11)+Y11</f>
        <v>224.40596819900031</v>
      </c>
    </row>
    <row r="12" spans="1:27" ht="15" customHeight="1" x14ac:dyDescent="0.25">
      <c r="A12" s="63" t="s">
        <v>9</v>
      </c>
      <c r="B12" s="133">
        <v>995</v>
      </c>
      <c r="C12" s="133">
        <v>8</v>
      </c>
      <c r="D12" s="141">
        <f>(LARGE('NOx OS Heat Inputs'!D12:K12,1)+LARGE('NOx OS Heat Inputs'!D12:N12,2)+LARGE('NOx OS Heat Inputs'!D12:N12,3))/3</f>
        <v>9088283.7003333326</v>
      </c>
      <c r="E12" s="140">
        <v>586631824</v>
      </c>
      <c r="F12" s="153">
        <f>D12/E12</f>
        <v>1.5492312773562269E-2</v>
      </c>
      <c r="G12" s="159">
        <v>22835</v>
      </c>
      <c r="H12" s="159">
        <f>PRODUCT(F12,G12)</f>
        <v>353.76696218429441</v>
      </c>
      <c r="I12" s="159">
        <f>MIN(H12,'NOx OS Emissions'!L12,'NOx OS Consent Decree Caps'!D12,' Retirement Adjustments'!D12)</f>
        <v>353.76696218429441</v>
      </c>
      <c r="J12" s="165">
        <v>3518.7811999999999</v>
      </c>
      <c r="K12" s="164">
        <f>PRODUCT(F12,J12)+H12</f>
        <v>408.28102111642517</v>
      </c>
      <c r="L12" s="165">
        <v>644.3836</v>
      </c>
      <c r="M12" s="164">
        <f>PRODUCT(F12,L12)+K12</f>
        <v>418.26401339377918</v>
      </c>
      <c r="N12" s="165">
        <v>118.004</v>
      </c>
      <c r="O12" s="164">
        <f>PRODUCT(F12,N12)+M12</f>
        <v>420.09216827031059</v>
      </c>
      <c r="P12" s="165">
        <v>21.6097</v>
      </c>
      <c r="Q12" s="164">
        <f>PRODUCT(F12,P12)+O12</f>
        <v>420.42695250165343</v>
      </c>
      <c r="R12" s="165">
        <v>3.9573</v>
      </c>
      <c r="S12" s="164">
        <f>PRODUCT(F12,R12)+Q12</f>
        <v>420.48826023099224</v>
      </c>
      <c r="T12" s="165">
        <v>0.72470000000000001</v>
      </c>
      <c r="U12" s="164">
        <f>PRODUCT(F12,T12)+S12</f>
        <v>420.49948751005923</v>
      </c>
      <c r="V12" s="165">
        <v>0.13270000000000001</v>
      </c>
      <c r="W12" s="164">
        <f>PRODUCT(F12,V12)+U12</f>
        <v>420.50154333996426</v>
      </c>
      <c r="X12" s="165">
        <v>2.4299999999999999E-2</v>
      </c>
      <c r="Y12" s="164">
        <f>PRODUCT(F12,X12)+W12</f>
        <v>420.50191980316464</v>
      </c>
      <c r="Z12" s="165">
        <v>4.4999999999999997E-3</v>
      </c>
      <c r="AA12" s="164">
        <f>PRODUCT(F12,Z12)+Y12</f>
        <v>420.50198951857215</v>
      </c>
    </row>
    <row r="13" spans="1:27" ht="15" customHeight="1" x14ac:dyDescent="0.25">
      <c r="A13" s="63" t="s">
        <v>10</v>
      </c>
      <c r="B13" s="133">
        <v>1011</v>
      </c>
      <c r="C13" s="133">
        <v>1</v>
      </c>
      <c r="D13" s="141">
        <f>(LARGE('NOx OS Heat Inputs'!D13:K13,1)+LARGE('NOx OS Heat Inputs'!D13:N13,2)+LARGE('NOx OS Heat Inputs'!D13:N13,3))/3</f>
        <v>47002.180666666674</v>
      </c>
      <c r="E13" s="140">
        <v>586631824</v>
      </c>
      <c r="F13" s="153">
        <f t="shared" si="1"/>
        <v>8.0122111934156974E-5</v>
      </c>
      <c r="G13" s="159">
        <v>22835</v>
      </c>
      <c r="H13" s="159">
        <f t="shared" si="0"/>
        <v>1.8295884260164745</v>
      </c>
      <c r="I13" s="159">
        <f>MIN(H13,'NOx OS Emissions'!L13,'NOx OS Consent Decree Caps'!D13,' Retirement Adjustments'!D13)</f>
        <v>0</v>
      </c>
      <c r="J13" s="165">
        <v>3518.7811999999999</v>
      </c>
      <c r="K13" s="164">
        <f>I13</f>
        <v>0</v>
      </c>
      <c r="L13" s="165">
        <v>644.3836</v>
      </c>
      <c r="M13" s="159">
        <f>K13</f>
        <v>0</v>
      </c>
      <c r="N13" s="165">
        <v>118.004</v>
      </c>
      <c r="O13" s="159">
        <f>M13</f>
        <v>0</v>
      </c>
      <c r="P13" s="165">
        <v>21.6097</v>
      </c>
      <c r="Q13" s="159">
        <f>O13</f>
        <v>0</v>
      </c>
      <c r="R13" s="165">
        <v>3.9573</v>
      </c>
      <c r="S13" s="159">
        <f>Q13</f>
        <v>0</v>
      </c>
      <c r="T13" s="165">
        <v>0.72470000000000001</v>
      </c>
      <c r="U13" s="159">
        <f>S13</f>
        <v>0</v>
      </c>
      <c r="V13" s="165">
        <v>0.13270000000000001</v>
      </c>
      <c r="W13" s="159">
        <f>U13</f>
        <v>0</v>
      </c>
      <c r="X13" s="165">
        <v>2.4299999999999999E-2</v>
      </c>
      <c r="Y13" s="159">
        <f>W13</f>
        <v>0</v>
      </c>
      <c r="Z13" s="165">
        <v>4.4999999999999997E-3</v>
      </c>
      <c r="AA13" s="159">
        <f>Y13</f>
        <v>0</v>
      </c>
    </row>
    <row r="14" spans="1:27" ht="15" customHeight="1" x14ac:dyDescent="0.25">
      <c r="A14" s="63" t="s">
        <v>10</v>
      </c>
      <c r="B14" s="133">
        <v>1011</v>
      </c>
      <c r="C14" s="133">
        <v>2</v>
      </c>
      <c r="D14" s="141">
        <f>(LARGE('NOx OS Heat Inputs'!D14:K14,1)+LARGE('NOx OS Heat Inputs'!D14:N14,2)+LARGE('NOx OS Heat Inputs'!D14:N14,3))/3</f>
        <v>179910.19900000002</v>
      </c>
      <c r="E14" s="140">
        <v>586631824</v>
      </c>
      <c r="F14" s="153">
        <f t="shared" si="1"/>
        <v>3.0668332613336031E-4</v>
      </c>
      <c r="G14" s="159">
        <v>22835</v>
      </c>
      <c r="H14" s="159">
        <f t="shared" si="0"/>
        <v>7.0031137522552829</v>
      </c>
      <c r="I14" s="159">
        <f>MIN(H14,'NOx OS Emissions'!L14,'NOx OS Consent Decree Caps'!D14,' Retirement Adjustments'!D14)</f>
        <v>7.0031137522552829</v>
      </c>
      <c r="J14" s="165">
        <v>3518.7811999999999</v>
      </c>
      <c r="K14" s="164">
        <f>PRODUCT(F14,J14)+H14</f>
        <v>8.0822652746068204</v>
      </c>
      <c r="L14" s="165">
        <v>644.3836</v>
      </c>
      <c r="M14" s="164">
        <f t="shared" si="2"/>
        <v>8.2798869803606099</v>
      </c>
      <c r="N14" s="165">
        <v>118.004</v>
      </c>
      <c r="O14" s="164">
        <f t="shared" si="3"/>
        <v>8.3160768395776508</v>
      </c>
      <c r="P14" s="165">
        <v>21.6097</v>
      </c>
      <c r="Q14" s="164">
        <f t="shared" si="4"/>
        <v>8.3227041742503953</v>
      </c>
      <c r="R14" s="165">
        <v>3.9573</v>
      </c>
      <c r="S14" s="164">
        <f t="shared" si="5"/>
        <v>8.3239178121769033</v>
      </c>
      <c r="T14" s="165">
        <v>0.72470000000000001</v>
      </c>
      <c r="U14" s="164">
        <f t="shared" si="6"/>
        <v>8.324140065583352</v>
      </c>
      <c r="V14" s="165">
        <v>0.13270000000000001</v>
      </c>
      <c r="W14" s="164">
        <f t="shared" si="7"/>
        <v>8.3241807624607294</v>
      </c>
      <c r="X14" s="165">
        <v>2.4299999999999999E-2</v>
      </c>
      <c r="Y14" s="164">
        <f>PRODUCT(F14,X14)+W14</f>
        <v>8.3241882148655542</v>
      </c>
      <c r="Z14" s="165">
        <v>4.4999999999999997E-3</v>
      </c>
      <c r="AA14" s="164">
        <f>PRODUCT(F14,Z14)+Y14</f>
        <v>8.3241895949405222</v>
      </c>
    </row>
    <row r="15" spans="1:27" ht="15" customHeight="1" x14ac:dyDescent="0.25">
      <c r="A15" s="63" t="s">
        <v>11</v>
      </c>
      <c r="B15" s="133">
        <v>1001</v>
      </c>
      <c r="C15" s="133">
        <v>1</v>
      </c>
      <c r="D15" s="141">
        <f>(LARGE('NOx OS Heat Inputs'!D15:K15,1)+LARGE('NOx OS Heat Inputs'!D15:N15,2)+LARGE('NOx OS Heat Inputs'!D15:N15,3))/3</f>
        <v>14075456.745999999</v>
      </c>
      <c r="E15" s="140">
        <v>586631824</v>
      </c>
      <c r="F15" s="153">
        <f t="shared" si="1"/>
        <v>2.3993680823562003E-2</v>
      </c>
      <c r="G15" s="159">
        <v>22835</v>
      </c>
      <c r="H15" s="159">
        <f t="shared" si="0"/>
        <v>547.8957016060383</v>
      </c>
      <c r="I15" s="159">
        <f>MIN(H15,'NOx OS Emissions'!L15,'NOx OS Consent Decree Caps'!D15,' Retirement Adjustments'!D15)</f>
        <v>547.8957016060383</v>
      </c>
      <c r="J15" s="165">
        <v>3518.7811999999999</v>
      </c>
      <c r="K15" s="164">
        <f>PRODUCT(F15,J15)+H15</f>
        <v>632.32421460678881</v>
      </c>
      <c r="L15" s="165">
        <v>644.3836</v>
      </c>
      <c r="M15" s="164">
        <f t="shared" si="2"/>
        <v>647.78534903312664</v>
      </c>
      <c r="N15" s="165">
        <v>118.004</v>
      </c>
      <c r="O15" s="164">
        <f t="shared" si="3"/>
        <v>650.61669934503027</v>
      </c>
      <c r="P15" s="165">
        <v>21.6097</v>
      </c>
      <c r="Q15" s="164">
        <f t="shared" si="4"/>
        <v>651.13519558952316</v>
      </c>
      <c r="R15" s="165">
        <v>3.9573</v>
      </c>
      <c r="S15" s="164">
        <f t="shared" si="5"/>
        <v>651.23014578264622</v>
      </c>
      <c r="T15" s="165">
        <v>0.72470000000000001</v>
      </c>
      <c r="U15" s="164">
        <f t="shared" si="6"/>
        <v>651.24753400313909</v>
      </c>
      <c r="V15" s="165">
        <v>0.13270000000000001</v>
      </c>
      <c r="W15" s="164">
        <f t="shared" si="7"/>
        <v>651.2507179645844</v>
      </c>
      <c r="X15" s="165">
        <v>2.4299999999999999E-2</v>
      </c>
      <c r="Y15" s="164">
        <f>PRODUCT(F15,X15)+W15</f>
        <v>651.25130101102843</v>
      </c>
      <c r="Z15" s="165">
        <v>4.4999999999999997E-3</v>
      </c>
      <c r="AA15" s="164">
        <f>PRODUCT(F15,Z15)+Y15</f>
        <v>651.25140898259212</v>
      </c>
    </row>
    <row r="16" spans="1:27" ht="15" customHeight="1" x14ac:dyDescent="0.25">
      <c r="A16" s="63" t="s">
        <v>11</v>
      </c>
      <c r="B16" s="133">
        <v>1001</v>
      </c>
      <c r="C16" s="133">
        <v>2</v>
      </c>
      <c r="D16" s="141">
        <f>(LARGE('NOx OS Heat Inputs'!D16:K16,1)+LARGE('NOx OS Heat Inputs'!D16:N16,2)+LARGE('NOx OS Heat Inputs'!D16:N16,3))/3</f>
        <v>13897342.029000001</v>
      </c>
      <c r="E16" s="140">
        <v>586631824</v>
      </c>
      <c r="F16" s="153">
        <f t="shared" si="1"/>
        <v>2.369005815988599E-2</v>
      </c>
      <c r="G16" s="159">
        <v>22835</v>
      </c>
      <c r="H16" s="159">
        <f t="shared" si="0"/>
        <v>540.96247808099656</v>
      </c>
      <c r="I16" s="159">
        <f>MIN(H16,'NOx OS Emissions'!L16,'NOx OS Consent Decree Caps'!D16,' Retirement Adjustments'!D16)</f>
        <v>540.96247808099656</v>
      </c>
      <c r="J16" s="165">
        <v>3518.7811999999999</v>
      </c>
      <c r="K16" s="164">
        <f>PRODUCT(F16,J16)+H16</f>
        <v>624.32260936090995</v>
      </c>
      <c r="L16" s="165">
        <v>644.3836</v>
      </c>
      <c r="M16" s="164">
        <f t="shared" si="2"/>
        <v>639.58809432218663</v>
      </c>
      <c r="N16" s="165">
        <v>118.004</v>
      </c>
      <c r="O16" s="164">
        <f t="shared" si="3"/>
        <v>642.38361594528578</v>
      </c>
      <c r="P16" s="165">
        <v>21.6097</v>
      </c>
      <c r="Q16" s="164">
        <f t="shared" si="4"/>
        <v>642.89555099510346</v>
      </c>
      <c r="R16" s="165">
        <v>3.9573</v>
      </c>
      <c r="S16" s="164">
        <f t="shared" si="5"/>
        <v>642.98929966225955</v>
      </c>
      <c r="T16" s="165">
        <v>0.72470000000000001</v>
      </c>
      <c r="U16" s="164">
        <f t="shared" si="6"/>
        <v>643.00646784740798</v>
      </c>
      <c r="V16" s="165">
        <v>0.13270000000000001</v>
      </c>
      <c r="W16" s="164">
        <f t="shared" si="7"/>
        <v>643.00961151812578</v>
      </c>
      <c r="X16" s="165">
        <v>2.4299999999999999E-2</v>
      </c>
      <c r="Y16" s="164">
        <f>PRODUCT(F16,X16)+W16</f>
        <v>643.01018718653904</v>
      </c>
      <c r="Z16" s="165">
        <v>4.4999999999999997E-3</v>
      </c>
      <c r="AA16" s="164">
        <f>PRODUCT(F16,Z16)+Y16</f>
        <v>643.01029379180079</v>
      </c>
    </row>
    <row r="17" spans="1:27" ht="15" customHeight="1" x14ac:dyDescent="0.25">
      <c r="A17" s="63" t="s">
        <v>11</v>
      </c>
      <c r="B17" s="133">
        <v>1001</v>
      </c>
      <c r="C17" s="133">
        <v>4</v>
      </c>
      <c r="D17" s="141">
        <f>(LARGE('NOx OS Heat Inputs'!D17:K17,1)+LARGE('NOx OS Heat Inputs'!D17:N17,2)+LARGE('NOx OS Heat Inputs'!D17:N17,3))/3</f>
        <v>244266.62566666666</v>
      </c>
      <c r="E17" s="140">
        <v>586631824</v>
      </c>
      <c r="F17" s="153">
        <f t="shared" si="1"/>
        <v>4.163882961567163E-4</v>
      </c>
      <c r="G17" s="159">
        <v>22835</v>
      </c>
      <c r="H17" s="159">
        <f t="shared" si="0"/>
        <v>9.508226742738616</v>
      </c>
      <c r="I17" s="159">
        <f>MIN(H17,'NOx OS Emissions'!L17,'NOx OS Consent Decree Caps'!D17,' Retirement Adjustments'!D17)</f>
        <v>7.1849999999999996</v>
      </c>
      <c r="J17" s="165">
        <v>3518.7811999999999</v>
      </c>
      <c r="K17" s="164">
        <f>I17</f>
        <v>7.1849999999999996</v>
      </c>
      <c r="L17" s="165">
        <v>644.3836</v>
      </c>
      <c r="M17" s="159">
        <f>K17</f>
        <v>7.1849999999999996</v>
      </c>
      <c r="N17" s="165">
        <v>118.004</v>
      </c>
      <c r="O17" s="159">
        <f>M17</f>
        <v>7.1849999999999996</v>
      </c>
      <c r="P17" s="165">
        <v>21.6097</v>
      </c>
      <c r="Q17" s="159">
        <f>O17</f>
        <v>7.1849999999999996</v>
      </c>
      <c r="R17" s="165">
        <v>3.9573</v>
      </c>
      <c r="S17" s="159">
        <f>Q17</f>
        <v>7.1849999999999996</v>
      </c>
      <c r="T17" s="165">
        <v>0.72470000000000001</v>
      </c>
      <c r="U17" s="159">
        <f>S17</f>
        <v>7.1849999999999996</v>
      </c>
      <c r="V17" s="165">
        <v>0.13270000000000001</v>
      </c>
      <c r="W17" s="159">
        <f>U17</f>
        <v>7.1849999999999996</v>
      </c>
      <c r="X17" s="165">
        <v>2.4299999999999999E-2</v>
      </c>
      <c r="Y17" s="159">
        <f>W17</f>
        <v>7.1849999999999996</v>
      </c>
      <c r="Z17" s="165">
        <v>4.4999999999999997E-3</v>
      </c>
      <c r="AA17" s="159">
        <f>Y17</f>
        <v>7.1849999999999996</v>
      </c>
    </row>
    <row r="18" spans="1:27" ht="15" customHeight="1" x14ac:dyDescent="0.25">
      <c r="A18" s="63" t="s">
        <v>12</v>
      </c>
      <c r="B18" s="133">
        <v>983</v>
      </c>
      <c r="C18" s="133">
        <v>1</v>
      </c>
      <c r="D18" s="141">
        <f>(LARGE('NOx OS Heat Inputs'!D18:K18,1)+LARGE('NOx OS Heat Inputs'!D18:N18,2)+LARGE('NOx OS Heat Inputs'!D18:N18,3))/3</f>
        <v>5510492.8859999999</v>
      </c>
      <c r="E18" s="140">
        <v>586631824</v>
      </c>
      <c r="F18" s="153">
        <f t="shared" si="1"/>
        <v>9.3934434862845088E-3</v>
      </c>
      <c r="G18" s="159">
        <v>22835</v>
      </c>
      <c r="H18" s="159">
        <f t="shared" si="0"/>
        <v>214.49928200930677</v>
      </c>
      <c r="I18" s="159">
        <f>MIN(H18,'NOx OS Emissions'!L18,'NOx OS Consent Decree Caps'!D18,' Retirement Adjustments'!D18)</f>
        <v>214.49928200930677</v>
      </c>
      <c r="J18" s="165">
        <v>3518.7811999999999</v>
      </c>
      <c r="K18" s="164">
        <f t="shared" ref="K18:K27" si="8">PRODUCT(F18,J18)+H18</f>
        <v>247.55275435210714</v>
      </c>
      <c r="L18" s="165">
        <v>644.3836</v>
      </c>
      <c r="M18" s="164">
        <f t="shared" ref="M18:M27" si="9">PRODUCT(F18,L18)+K18</f>
        <v>253.6057352821957</v>
      </c>
      <c r="N18" s="165">
        <v>118.004</v>
      </c>
      <c r="O18" s="164">
        <f t="shared" ref="O18:O27" si="10">PRODUCT(F18,N18)+M18</f>
        <v>254.7141991873512</v>
      </c>
      <c r="P18" s="165">
        <v>21.6097</v>
      </c>
      <c r="Q18" s="164">
        <f t="shared" ref="Q18:Q27" si="11">PRODUCT(F18,P18)+O18</f>
        <v>254.91718868305676</v>
      </c>
      <c r="R18" s="165">
        <v>3.9573</v>
      </c>
      <c r="S18" s="164">
        <f t="shared" ref="S18:S27" si="12">PRODUCT(F18,R18)+Q18</f>
        <v>254.95436135696505</v>
      </c>
      <c r="T18" s="165">
        <v>0.72470000000000001</v>
      </c>
      <c r="U18" s="164">
        <f t="shared" ref="U18:U27" si="13">PRODUCT(F18,T18)+S18</f>
        <v>254.96116878545956</v>
      </c>
      <c r="V18" s="165">
        <v>0.13270000000000001</v>
      </c>
      <c r="W18" s="164">
        <f t="shared" ref="W18:W27" si="14">PRODUCT(F18,V18)+U18</f>
        <v>254.96241529541018</v>
      </c>
      <c r="X18" s="165">
        <v>2.4299999999999999E-2</v>
      </c>
      <c r="Y18" s="164">
        <f t="shared" ref="Y18:Y27" si="15">PRODUCT(F18,X18)+W18</f>
        <v>254.9626435560869</v>
      </c>
      <c r="Z18" s="165">
        <v>4.4999999999999997E-3</v>
      </c>
      <c r="AA18" s="164">
        <f t="shared" ref="AA18:AA27" si="16">PRODUCT(F18,Z18)+Y18</f>
        <v>254.9626858265826</v>
      </c>
    </row>
    <row r="19" spans="1:27" ht="15" customHeight="1" x14ac:dyDescent="0.25">
      <c r="A19" s="63" t="s">
        <v>12</v>
      </c>
      <c r="B19" s="133">
        <v>983</v>
      </c>
      <c r="C19" s="133">
        <v>2</v>
      </c>
      <c r="D19" s="141">
        <f>(LARGE('NOx OS Heat Inputs'!D19:K19,1)+LARGE('NOx OS Heat Inputs'!D19:N19,2)+LARGE('NOx OS Heat Inputs'!D19:N19,3))/3</f>
        <v>5497508.7026666664</v>
      </c>
      <c r="E19" s="140">
        <v>586631824</v>
      </c>
      <c r="F19" s="153">
        <f t="shared" si="1"/>
        <v>9.3713100410772569E-3</v>
      </c>
      <c r="G19" s="159">
        <v>22835</v>
      </c>
      <c r="H19" s="159">
        <f t="shared" si="0"/>
        <v>213.99386478799917</v>
      </c>
      <c r="I19" s="159">
        <f>MIN(H19,'NOx OS Emissions'!L19,'NOx OS Consent Decree Caps'!D19,' Retirement Adjustments'!D19)</f>
        <v>213.99386478799917</v>
      </c>
      <c r="J19" s="165">
        <v>3518.7811999999999</v>
      </c>
      <c r="K19" s="164">
        <f t="shared" si="8"/>
        <v>246.96945437991306</v>
      </c>
      <c r="L19" s="165">
        <v>644.3836</v>
      </c>
      <c r="M19" s="164">
        <f t="shared" si="9"/>
        <v>253.00817288089857</v>
      </c>
      <c r="N19" s="165">
        <v>118.004</v>
      </c>
      <c r="O19" s="164">
        <f t="shared" si="10"/>
        <v>254.11402495098585</v>
      </c>
      <c r="P19" s="165">
        <v>21.6097</v>
      </c>
      <c r="Q19" s="164">
        <f t="shared" si="11"/>
        <v>254.31653614958051</v>
      </c>
      <c r="R19" s="165">
        <v>3.9573</v>
      </c>
      <c r="S19" s="164">
        <f t="shared" si="12"/>
        <v>254.35362123480607</v>
      </c>
      <c r="T19" s="165">
        <v>0.72470000000000001</v>
      </c>
      <c r="U19" s="164">
        <f t="shared" si="13"/>
        <v>254.36041262319284</v>
      </c>
      <c r="V19" s="165">
        <v>0.13270000000000001</v>
      </c>
      <c r="W19" s="164">
        <f t="shared" si="14"/>
        <v>254.36165619603528</v>
      </c>
      <c r="X19" s="165">
        <v>2.4299999999999999E-2</v>
      </c>
      <c r="Y19" s="164">
        <f t="shared" si="15"/>
        <v>254.3618839188693</v>
      </c>
      <c r="Z19" s="165">
        <v>4.4999999999999997E-3</v>
      </c>
      <c r="AA19" s="164">
        <f t="shared" si="16"/>
        <v>254.36192608976449</v>
      </c>
    </row>
    <row r="20" spans="1:27" ht="15" customHeight="1" x14ac:dyDescent="0.25">
      <c r="A20" s="63" t="s">
        <v>12</v>
      </c>
      <c r="B20" s="133">
        <v>983</v>
      </c>
      <c r="C20" s="133">
        <v>3</v>
      </c>
      <c r="D20" s="141">
        <f>(LARGE('NOx OS Heat Inputs'!D20:K20,1)+LARGE('NOx OS Heat Inputs'!D20:N20,2)+LARGE('NOx OS Heat Inputs'!D20:N20,3))/3</f>
        <v>5260232.7580000004</v>
      </c>
      <c r="E20" s="140">
        <v>586631824</v>
      </c>
      <c r="F20" s="153">
        <f t="shared" si="1"/>
        <v>8.9668383861834268E-3</v>
      </c>
      <c r="G20" s="159">
        <v>22835</v>
      </c>
      <c r="H20" s="159">
        <f t="shared" si="0"/>
        <v>204.75775454849855</v>
      </c>
      <c r="I20" s="159">
        <f>MIN(H20,'NOx OS Emissions'!L20,'NOx OS Consent Decree Caps'!D20,' Retirement Adjustments'!D20)</f>
        <v>204.75775454849855</v>
      </c>
      <c r="J20" s="165">
        <v>3518.7811999999999</v>
      </c>
      <c r="K20" s="164">
        <f t="shared" si="8"/>
        <v>236.31009688523915</v>
      </c>
      <c r="L20" s="165">
        <v>644.3836</v>
      </c>
      <c r="M20" s="164">
        <f t="shared" si="9"/>
        <v>242.08818048514621</v>
      </c>
      <c r="N20" s="165">
        <v>118.004</v>
      </c>
      <c r="O20" s="164">
        <f t="shared" si="10"/>
        <v>243.1463032820694</v>
      </c>
      <c r="P20" s="165">
        <v>21.6097</v>
      </c>
      <c r="Q20" s="164">
        <f t="shared" si="11"/>
        <v>243.34007396954331</v>
      </c>
      <c r="R20" s="165">
        <v>3.9573</v>
      </c>
      <c r="S20" s="164">
        <f t="shared" si="12"/>
        <v>243.37555843908896</v>
      </c>
      <c r="T20" s="165">
        <v>0.72470000000000001</v>
      </c>
      <c r="U20" s="164">
        <f t="shared" si="13"/>
        <v>243.38205670686742</v>
      </c>
      <c r="V20" s="165">
        <v>0.13270000000000001</v>
      </c>
      <c r="W20" s="164">
        <f t="shared" si="14"/>
        <v>243.38324660632125</v>
      </c>
      <c r="X20" s="165">
        <v>2.4299999999999999E-2</v>
      </c>
      <c r="Y20" s="164">
        <f t="shared" si="15"/>
        <v>243.38346450049403</v>
      </c>
      <c r="Z20" s="165">
        <v>4.4999999999999997E-3</v>
      </c>
      <c r="AA20" s="164">
        <f t="shared" si="16"/>
        <v>243.38350485126676</v>
      </c>
    </row>
    <row r="21" spans="1:27" ht="15" customHeight="1" x14ac:dyDescent="0.25">
      <c r="A21" s="63" t="s">
        <v>12</v>
      </c>
      <c r="B21" s="133">
        <v>983</v>
      </c>
      <c r="C21" s="133">
        <v>4</v>
      </c>
      <c r="D21" s="141">
        <f>(LARGE('NOx OS Heat Inputs'!D21:K21,1)+LARGE('NOx OS Heat Inputs'!D21:N21,2)+LARGE('NOx OS Heat Inputs'!D21:N21,3))/3</f>
        <v>5552188.8559999997</v>
      </c>
      <c r="E21" s="140">
        <v>586631824</v>
      </c>
      <c r="F21" s="153">
        <f t="shared" si="1"/>
        <v>9.4645203837424273E-3</v>
      </c>
      <c r="G21" s="159">
        <v>22835</v>
      </c>
      <c r="H21" s="159">
        <f t="shared" si="0"/>
        <v>216.12232296275832</v>
      </c>
      <c r="I21" s="159">
        <f>MIN(H21,'NOx OS Emissions'!L21,'NOx OS Consent Decree Caps'!D21,' Retirement Adjustments'!D21)</f>
        <v>216.12232296275832</v>
      </c>
      <c r="J21" s="165">
        <v>3518.7811999999999</v>
      </c>
      <c r="K21" s="164">
        <f t="shared" si="8"/>
        <v>249.42589935608794</v>
      </c>
      <c r="L21" s="165">
        <v>644.3836</v>
      </c>
      <c r="M21" s="164">
        <f t="shared" si="9"/>
        <v>255.52468107323728</v>
      </c>
      <c r="N21" s="165">
        <v>118.004</v>
      </c>
      <c r="O21" s="164">
        <f t="shared" si="10"/>
        <v>256.64153233660039</v>
      </c>
      <c r="P21" s="165">
        <v>21.6097</v>
      </c>
      <c r="Q21" s="164">
        <f t="shared" si="11"/>
        <v>256.84605778273698</v>
      </c>
      <c r="R21" s="165">
        <v>3.9573</v>
      </c>
      <c r="S21" s="164">
        <f t="shared" si="12"/>
        <v>256.88351172925155</v>
      </c>
      <c r="T21" s="165">
        <v>0.72470000000000001</v>
      </c>
      <c r="U21" s="164">
        <f t="shared" si="13"/>
        <v>256.89037066717367</v>
      </c>
      <c r="V21" s="165">
        <v>0.13270000000000001</v>
      </c>
      <c r="W21" s="164">
        <f t="shared" si="14"/>
        <v>256.89162660902861</v>
      </c>
      <c r="X21" s="165">
        <v>2.4299999999999999E-2</v>
      </c>
      <c r="Y21" s="164">
        <f t="shared" si="15"/>
        <v>256.89185659687394</v>
      </c>
      <c r="Z21" s="165">
        <v>4.4999999999999997E-3</v>
      </c>
      <c r="AA21" s="164">
        <f t="shared" si="16"/>
        <v>256.89189918721564</v>
      </c>
    </row>
    <row r="22" spans="1:27" ht="15" customHeight="1" x14ac:dyDescent="0.25">
      <c r="A22" s="63" t="s">
        <v>12</v>
      </c>
      <c r="B22" s="133">
        <v>983</v>
      </c>
      <c r="C22" s="133">
        <v>5</v>
      </c>
      <c r="D22" s="141">
        <f>(LARGE('NOx OS Heat Inputs'!D22:K22,1)+LARGE('NOx OS Heat Inputs'!D22:N22,2)+LARGE('NOx OS Heat Inputs'!D22:N22,3))/3</f>
        <v>5630059.7283333344</v>
      </c>
      <c r="E22" s="140">
        <v>586631824</v>
      </c>
      <c r="F22" s="153">
        <f t="shared" si="1"/>
        <v>9.597262708907069E-3</v>
      </c>
      <c r="G22" s="159">
        <v>22835</v>
      </c>
      <c r="H22" s="159">
        <f t="shared" si="0"/>
        <v>219.15349395789292</v>
      </c>
      <c r="I22" s="159">
        <f>MIN(H22,'NOx OS Emissions'!L22,'NOx OS Consent Decree Caps'!D22,' Retirement Adjustments'!D22)</f>
        <v>219.15349395789292</v>
      </c>
      <c r="J22" s="165">
        <v>3518.7811999999999</v>
      </c>
      <c r="K22" s="164">
        <f t="shared" si="8"/>
        <v>252.92416154945619</v>
      </c>
      <c r="L22" s="165">
        <v>644.3836</v>
      </c>
      <c r="M22" s="164">
        <f t="shared" si="9"/>
        <v>259.10848024396745</v>
      </c>
      <c r="N22" s="165">
        <v>118.004</v>
      </c>
      <c r="O22" s="164">
        <f t="shared" si="10"/>
        <v>260.2409956326693</v>
      </c>
      <c r="P22" s="165">
        <v>21.6097</v>
      </c>
      <c r="Q22" s="164">
        <f t="shared" si="11"/>
        <v>260.44838960062998</v>
      </c>
      <c r="R22" s="165">
        <v>3.9573</v>
      </c>
      <c r="S22" s="164">
        <f t="shared" si="12"/>
        <v>260.48636884834792</v>
      </c>
      <c r="T22" s="165">
        <v>0.72470000000000001</v>
      </c>
      <c r="U22" s="164">
        <f t="shared" si="13"/>
        <v>260.49332398463309</v>
      </c>
      <c r="V22" s="165">
        <v>0.13270000000000001</v>
      </c>
      <c r="W22" s="164">
        <f t="shared" si="14"/>
        <v>260.49459754139457</v>
      </c>
      <c r="X22" s="165">
        <v>2.4299999999999999E-2</v>
      </c>
      <c r="Y22" s="164">
        <f t="shared" si="15"/>
        <v>260.49483075487842</v>
      </c>
      <c r="Z22" s="165">
        <v>4.4999999999999997E-3</v>
      </c>
      <c r="AA22" s="164">
        <f t="shared" si="16"/>
        <v>260.49487394256062</v>
      </c>
    </row>
    <row r="23" spans="1:27" ht="15" customHeight="1" x14ac:dyDescent="0.25">
      <c r="A23" s="63" t="s">
        <v>12</v>
      </c>
      <c r="B23" s="133">
        <v>983</v>
      </c>
      <c r="C23" s="133">
        <v>6</v>
      </c>
      <c r="D23" s="141">
        <f>(LARGE('NOx OS Heat Inputs'!D23:K23,1)+LARGE('NOx OS Heat Inputs'!D23:N23,2)+LARGE('NOx OS Heat Inputs'!D23:N23,3))/3</f>
        <v>5322165.7479999997</v>
      </c>
      <c r="E23" s="140">
        <v>586631824</v>
      </c>
      <c r="F23" s="153">
        <f t="shared" si="1"/>
        <v>9.0724122529022566E-3</v>
      </c>
      <c r="G23" s="159">
        <v>22835</v>
      </c>
      <c r="H23" s="159">
        <f t="shared" si="0"/>
        <v>207.16853379502302</v>
      </c>
      <c r="I23" s="159">
        <f>MIN(H23,'NOx OS Emissions'!L23,'NOx OS Consent Decree Caps'!D23,' Retirement Adjustments'!D23)</f>
        <v>207.16853379502302</v>
      </c>
      <c r="J23" s="165">
        <v>3518.7811999999999</v>
      </c>
      <c r="K23" s="164">
        <f t="shared" si="8"/>
        <v>239.09236746918512</v>
      </c>
      <c r="L23" s="165">
        <v>644.3836</v>
      </c>
      <c r="M23" s="164">
        <f t="shared" si="9"/>
        <v>244.93848113739438</v>
      </c>
      <c r="N23" s="165">
        <v>118.004</v>
      </c>
      <c r="O23" s="164">
        <f t="shared" si="10"/>
        <v>246.00906207288585</v>
      </c>
      <c r="P23" s="165">
        <v>21.6097</v>
      </c>
      <c r="Q23" s="164">
        <f t="shared" si="11"/>
        <v>246.2051141799474</v>
      </c>
      <c r="R23" s="165">
        <v>3.9573</v>
      </c>
      <c r="S23" s="164">
        <f t="shared" si="12"/>
        <v>246.24101643695582</v>
      </c>
      <c r="T23" s="165">
        <v>0.72470000000000001</v>
      </c>
      <c r="U23" s="164">
        <f t="shared" si="13"/>
        <v>246.24759121411549</v>
      </c>
      <c r="V23" s="165">
        <v>0.13270000000000001</v>
      </c>
      <c r="W23" s="164">
        <f t="shared" si="14"/>
        <v>246.24879512322144</v>
      </c>
      <c r="X23" s="165">
        <v>2.4299999999999999E-2</v>
      </c>
      <c r="Y23" s="164">
        <f t="shared" si="15"/>
        <v>246.24901558283918</v>
      </c>
      <c r="Z23" s="165">
        <v>4.4999999999999997E-3</v>
      </c>
      <c r="AA23" s="164">
        <f t="shared" si="16"/>
        <v>246.24905640869432</v>
      </c>
    </row>
    <row r="24" spans="1:27" ht="15" customHeight="1" x14ac:dyDescent="0.25">
      <c r="A24" s="63" t="s">
        <v>13</v>
      </c>
      <c r="B24" s="133">
        <v>1002</v>
      </c>
      <c r="C24" s="139" t="s">
        <v>14</v>
      </c>
      <c r="D24" s="141">
        <f>(LARGE('NOx OS Heat Inputs'!D24:K24,1)+LARGE('NOx OS Heat Inputs'!D24:N24,2)+LARGE('NOx OS Heat Inputs'!D24:N24,3))/3</f>
        <v>968.72699999999998</v>
      </c>
      <c r="E24" s="140">
        <v>586631824</v>
      </c>
      <c r="F24" s="153">
        <f t="shared" si="1"/>
        <v>1.6513372789676681E-6</v>
      </c>
      <c r="G24" s="159">
        <v>22835</v>
      </c>
      <c r="H24" s="159">
        <f t="shared" si="0"/>
        <v>3.7708286765226702E-2</v>
      </c>
      <c r="I24" s="159">
        <f>MIN(H24,'NOx OS Emissions'!L24,'NOx OS Consent Decree Caps'!D24,' Retirement Adjustments'!D24)</f>
        <v>3.7708286765226702E-2</v>
      </c>
      <c r="J24" s="165">
        <v>3518.7811999999999</v>
      </c>
      <c r="K24" s="164">
        <f t="shared" si="8"/>
        <v>4.351898133731729E-2</v>
      </c>
      <c r="L24" s="165">
        <v>644.3836</v>
      </c>
      <c r="M24" s="164">
        <f t="shared" si="9"/>
        <v>4.4583075997952679E-2</v>
      </c>
      <c r="N24" s="165">
        <v>118.004</v>
      </c>
      <c r="O24" s="164">
        <f t="shared" si="10"/>
        <v>4.4777940402219982E-2</v>
      </c>
      <c r="P24" s="165">
        <v>21.6097</v>
      </c>
      <c r="Q24" s="164">
        <f t="shared" si="11"/>
        <v>4.4813625305417291E-2</v>
      </c>
      <c r="R24" s="165">
        <v>3.9573</v>
      </c>
      <c r="S24" s="164">
        <f t="shared" si="12"/>
        <v>4.4820160142431349E-2</v>
      </c>
      <c r="T24" s="165">
        <v>0.72470000000000001</v>
      </c>
      <c r="U24" s="164">
        <f t="shared" si="13"/>
        <v>4.4821356866557416E-2</v>
      </c>
      <c r="V24" s="165">
        <v>0.13270000000000001</v>
      </c>
      <c r="W24" s="164">
        <f t="shared" si="14"/>
        <v>4.4821575999014332E-2</v>
      </c>
      <c r="X24" s="165">
        <v>2.4299999999999999E-2</v>
      </c>
      <c r="Y24" s="164">
        <f t="shared" si="15"/>
        <v>4.4821616126510214E-2</v>
      </c>
      <c r="Z24" s="165">
        <v>4.4999999999999997E-3</v>
      </c>
      <c r="AA24" s="164">
        <f t="shared" si="16"/>
        <v>4.4821623557527966E-2</v>
      </c>
    </row>
    <row r="25" spans="1:27" ht="15" customHeight="1" x14ac:dyDescent="0.25">
      <c r="A25" s="63" t="s">
        <v>13</v>
      </c>
      <c r="B25" s="133">
        <v>1002</v>
      </c>
      <c r="C25" s="139" t="s">
        <v>15</v>
      </c>
      <c r="D25" s="141">
        <f>(LARGE('NOx OS Heat Inputs'!D25:K25,1)+LARGE('NOx OS Heat Inputs'!D25:N25,2)+LARGE('NOx OS Heat Inputs'!D25:N25,3))/3</f>
        <v>949.56533333333334</v>
      </c>
      <c r="E25" s="140">
        <v>586631824</v>
      </c>
      <c r="F25" s="153">
        <f t="shared" si="1"/>
        <v>1.6186734072124484E-6</v>
      </c>
      <c r="G25" s="159">
        <v>22835</v>
      </c>
      <c r="H25" s="159">
        <f t="shared" si="0"/>
        <v>3.6962407253696261E-2</v>
      </c>
      <c r="I25" s="159">
        <f>MIN(H25,'NOx OS Emissions'!L25,'NOx OS Consent Decree Caps'!D25,' Retirement Adjustments'!D25)</f>
        <v>3.6962407253696261E-2</v>
      </c>
      <c r="J25" s="165">
        <v>3518.7811999999999</v>
      </c>
      <c r="K25" s="164">
        <f t="shared" si="8"/>
        <v>4.265816480793537E-2</v>
      </c>
      <c r="L25" s="165">
        <v>644.3836</v>
      </c>
      <c r="M25" s="164">
        <f t="shared" si="9"/>
        <v>4.3701211405299194E-2</v>
      </c>
      <c r="N25" s="165">
        <v>118.004</v>
      </c>
      <c r="O25" s="164">
        <f t="shared" si="10"/>
        <v>4.3892221342043888E-2</v>
      </c>
      <c r="P25" s="165">
        <v>21.6097</v>
      </c>
      <c r="Q25" s="164">
        <f t="shared" si="11"/>
        <v>4.392720038877173E-2</v>
      </c>
      <c r="R25" s="165">
        <v>3.9573</v>
      </c>
      <c r="S25" s="164">
        <f t="shared" si="12"/>
        <v>4.3933605965046092E-2</v>
      </c>
      <c r="T25" s="165">
        <v>0.72470000000000001</v>
      </c>
      <c r="U25" s="164">
        <f t="shared" si="13"/>
        <v>4.3934779017664301E-2</v>
      </c>
      <c r="V25" s="165">
        <v>0.13270000000000001</v>
      </c>
      <c r="W25" s="164">
        <f t="shared" si="14"/>
        <v>4.3934993815625441E-2</v>
      </c>
      <c r="X25" s="165">
        <v>2.4299999999999999E-2</v>
      </c>
      <c r="Y25" s="164">
        <f t="shared" si="15"/>
        <v>4.3935033149389235E-2</v>
      </c>
      <c r="Z25" s="165">
        <v>4.4999999999999997E-3</v>
      </c>
      <c r="AA25" s="164">
        <f t="shared" si="16"/>
        <v>4.3935040433419566E-2</v>
      </c>
    </row>
    <row r="26" spans="1:27" ht="15" customHeight="1" x14ac:dyDescent="0.25">
      <c r="A26" s="63" t="s">
        <v>13</v>
      </c>
      <c r="B26" s="133">
        <v>1002</v>
      </c>
      <c r="C26" s="139" t="s">
        <v>16</v>
      </c>
      <c r="D26" s="141">
        <f>(LARGE('NOx OS Heat Inputs'!D26:K26,1)+LARGE('NOx OS Heat Inputs'!D26:N26,2)+LARGE('NOx OS Heat Inputs'!D26:N26,3))/3</f>
        <v>1269.8986666666667</v>
      </c>
      <c r="E26" s="140">
        <v>586631824</v>
      </c>
      <c r="F26" s="153">
        <f t="shared" si="1"/>
        <v>2.1647285651974222E-6</v>
      </c>
      <c r="G26" s="159">
        <v>22835</v>
      </c>
      <c r="H26" s="159">
        <f t="shared" si="0"/>
        <v>4.9431576786283134E-2</v>
      </c>
      <c r="I26" s="159">
        <f>MIN(H26,'NOx OS Emissions'!L26,'NOx OS Consent Decree Caps'!D26,' Retirement Adjustments'!D26)</f>
        <v>4.9431576786283134E-2</v>
      </c>
      <c r="J26" s="165">
        <v>3518.7811999999999</v>
      </c>
      <c r="K26" s="164">
        <f t="shared" si="8"/>
        <v>5.70487829646028E-2</v>
      </c>
      <c r="L26" s="165">
        <v>644.3836</v>
      </c>
      <c r="M26" s="164">
        <f t="shared" si="9"/>
        <v>5.8443698550467549E-2</v>
      </c>
      <c r="N26" s="165">
        <v>118.004</v>
      </c>
      <c r="O26" s="164">
        <f t="shared" si="10"/>
        <v>5.8699145180075109E-2</v>
      </c>
      <c r="P26" s="165">
        <v>21.6097</v>
      </c>
      <c r="Q26" s="164">
        <f t="shared" si="11"/>
        <v>5.8745924314950453E-2</v>
      </c>
      <c r="R26" s="165">
        <v>3.9573</v>
      </c>
      <c r="S26" s="164">
        <f t="shared" si="12"/>
        <v>5.8754490795301512E-2</v>
      </c>
      <c r="T26" s="165">
        <v>0.72470000000000001</v>
      </c>
      <c r="U26" s="164">
        <f t="shared" si="13"/>
        <v>5.875605957409271E-2</v>
      </c>
      <c r="V26" s="165">
        <v>0.13270000000000001</v>
      </c>
      <c r="W26" s="164">
        <f t="shared" si="14"/>
        <v>5.8756346833573309E-2</v>
      </c>
      <c r="X26" s="165">
        <v>2.4299999999999999E-2</v>
      </c>
      <c r="Y26" s="164">
        <f t="shared" si="15"/>
        <v>5.8756399436477445E-2</v>
      </c>
      <c r="Z26" s="165">
        <v>4.4999999999999997E-3</v>
      </c>
      <c r="AA26" s="164">
        <f t="shared" si="16"/>
        <v>5.8756409177755986E-2</v>
      </c>
    </row>
    <row r="27" spans="1:27" ht="15" customHeight="1" x14ac:dyDescent="0.25">
      <c r="A27" s="63" t="s">
        <v>13</v>
      </c>
      <c r="B27" s="133">
        <v>1002</v>
      </c>
      <c r="C27" s="139" t="s">
        <v>17</v>
      </c>
      <c r="D27" s="141">
        <f>(LARGE('NOx OS Heat Inputs'!D27:K27,1)+LARGE('NOx OS Heat Inputs'!D27:N27,2)+LARGE('NOx OS Heat Inputs'!D27:N27,3))/3</f>
        <v>1304.4406666666666</v>
      </c>
      <c r="E27" s="140">
        <v>586631824</v>
      </c>
      <c r="F27" s="153">
        <f t="shared" si="1"/>
        <v>2.2236104713382657E-6</v>
      </c>
      <c r="G27" s="159">
        <v>22835</v>
      </c>
      <c r="H27" s="159">
        <f t="shared" si="0"/>
        <v>5.0776145113009298E-2</v>
      </c>
      <c r="I27" s="159">
        <f>MIN(H27,'NOx OS Emissions'!L27,'NOx OS Consent Decree Caps'!D27,' Retirement Adjustments'!D27)</f>
        <v>5.0776145113009298E-2</v>
      </c>
      <c r="J27" s="165">
        <v>3518.7811999999999</v>
      </c>
      <c r="K27" s="164">
        <f t="shared" si="8"/>
        <v>5.8600543835677525E-2</v>
      </c>
      <c r="L27" s="165">
        <v>644.3836</v>
      </c>
      <c r="M27" s="164">
        <f t="shared" si="9"/>
        <v>6.0033401956196171E-2</v>
      </c>
      <c r="N27" s="165">
        <v>118.004</v>
      </c>
      <c r="O27" s="164">
        <f t="shared" si="10"/>
        <v>6.029579688625597E-2</v>
      </c>
      <c r="P27" s="165">
        <v>21.6097</v>
      </c>
      <c r="Q27" s="164">
        <f t="shared" si="11"/>
        <v>6.0343848441458452E-2</v>
      </c>
      <c r="R27" s="165">
        <v>3.9573</v>
      </c>
      <c r="S27" s="164">
        <f t="shared" si="12"/>
        <v>6.0352647935176681E-2</v>
      </c>
      <c r="T27" s="165">
        <v>0.72470000000000001</v>
      </c>
      <c r="U27" s="164">
        <f t="shared" si="13"/>
        <v>6.0354259385685262E-2</v>
      </c>
      <c r="V27" s="165">
        <v>0.13270000000000001</v>
      </c>
      <c r="W27" s="164">
        <f t="shared" si="14"/>
        <v>6.0354554458794805E-2</v>
      </c>
      <c r="X27" s="165">
        <v>2.4299999999999999E-2</v>
      </c>
      <c r="Y27" s="164">
        <f t="shared" si="15"/>
        <v>6.0354608492529258E-2</v>
      </c>
      <c r="Z27" s="165">
        <v>4.4999999999999997E-3</v>
      </c>
      <c r="AA27" s="164">
        <f t="shared" si="16"/>
        <v>6.035461849877638E-2</v>
      </c>
    </row>
    <row r="28" spans="1:27" ht="15" customHeight="1" x14ac:dyDescent="0.25">
      <c r="A28" s="136" t="s">
        <v>18</v>
      </c>
      <c r="B28" s="133">
        <v>996</v>
      </c>
      <c r="C28" s="133">
        <v>11</v>
      </c>
      <c r="D28" s="141">
        <v>0</v>
      </c>
      <c r="E28" s="140">
        <v>586631824</v>
      </c>
      <c r="F28" s="153">
        <f t="shared" si="1"/>
        <v>0</v>
      </c>
      <c r="G28" s="159">
        <v>22835</v>
      </c>
      <c r="H28" s="159">
        <f t="shared" si="0"/>
        <v>0</v>
      </c>
      <c r="I28" s="159">
        <f>MIN(H28,'NOx OS Emissions'!L28,'NOx OS Consent Decree Caps'!D28,' Retirement Adjustments'!D28)</f>
        <v>0</v>
      </c>
      <c r="J28" s="165">
        <v>3518.7811999999999</v>
      </c>
      <c r="K28" s="164">
        <f>I28</f>
        <v>0</v>
      </c>
      <c r="L28" s="165">
        <v>644.3836</v>
      </c>
      <c r="M28" s="159">
        <f>K28</f>
        <v>0</v>
      </c>
      <c r="N28" s="165">
        <v>118.004</v>
      </c>
      <c r="O28" s="159">
        <f>M28</f>
        <v>0</v>
      </c>
      <c r="P28" s="165">
        <v>21.6097</v>
      </c>
      <c r="Q28" s="159">
        <f>O28</f>
        <v>0</v>
      </c>
      <c r="R28" s="165">
        <v>3.9573</v>
      </c>
      <c r="S28" s="159">
        <f>Q28</f>
        <v>0</v>
      </c>
      <c r="T28" s="165">
        <v>0.72470000000000001</v>
      </c>
      <c r="U28" s="159">
        <f>S28</f>
        <v>0</v>
      </c>
      <c r="V28" s="165">
        <v>0.13270000000000001</v>
      </c>
      <c r="W28" s="159">
        <f>U28</f>
        <v>0</v>
      </c>
      <c r="X28" s="165">
        <v>2.4299999999999999E-2</v>
      </c>
      <c r="Y28" s="159">
        <f t="shared" ref="Y28:Y40" si="17">W28</f>
        <v>0</v>
      </c>
      <c r="Z28" s="165">
        <v>4.4999999999999997E-3</v>
      </c>
      <c r="AA28" s="159">
        <f t="shared" ref="AA28:AA46" si="18">Y28</f>
        <v>0</v>
      </c>
    </row>
    <row r="29" spans="1:27" ht="15" customHeight="1" x14ac:dyDescent="0.25">
      <c r="A29" s="136" t="s">
        <v>18</v>
      </c>
      <c r="B29" s="133">
        <v>996</v>
      </c>
      <c r="C29" s="133">
        <v>4</v>
      </c>
      <c r="D29" s="141">
        <v>0</v>
      </c>
      <c r="E29" s="140">
        <v>586631824</v>
      </c>
      <c r="F29" s="153">
        <f t="shared" si="1"/>
        <v>0</v>
      </c>
      <c r="G29" s="159">
        <v>22835</v>
      </c>
      <c r="H29" s="159">
        <f t="shared" si="0"/>
        <v>0</v>
      </c>
      <c r="I29" s="159">
        <f>MIN(H29,'NOx OS Emissions'!L29,'NOx OS Consent Decree Caps'!D29,' Retirement Adjustments'!D29)</f>
        <v>0</v>
      </c>
      <c r="J29" s="165">
        <v>3518.7811999999999</v>
      </c>
      <c r="K29" s="164">
        <f>I29</f>
        <v>0</v>
      </c>
      <c r="L29" s="165">
        <v>644.3836</v>
      </c>
      <c r="M29" s="159">
        <f>K29</f>
        <v>0</v>
      </c>
      <c r="N29" s="165">
        <v>118.004</v>
      </c>
      <c r="O29" s="159">
        <f>M29</f>
        <v>0</v>
      </c>
      <c r="P29" s="165">
        <v>21.6097</v>
      </c>
      <c r="Q29" s="159">
        <f>O29</f>
        <v>0</v>
      </c>
      <c r="R29" s="165">
        <v>3.9573</v>
      </c>
      <c r="S29" s="159">
        <f>Q29</f>
        <v>0</v>
      </c>
      <c r="T29" s="165">
        <v>0.72470000000000001</v>
      </c>
      <c r="U29" s="159">
        <f>S29</f>
        <v>0</v>
      </c>
      <c r="V29" s="165">
        <v>0.13270000000000001</v>
      </c>
      <c r="W29" s="159">
        <f>U29</f>
        <v>0</v>
      </c>
      <c r="X29" s="165">
        <v>2.4299999999999999E-2</v>
      </c>
      <c r="Y29" s="159">
        <f t="shared" si="17"/>
        <v>0</v>
      </c>
      <c r="Z29" s="165">
        <v>4.4999999999999997E-3</v>
      </c>
      <c r="AA29" s="159">
        <f t="shared" si="18"/>
        <v>0</v>
      </c>
    </row>
    <row r="30" spans="1:27" ht="15" customHeight="1" x14ac:dyDescent="0.25">
      <c r="A30" s="136" t="s">
        <v>18</v>
      </c>
      <c r="B30" s="133">
        <v>996</v>
      </c>
      <c r="C30" s="133">
        <v>5</v>
      </c>
      <c r="D30" s="141">
        <v>0</v>
      </c>
      <c r="E30" s="140">
        <v>586631824</v>
      </c>
      <c r="F30" s="153">
        <f t="shared" si="1"/>
        <v>0</v>
      </c>
      <c r="G30" s="159">
        <v>22835</v>
      </c>
      <c r="H30" s="159">
        <f t="shared" si="0"/>
        <v>0</v>
      </c>
      <c r="I30" s="159">
        <f>MIN(H30,'NOx OS Emissions'!L30,'NOx OS Consent Decree Caps'!D30,' Retirement Adjustments'!D30)</f>
        <v>0</v>
      </c>
      <c r="J30" s="165">
        <v>3518.7811999999999</v>
      </c>
      <c r="K30" s="164">
        <f>I30</f>
        <v>0</v>
      </c>
      <c r="L30" s="165">
        <v>644.3836</v>
      </c>
      <c r="M30" s="159">
        <f>K30</f>
        <v>0</v>
      </c>
      <c r="N30" s="165">
        <v>118.004</v>
      </c>
      <c r="O30" s="159">
        <f>M30</f>
        <v>0</v>
      </c>
      <c r="P30" s="165">
        <v>21.6097</v>
      </c>
      <c r="Q30" s="159">
        <f>O30</f>
        <v>0</v>
      </c>
      <c r="R30" s="165">
        <v>3.9573</v>
      </c>
      <c r="S30" s="159">
        <f>Q30</f>
        <v>0</v>
      </c>
      <c r="T30" s="165">
        <v>0.72470000000000001</v>
      </c>
      <c r="U30" s="159">
        <f>S30</f>
        <v>0</v>
      </c>
      <c r="V30" s="165">
        <v>0.13270000000000001</v>
      </c>
      <c r="W30" s="159">
        <f>U30</f>
        <v>0</v>
      </c>
      <c r="X30" s="165">
        <v>2.4299999999999999E-2</v>
      </c>
      <c r="Y30" s="159">
        <f t="shared" si="17"/>
        <v>0</v>
      </c>
      <c r="Z30" s="165">
        <v>4.4999999999999997E-3</v>
      </c>
      <c r="AA30" s="159">
        <f t="shared" si="18"/>
        <v>0</v>
      </c>
    </row>
    <row r="31" spans="1:27" ht="15" customHeight="1" x14ac:dyDescent="0.25">
      <c r="A31" s="136" t="s">
        <v>18</v>
      </c>
      <c r="B31" s="133">
        <v>996</v>
      </c>
      <c r="C31" s="133">
        <v>6</v>
      </c>
      <c r="D31" s="141">
        <v>0</v>
      </c>
      <c r="E31" s="140">
        <v>586631824</v>
      </c>
      <c r="F31" s="153">
        <f t="shared" si="1"/>
        <v>0</v>
      </c>
      <c r="G31" s="159">
        <v>22835</v>
      </c>
      <c r="H31" s="159">
        <f t="shared" si="0"/>
        <v>0</v>
      </c>
      <c r="I31" s="159">
        <f>MIN(H31,'NOx OS Emissions'!L31,'NOx OS Consent Decree Caps'!D31,' Retirement Adjustments'!D31)</f>
        <v>0</v>
      </c>
      <c r="J31" s="165">
        <v>3518.7811999999999</v>
      </c>
      <c r="K31" s="164">
        <f>I31</f>
        <v>0</v>
      </c>
      <c r="L31" s="165">
        <v>644.3836</v>
      </c>
      <c r="M31" s="159">
        <f>K31</f>
        <v>0</v>
      </c>
      <c r="N31" s="165">
        <v>118.004</v>
      </c>
      <c r="O31" s="159">
        <f>M31</f>
        <v>0</v>
      </c>
      <c r="P31" s="165">
        <v>21.6097</v>
      </c>
      <c r="Q31" s="159">
        <f>O31</f>
        <v>0</v>
      </c>
      <c r="R31" s="165">
        <v>3.9573</v>
      </c>
      <c r="S31" s="159">
        <f>Q31</f>
        <v>0</v>
      </c>
      <c r="T31" s="165">
        <v>0.72470000000000001</v>
      </c>
      <c r="U31" s="159">
        <f>S31</f>
        <v>0</v>
      </c>
      <c r="V31" s="165">
        <v>0.13270000000000001</v>
      </c>
      <c r="W31" s="159">
        <f>U31</f>
        <v>0</v>
      </c>
      <c r="X31" s="165">
        <v>2.4299999999999999E-2</v>
      </c>
      <c r="Y31" s="159">
        <f t="shared" si="17"/>
        <v>0</v>
      </c>
      <c r="Z31" s="165">
        <v>4.4999999999999997E-3</v>
      </c>
      <c r="AA31" s="159">
        <f t="shared" si="18"/>
        <v>0</v>
      </c>
    </row>
    <row r="32" spans="1:27" ht="15" customHeight="1" x14ac:dyDescent="0.25">
      <c r="A32" s="63" t="s">
        <v>86</v>
      </c>
      <c r="B32" s="133">
        <v>55111</v>
      </c>
      <c r="C32" s="133">
        <v>1</v>
      </c>
      <c r="D32" s="141">
        <f>(LARGE('NOx OS Heat Inputs'!D32:K32,1)+LARGE('NOx OS Heat Inputs'!D32:N32,2)+LARGE('NOx OS Heat Inputs'!D32:N32,3))/3</f>
        <v>131832.30933333334</v>
      </c>
      <c r="E32" s="140">
        <v>586631824</v>
      </c>
      <c r="F32" s="153">
        <f t="shared" si="1"/>
        <v>2.2472751040750449E-4</v>
      </c>
      <c r="G32" s="159">
        <v>22835</v>
      </c>
      <c r="H32" s="159">
        <f t="shared" si="0"/>
        <v>5.1316527001553647</v>
      </c>
      <c r="I32" s="159">
        <f>MIN(H32,'NOx OS Emissions'!L32,'NOx OS Consent Decree Caps'!D32,' Retirement Adjustments'!D32)</f>
        <v>2.5089999999999999</v>
      </c>
      <c r="J32" s="165">
        <v>3518.7811999999999</v>
      </c>
      <c r="K32" s="164">
        <f t="shared" ref="K32:K46" si="19">I32</f>
        <v>2.5089999999999999</v>
      </c>
      <c r="L32" s="165">
        <v>644.3836</v>
      </c>
      <c r="M32" s="159">
        <f t="shared" ref="M32:M46" si="20">K32</f>
        <v>2.5089999999999999</v>
      </c>
      <c r="N32" s="165">
        <v>118.004</v>
      </c>
      <c r="O32" s="159">
        <f t="shared" ref="O32:O46" si="21">M32</f>
        <v>2.5089999999999999</v>
      </c>
      <c r="P32" s="165">
        <v>21.6097</v>
      </c>
      <c r="Q32" s="159">
        <f t="shared" ref="Q32:Q46" si="22">O32</f>
        <v>2.5089999999999999</v>
      </c>
      <c r="R32" s="165">
        <v>3.9573</v>
      </c>
      <c r="S32" s="159">
        <f t="shared" ref="S32:S46" si="23">Q32</f>
        <v>2.5089999999999999</v>
      </c>
      <c r="T32" s="165">
        <v>0.72470000000000001</v>
      </c>
      <c r="U32" s="159">
        <f t="shared" ref="U32:U46" si="24">S32</f>
        <v>2.5089999999999999</v>
      </c>
      <c r="V32" s="165">
        <v>0.13270000000000001</v>
      </c>
      <c r="W32" s="159">
        <f t="shared" ref="W32:W46" si="25">U32</f>
        <v>2.5089999999999999</v>
      </c>
      <c r="X32" s="165">
        <v>2.4299999999999999E-2</v>
      </c>
      <c r="Y32" s="159">
        <f t="shared" si="17"/>
        <v>2.5089999999999999</v>
      </c>
      <c r="Z32" s="165">
        <v>4.4999999999999997E-3</v>
      </c>
      <c r="AA32" s="159">
        <f t="shared" si="18"/>
        <v>2.5089999999999999</v>
      </c>
    </row>
    <row r="33" spans="1:27" ht="15" customHeight="1" x14ac:dyDescent="0.25">
      <c r="A33" s="63" t="s">
        <v>86</v>
      </c>
      <c r="B33" s="133">
        <v>55111</v>
      </c>
      <c r="C33" s="133">
        <v>2</v>
      </c>
      <c r="D33" s="141">
        <f>(LARGE('NOx OS Heat Inputs'!D33:K33,1)+LARGE('NOx OS Heat Inputs'!D33:N33,2)+LARGE('NOx OS Heat Inputs'!D33:N33,3))/3</f>
        <v>115483.23366666667</v>
      </c>
      <c r="E33" s="140">
        <v>586631824</v>
      </c>
      <c r="F33" s="153">
        <f t="shared" si="1"/>
        <v>1.9685811260499681E-4</v>
      </c>
      <c r="G33" s="159">
        <v>22835</v>
      </c>
      <c r="H33" s="159">
        <f t="shared" si="0"/>
        <v>4.495255001335102</v>
      </c>
      <c r="I33" s="159">
        <f>MIN(H33,'NOx OS Emissions'!L33,'NOx OS Consent Decree Caps'!D33,' Retirement Adjustments'!D33)</f>
        <v>1.82</v>
      </c>
      <c r="J33" s="165">
        <v>3518.7811999999999</v>
      </c>
      <c r="K33" s="164">
        <f t="shared" si="19"/>
        <v>1.82</v>
      </c>
      <c r="L33" s="165">
        <v>644.3836</v>
      </c>
      <c r="M33" s="159">
        <f t="shared" si="20"/>
        <v>1.82</v>
      </c>
      <c r="N33" s="165">
        <v>118.004</v>
      </c>
      <c r="O33" s="159">
        <f t="shared" si="21"/>
        <v>1.82</v>
      </c>
      <c r="P33" s="165">
        <v>21.6097</v>
      </c>
      <c r="Q33" s="159">
        <f t="shared" si="22"/>
        <v>1.82</v>
      </c>
      <c r="R33" s="165">
        <v>3.9573</v>
      </c>
      <c r="S33" s="159">
        <f t="shared" si="23"/>
        <v>1.82</v>
      </c>
      <c r="T33" s="165">
        <v>0.72470000000000001</v>
      </c>
      <c r="U33" s="159">
        <f t="shared" si="24"/>
        <v>1.82</v>
      </c>
      <c r="V33" s="165">
        <v>0.13270000000000001</v>
      </c>
      <c r="W33" s="159">
        <f t="shared" si="25"/>
        <v>1.82</v>
      </c>
      <c r="X33" s="165">
        <v>2.4299999999999999E-2</v>
      </c>
      <c r="Y33" s="159">
        <f t="shared" si="17"/>
        <v>1.82</v>
      </c>
      <c r="Z33" s="165">
        <v>4.4999999999999997E-3</v>
      </c>
      <c r="AA33" s="159">
        <f t="shared" si="18"/>
        <v>1.82</v>
      </c>
    </row>
    <row r="34" spans="1:27" ht="15" customHeight="1" x14ac:dyDescent="0.25">
      <c r="A34" s="63" t="s">
        <v>86</v>
      </c>
      <c r="B34" s="133">
        <v>55111</v>
      </c>
      <c r="C34" s="133">
        <v>3</v>
      </c>
      <c r="D34" s="141">
        <f>(LARGE('NOx OS Heat Inputs'!D34:K34,1)+LARGE('NOx OS Heat Inputs'!D34:N34,2)+LARGE('NOx OS Heat Inputs'!D34:N34,3))/3</f>
        <v>136645.96800000002</v>
      </c>
      <c r="E34" s="140">
        <v>586631824</v>
      </c>
      <c r="F34" s="153">
        <f t="shared" si="1"/>
        <v>2.3293309774479609E-4</v>
      </c>
      <c r="G34" s="159">
        <v>22835</v>
      </c>
      <c r="H34" s="159">
        <f t="shared" si="0"/>
        <v>5.3190272870024184</v>
      </c>
      <c r="I34" s="159">
        <f>MIN(H34,'NOx OS Emissions'!L34,'NOx OS Consent Decree Caps'!D34,' Retirement Adjustments'!D34)</f>
        <v>2.2410000000000001</v>
      </c>
      <c r="J34" s="165">
        <v>3518.7811999999999</v>
      </c>
      <c r="K34" s="164">
        <f t="shared" si="19"/>
        <v>2.2410000000000001</v>
      </c>
      <c r="L34" s="165">
        <v>644.3836</v>
      </c>
      <c r="M34" s="159">
        <f t="shared" si="20"/>
        <v>2.2410000000000001</v>
      </c>
      <c r="N34" s="165">
        <v>118.004</v>
      </c>
      <c r="O34" s="159">
        <f t="shared" si="21"/>
        <v>2.2410000000000001</v>
      </c>
      <c r="P34" s="165">
        <v>21.6097</v>
      </c>
      <c r="Q34" s="159">
        <f t="shared" si="22"/>
        <v>2.2410000000000001</v>
      </c>
      <c r="R34" s="165">
        <v>3.9573</v>
      </c>
      <c r="S34" s="159">
        <f t="shared" si="23"/>
        <v>2.2410000000000001</v>
      </c>
      <c r="T34" s="165">
        <v>0.72470000000000001</v>
      </c>
      <c r="U34" s="159">
        <f t="shared" si="24"/>
        <v>2.2410000000000001</v>
      </c>
      <c r="V34" s="165">
        <v>0.13270000000000001</v>
      </c>
      <c r="W34" s="159">
        <f t="shared" si="25"/>
        <v>2.2410000000000001</v>
      </c>
      <c r="X34" s="165">
        <v>2.4299999999999999E-2</v>
      </c>
      <c r="Y34" s="159">
        <f t="shared" si="17"/>
        <v>2.2410000000000001</v>
      </c>
      <c r="Z34" s="165">
        <v>4.4999999999999997E-3</v>
      </c>
      <c r="AA34" s="159">
        <f t="shared" si="18"/>
        <v>2.2410000000000001</v>
      </c>
    </row>
    <row r="35" spans="1:27" ht="15" customHeight="1" x14ac:dyDescent="0.25">
      <c r="A35" s="63" t="s">
        <v>86</v>
      </c>
      <c r="B35" s="133">
        <v>55111</v>
      </c>
      <c r="C35" s="133">
        <v>4</v>
      </c>
      <c r="D35" s="141">
        <f>(LARGE('NOx OS Heat Inputs'!D35:K35,1)+LARGE('NOx OS Heat Inputs'!D35:N35,2)+LARGE('NOx OS Heat Inputs'!D35:N35,3))/3</f>
        <v>123905.79266666668</v>
      </c>
      <c r="E35" s="140">
        <v>586631824</v>
      </c>
      <c r="F35" s="153">
        <f t="shared" si="1"/>
        <v>2.1121559996831451E-4</v>
      </c>
      <c r="G35" s="159">
        <v>22835</v>
      </c>
      <c r="H35" s="159">
        <f t="shared" si="0"/>
        <v>4.8231082252764619</v>
      </c>
      <c r="I35" s="159">
        <f>MIN(H35,'NOx OS Emissions'!L35,'NOx OS Consent Decree Caps'!D35,' Retirement Adjustments'!D35)</f>
        <v>2.0649999999999999</v>
      </c>
      <c r="J35" s="165">
        <v>3518.7811999999999</v>
      </c>
      <c r="K35" s="164">
        <f t="shared" si="19"/>
        <v>2.0649999999999999</v>
      </c>
      <c r="L35" s="165">
        <v>644.3836</v>
      </c>
      <c r="M35" s="159">
        <f t="shared" si="20"/>
        <v>2.0649999999999999</v>
      </c>
      <c r="N35" s="165">
        <v>118.004</v>
      </c>
      <c r="O35" s="159">
        <f t="shared" si="21"/>
        <v>2.0649999999999999</v>
      </c>
      <c r="P35" s="165">
        <v>21.6097</v>
      </c>
      <c r="Q35" s="159">
        <f t="shared" si="22"/>
        <v>2.0649999999999999</v>
      </c>
      <c r="R35" s="165">
        <v>3.9573</v>
      </c>
      <c r="S35" s="159">
        <f t="shared" si="23"/>
        <v>2.0649999999999999</v>
      </c>
      <c r="T35" s="165">
        <v>0.72470000000000001</v>
      </c>
      <c r="U35" s="159">
        <f t="shared" si="24"/>
        <v>2.0649999999999999</v>
      </c>
      <c r="V35" s="165">
        <v>0.13270000000000001</v>
      </c>
      <c r="W35" s="159">
        <f t="shared" si="25"/>
        <v>2.0649999999999999</v>
      </c>
      <c r="X35" s="165">
        <v>2.4299999999999999E-2</v>
      </c>
      <c r="Y35" s="159">
        <f t="shared" si="17"/>
        <v>2.0649999999999999</v>
      </c>
      <c r="Z35" s="165">
        <v>4.4999999999999997E-3</v>
      </c>
      <c r="AA35" s="159">
        <f t="shared" si="18"/>
        <v>2.0649999999999999</v>
      </c>
    </row>
    <row r="36" spans="1:27" ht="15" customHeight="1" x14ac:dyDescent="0.25">
      <c r="A36" s="63" t="s">
        <v>86</v>
      </c>
      <c r="B36" s="133">
        <v>55111</v>
      </c>
      <c r="C36" s="133">
        <v>5</v>
      </c>
      <c r="D36" s="141">
        <f>(LARGE('NOx OS Heat Inputs'!D36:K36,1)+LARGE('NOx OS Heat Inputs'!D36:N36,2)+LARGE('NOx OS Heat Inputs'!D36:N36,3))/3</f>
        <v>111111.84000000001</v>
      </c>
      <c r="E36" s="140">
        <v>586631824</v>
      </c>
      <c r="F36" s="153">
        <f t="shared" si="1"/>
        <v>1.8940643083829699E-4</v>
      </c>
      <c r="G36" s="159">
        <v>22835</v>
      </c>
      <c r="H36" s="159">
        <f t="shared" si="0"/>
        <v>4.3250958481925119</v>
      </c>
      <c r="I36" s="159">
        <f>MIN(H36,'NOx OS Emissions'!L36,'NOx OS Consent Decree Caps'!D36,' Retirement Adjustments'!D36)</f>
        <v>2.1819999999999999</v>
      </c>
      <c r="J36" s="165">
        <v>3518.7811999999999</v>
      </c>
      <c r="K36" s="164">
        <f t="shared" si="19"/>
        <v>2.1819999999999999</v>
      </c>
      <c r="L36" s="165">
        <v>644.3836</v>
      </c>
      <c r="M36" s="159">
        <f t="shared" si="20"/>
        <v>2.1819999999999999</v>
      </c>
      <c r="N36" s="165">
        <v>118.004</v>
      </c>
      <c r="O36" s="159">
        <f t="shared" si="21"/>
        <v>2.1819999999999999</v>
      </c>
      <c r="P36" s="165">
        <v>21.6097</v>
      </c>
      <c r="Q36" s="159">
        <f t="shared" si="22"/>
        <v>2.1819999999999999</v>
      </c>
      <c r="R36" s="165">
        <v>3.9573</v>
      </c>
      <c r="S36" s="159">
        <f t="shared" si="23"/>
        <v>2.1819999999999999</v>
      </c>
      <c r="T36" s="165">
        <v>0.72470000000000001</v>
      </c>
      <c r="U36" s="159">
        <f t="shared" si="24"/>
        <v>2.1819999999999999</v>
      </c>
      <c r="V36" s="165">
        <v>0.13270000000000001</v>
      </c>
      <c r="W36" s="159">
        <f t="shared" si="25"/>
        <v>2.1819999999999999</v>
      </c>
      <c r="X36" s="165">
        <v>2.4299999999999999E-2</v>
      </c>
      <c r="Y36" s="159">
        <f t="shared" si="17"/>
        <v>2.1819999999999999</v>
      </c>
      <c r="Z36" s="165">
        <v>4.4999999999999997E-3</v>
      </c>
      <c r="AA36" s="159">
        <f t="shared" si="18"/>
        <v>2.1819999999999999</v>
      </c>
    </row>
    <row r="37" spans="1:27" ht="15" customHeight="1" x14ac:dyDescent="0.25">
      <c r="A37" s="63" t="s">
        <v>86</v>
      </c>
      <c r="B37" s="133">
        <v>55111</v>
      </c>
      <c r="C37" s="133">
        <v>6</v>
      </c>
      <c r="D37" s="141">
        <f>(LARGE('NOx OS Heat Inputs'!D37:K37,1)+LARGE('NOx OS Heat Inputs'!D37:N37,2)+LARGE('NOx OS Heat Inputs'!D37:N37,3))/3</f>
        <v>101947.33833333333</v>
      </c>
      <c r="E37" s="140">
        <v>586631824</v>
      </c>
      <c r="F37" s="153">
        <f t="shared" si="1"/>
        <v>1.737841933603202E-4</v>
      </c>
      <c r="G37" s="159">
        <v>22835</v>
      </c>
      <c r="H37" s="159">
        <f t="shared" si="0"/>
        <v>3.968362055382912</v>
      </c>
      <c r="I37" s="159">
        <f>MIN(H37,'NOx OS Emissions'!L37,'NOx OS Consent Decree Caps'!D37,' Retirement Adjustments'!D37)</f>
        <v>2.0379999999999998</v>
      </c>
      <c r="J37" s="165">
        <v>3518.7811999999999</v>
      </c>
      <c r="K37" s="164">
        <f t="shared" si="19"/>
        <v>2.0379999999999998</v>
      </c>
      <c r="L37" s="165">
        <v>644.3836</v>
      </c>
      <c r="M37" s="159">
        <f t="shared" si="20"/>
        <v>2.0379999999999998</v>
      </c>
      <c r="N37" s="165">
        <v>118.004</v>
      </c>
      <c r="O37" s="159">
        <f t="shared" si="21"/>
        <v>2.0379999999999998</v>
      </c>
      <c r="P37" s="165">
        <v>21.6097</v>
      </c>
      <c r="Q37" s="159">
        <f t="shared" si="22"/>
        <v>2.0379999999999998</v>
      </c>
      <c r="R37" s="165">
        <v>3.9573</v>
      </c>
      <c r="S37" s="159">
        <f t="shared" si="23"/>
        <v>2.0379999999999998</v>
      </c>
      <c r="T37" s="165">
        <v>0.72470000000000001</v>
      </c>
      <c r="U37" s="159">
        <f t="shared" si="24"/>
        <v>2.0379999999999998</v>
      </c>
      <c r="V37" s="165">
        <v>0.13270000000000001</v>
      </c>
      <c r="W37" s="159">
        <f t="shared" si="25"/>
        <v>2.0379999999999998</v>
      </c>
      <c r="X37" s="165">
        <v>2.4299999999999999E-2</v>
      </c>
      <c r="Y37" s="159">
        <f t="shared" si="17"/>
        <v>2.0379999999999998</v>
      </c>
      <c r="Z37" s="165">
        <v>4.4999999999999997E-3</v>
      </c>
      <c r="AA37" s="159">
        <f t="shared" si="18"/>
        <v>2.0379999999999998</v>
      </c>
    </row>
    <row r="38" spans="1:27" ht="15" customHeight="1" x14ac:dyDescent="0.25">
      <c r="A38" s="63" t="s">
        <v>86</v>
      </c>
      <c r="B38" s="133">
        <v>55111</v>
      </c>
      <c r="C38" s="133">
        <v>7</v>
      </c>
      <c r="D38" s="141">
        <f>(LARGE('NOx OS Heat Inputs'!D38:K38,1)+LARGE('NOx OS Heat Inputs'!D38:N38,2)+LARGE('NOx OS Heat Inputs'!D38:N38,3))/3</f>
        <v>124783.68333333333</v>
      </c>
      <c r="E38" s="140">
        <v>586631824</v>
      </c>
      <c r="F38" s="153">
        <f t="shared" si="1"/>
        <v>2.127120933918739E-4</v>
      </c>
      <c r="G38" s="159">
        <v>22835</v>
      </c>
      <c r="H38" s="159">
        <f t="shared" si="0"/>
        <v>4.8572806526034409</v>
      </c>
      <c r="I38" s="159">
        <f>MIN(H38,'NOx OS Emissions'!L38,'NOx OS Consent Decree Caps'!D38,' Retirement Adjustments'!D38)</f>
        <v>2.3359999999999999</v>
      </c>
      <c r="J38" s="165">
        <v>3518.7811999999999</v>
      </c>
      <c r="K38" s="164">
        <f t="shared" si="19"/>
        <v>2.3359999999999999</v>
      </c>
      <c r="L38" s="165">
        <v>644.3836</v>
      </c>
      <c r="M38" s="159">
        <f t="shared" si="20"/>
        <v>2.3359999999999999</v>
      </c>
      <c r="N38" s="165">
        <v>118.004</v>
      </c>
      <c r="O38" s="159">
        <f t="shared" si="21"/>
        <v>2.3359999999999999</v>
      </c>
      <c r="P38" s="165">
        <v>21.6097</v>
      </c>
      <c r="Q38" s="159">
        <f t="shared" si="22"/>
        <v>2.3359999999999999</v>
      </c>
      <c r="R38" s="165">
        <v>3.9573</v>
      </c>
      <c r="S38" s="159">
        <f t="shared" si="23"/>
        <v>2.3359999999999999</v>
      </c>
      <c r="T38" s="165">
        <v>0.72470000000000001</v>
      </c>
      <c r="U38" s="159">
        <f t="shared" si="24"/>
        <v>2.3359999999999999</v>
      </c>
      <c r="V38" s="165">
        <v>0.13270000000000001</v>
      </c>
      <c r="W38" s="159">
        <f t="shared" si="25"/>
        <v>2.3359999999999999</v>
      </c>
      <c r="X38" s="165">
        <v>2.4299999999999999E-2</v>
      </c>
      <c r="Y38" s="159">
        <f t="shared" si="17"/>
        <v>2.3359999999999999</v>
      </c>
      <c r="Z38" s="165">
        <v>4.4999999999999997E-3</v>
      </c>
      <c r="AA38" s="159">
        <f t="shared" si="18"/>
        <v>2.3359999999999999</v>
      </c>
    </row>
    <row r="39" spans="1:27" ht="15" customHeight="1" x14ac:dyDescent="0.25">
      <c r="A39" s="63" t="s">
        <v>86</v>
      </c>
      <c r="B39" s="133">
        <v>55111</v>
      </c>
      <c r="C39" s="133">
        <v>8</v>
      </c>
      <c r="D39" s="141">
        <f>(LARGE('NOx OS Heat Inputs'!D39:K39,1)+LARGE('NOx OS Heat Inputs'!D39:N39,2)+LARGE('NOx OS Heat Inputs'!D39:N39,3))/3</f>
        <v>108310.969</v>
      </c>
      <c r="E39" s="140">
        <v>586631824</v>
      </c>
      <c r="F39" s="153">
        <f t="shared" si="1"/>
        <v>1.8463193534485098E-4</v>
      </c>
      <c r="G39" s="159">
        <v>22835</v>
      </c>
      <c r="H39" s="159">
        <f t="shared" si="0"/>
        <v>4.2160702435996722</v>
      </c>
      <c r="I39" s="159">
        <f>MIN(H39,'NOx OS Emissions'!L39,'NOx OS Consent Decree Caps'!D39,' Retirement Adjustments'!D39)</f>
        <v>1.98</v>
      </c>
      <c r="J39" s="165">
        <v>3518.7811999999999</v>
      </c>
      <c r="K39" s="164">
        <f t="shared" si="19"/>
        <v>1.98</v>
      </c>
      <c r="L39" s="165">
        <v>644.3836</v>
      </c>
      <c r="M39" s="159">
        <f t="shared" si="20"/>
        <v>1.98</v>
      </c>
      <c r="N39" s="165">
        <v>118.004</v>
      </c>
      <c r="O39" s="159">
        <f t="shared" si="21"/>
        <v>1.98</v>
      </c>
      <c r="P39" s="165">
        <v>21.6097</v>
      </c>
      <c r="Q39" s="159">
        <f t="shared" si="22"/>
        <v>1.98</v>
      </c>
      <c r="R39" s="165">
        <v>3.9573</v>
      </c>
      <c r="S39" s="159">
        <f t="shared" si="23"/>
        <v>1.98</v>
      </c>
      <c r="T39" s="165">
        <v>0.72470000000000001</v>
      </c>
      <c r="U39" s="159">
        <f t="shared" si="24"/>
        <v>1.98</v>
      </c>
      <c r="V39" s="165">
        <v>0.13270000000000001</v>
      </c>
      <c r="W39" s="159">
        <f t="shared" si="25"/>
        <v>1.98</v>
      </c>
      <c r="X39" s="165">
        <v>2.4299999999999999E-2</v>
      </c>
      <c r="Y39" s="159">
        <f t="shared" si="17"/>
        <v>1.98</v>
      </c>
      <c r="Z39" s="165">
        <v>4.4999999999999997E-3</v>
      </c>
      <c r="AA39" s="159">
        <f t="shared" si="18"/>
        <v>1.98</v>
      </c>
    </row>
    <row r="40" spans="1:27" ht="15" customHeight="1" x14ac:dyDescent="0.25">
      <c r="A40" s="136" t="s">
        <v>19</v>
      </c>
      <c r="B40" s="133">
        <v>1004</v>
      </c>
      <c r="C40" s="138" t="s">
        <v>87</v>
      </c>
      <c r="D40" s="141">
        <v>0</v>
      </c>
      <c r="E40" s="140">
        <v>586631824</v>
      </c>
      <c r="F40" s="153">
        <f t="shared" si="1"/>
        <v>0</v>
      </c>
      <c r="G40" s="159">
        <v>22835</v>
      </c>
      <c r="H40" s="159">
        <f t="shared" si="0"/>
        <v>0</v>
      </c>
      <c r="I40" s="159">
        <f>MIN(H40,'NOx OS Emissions'!L40,'NOx OS Consent Decree Caps'!D40,' Retirement Adjustments'!D40)</f>
        <v>0</v>
      </c>
      <c r="J40" s="165">
        <v>3518.7811999999999</v>
      </c>
      <c r="K40" s="164">
        <f t="shared" si="19"/>
        <v>0</v>
      </c>
      <c r="L40" s="165">
        <v>644.3836</v>
      </c>
      <c r="M40" s="159">
        <f t="shared" si="20"/>
        <v>0</v>
      </c>
      <c r="N40" s="165">
        <v>118.004</v>
      </c>
      <c r="O40" s="159">
        <f t="shared" si="21"/>
        <v>0</v>
      </c>
      <c r="P40" s="165">
        <v>21.6097</v>
      </c>
      <c r="Q40" s="159">
        <f t="shared" si="22"/>
        <v>0</v>
      </c>
      <c r="R40" s="165">
        <v>3.9573</v>
      </c>
      <c r="S40" s="159">
        <f t="shared" si="23"/>
        <v>0</v>
      </c>
      <c r="T40" s="165">
        <v>0.72470000000000001</v>
      </c>
      <c r="U40" s="159">
        <f t="shared" si="24"/>
        <v>0</v>
      </c>
      <c r="V40" s="165">
        <v>0.13270000000000001</v>
      </c>
      <c r="W40" s="159">
        <f t="shared" si="25"/>
        <v>0</v>
      </c>
      <c r="X40" s="165">
        <v>2.4299999999999999E-2</v>
      </c>
      <c r="Y40" s="159">
        <f t="shared" si="17"/>
        <v>0</v>
      </c>
      <c r="Z40" s="165">
        <v>4.4999999999999997E-3</v>
      </c>
      <c r="AA40" s="159">
        <f t="shared" si="18"/>
        <v>0</v>
      </c>
    </row>
    <row r="41" spans="1:27" ht="15" customHeight="1" x14ac:dyDescent="0.25">
      <c r="A41" s="63" t="s">
        <v>19</v>
      </c>
      <c r="B41" s="133">
        <v>1004</v>
      </c>
      <c r="C41" s="138" t="s">
        <v>88</v>
      </c>
      <c r="D41" s="141">
        <f>(LARGE('NOx OS Heat Inputs'!D41:K41,1)+LARGE('NOx OS Heat Inputs'!D41:N41,2)+LARGE('NOx OS Heat Inputs'!D41:N41,3))/3</f>
        <v>265262.05033333338</v>
      </c>
      <c r="E41" s="140">
        <v>586631824</v>
      </c>
      <c r="F41" s="153">
        <f t="shared" si="1"/>
        <v>4.5217807742618029E-4</v>
      </c>
      <c r="G41" s="159">
        <v>22835</v>
      </c>
      <c r="H41" s="159">
        <f t="shared" si="0"/>
        <v>10.325486398026827</v>
      </c>
      <c r="I41" s="159">
        <f>MIN(H41,'NOx OS Emissions'!L41,'NOx OS Consent Decree Caps'!D41,' Retirement Adjustments'!D41)</f>
        <v>0</v>
      </c>
      <c r="J41" s="165">
        <v>3518.7811999999999</v>
      </c>
      <c r="K41" s="164">
        <f>I41</f>
        <v>0</v>
      </c>
      <c r="L41" s="165">
        <v>644.3836</v>
      </c>
      <c r="M41" s="159">
        <f>K41</f>
        <v>0</v>
      </c>
      <c r="N41" s="165">
        <v>118.004</v>
      </c>
      <c r="O41" s="159">
        <f>M41</f>
        <v>0</v>
      </c>
      <c r="P41" s="165">
        <v>21.6097</v>
      </c>
      <c r="Q41" s="159">
        <f>O41</f>
        <v>0</v>
      </c>
      <c r="R41" s="165">
        <v>3.9573</v>
      </c>
      <c r="S41" s="159">
        <f>Q41</f>
        <v>0</v>
      </c>
      <c r="T41" s="165">
        <v>0.72470000000000001</v>
      </c>
      <c r="U41" s="159">
        <f>S41</f>
        <v>0</v>
      </c>
      <c r="V41" s="165">
        <v>0.13270000000000001</v>
      </c>
      <c r="W41" s="159">
        <f>U41</f>
        <v>0</v>
      </c>
      <c r="X41" s="165">
        <v>2.4299999999999999E-2</v>
      </c>
      <c r="Y41" s="159">
        <f t="shared" ref="Y41:Y46" si="26">W41</f>
        <v>0</v>
      </c>
      <c r="Z41" s="165">
        <v>4.4999999999999997E-3</v>
      </c>
      <c r="AA41" s="159">
        <f t="shared" si="18"/>
        <v>0</v>
      </c>
    </row>
    <row r="42" spans="1:27" ht="15" customHeight="1" x14ac:dyDescent="0.25">
      <c r="A42" s="63" t="s">
        <v>19</v>
      </c>
      <c r="B42" s="133">
        <v>1004</v>
      </c>
      <c r="C42" s="138" t="s">
        <v>89</v>
      </c>
      <c r="D42" s="141">
        <f>(LARGE('NOx OS Heat Inputs'!D42:K42,1)+LARGE('NOx OS Heat Inputs'!D42:N42,2)+LARGE('NOx OS Heat Inputs'!D42:N42,3))/3</f>
        <v>239793.12333333332</v>
      </c>
      <c r="E42" s="140">
        <v>586631824</v>
      </c>
      <c r="F42" s="153">
        <f t="shared" si="1"/>
        <v>4.0876255518884587E-4</v>
      </c>
      <c r="G42" s="159">
        <v>22835</v>
      </c>
      <c r="H42" s="159">
        <f t="shared" si="0"/>
        <v>9.3340929477372949</v>
      </c>
      <c r="I42" s="159">
        <f>MIN(H42,'NOx OS Emissions'!L42,'NOx OS Consent Decree Caps'!D42,' Retirement Adjustments'!D42)</f>
        <v>0</v>
      </c>
      <c r="J42" s="165">
        <v>3518.7811999999999</v>
      </c>
      <c r="K42" s="164">
        <f>I42</f>
        <v>0</v>
      </c>
      <c r="L42" s="165">
        <v>644.3836</v>
      </c>
      <c r="M42" s="159">
        <f>K42</f>
        <v>0</v>
      </c>
      <c r="N42" s="165">
        <v>118.004</v>
      </c>
      <c r="O42" s="159">
        <f>M42</f>
        <v>0</v>
      </c>
      <c r="P42" s="165">
        <v>21.6097</v>
      </c>
      <c r="Q42" s="159">
        <f>O42</f>
        <v>0</v>
      </c>
      <c r="R42" s="165">
        <v>3.9573</v>
      </c>
      <c r="S42" s="159">
        <f>Q42</f>
        <v>0</v>
      </c>
      <c r="T42" s="165">
        <v>0.72470000000000001</v>
      </c>
      <c r="U42" s="159">
        <f>S42</f>
        <v>0</v>
      </c>
      <c r="V42" s="165">
        <v>0.13270000000000001</v>
      </c>
      <c r="W42" s="159">
        <f>U42</f>
        <v>0</v>
      </c>
      <c r="X42" s="165">
        <v>2.4299999999999999E-2</v>
      </c>
      <c r="Y42" s="159">
        <f t="shared" si="26"/>
        <v>0</v>
      </c>
      <c r="Z42" s="165">
        <v>4.4999999999999997E-3</v>
      </c>
      <c r="AA42" s="159">
        <f t="shared" si="18"/>
        <v>0</v>
      </c>
    </row>
    <row r="43" spans="1:27" ht="15" customHeight="1" x14ac:dyDescent="0.25">
      <c r="A43" s="63" t="s">
        <v>19</v>
      </c>
      <c r="B43" s="133">
        <v>1004</v>
      </c>
      <c r="C43" s="138" t="s">
        <v>90</v>
      </c>
      <c r="D43" s="141">
        <f>(LARGE('NOx OS Heat Inputs'!D43:K43,1)+LARGE('NOx OS Heat Inputs'!D43:N43,2)+LARGE('NOx OS Heat Inputs'!D43:N43,3))/3</f>
        <v>301846.85800000001</v>
      </c>
      <c r="E43" s="140">
        <v>586631824</v>
      </c>
      <c r="F43" s="153">
        <f t="shared" si="1"/>
        <v>5.1454224890465545E-4</v>
      </c>
      <c r="G43" s="159">
        <v>22835</v>
      </c>
      <c r="H43" s="159">
        <f t="shared" si="0"/>
        <v>11.749572253737806</v>
      </c>
      <c r="I43" s="159">
        <f>MIN(H43,'NOx OS Emissions'!L43,'NOx OS Consent Decree Caps'!D43,' Retirement Adjustments'!D43)</f>
        <v>0</v>
      </c>
      <c r="J43" s="165">
        <v>3518.7811999999999</v>
      </c>
      <c r="K43" s="164">
        <f>I43</f>
        <v>0</v>
      </c>
      <c r="L43" s="165">
        <v>644.3836</v>
      </c>
      <c r="M43" s="159">
        <f>K43</f>
        <v>0</v>
      </c>
      <c r="N43" s="165">
        <v>118.004</v>
      </c>
      <c r="O43" s="159">
        <f>M43</f>
        <v>0</v>
      </c>
      <c r="P43" s="165">
        <v>21.6097</v>
      </c>
      <c r="Q43" s="159">
        <f>O43</f>
        <v>0</v>
      </c>
      <c r="R43" s="165">
        <v>3.9573</v>
      </c>
      <c r="S43" s="159">
        <f>Q43</f>
        <v>0</v>
      </c>
      <c r="T43" s="165">
        <v>0.72470000000000001</v>
      </c>
      <c r="U43" s="159">
        <f>S43</f>
        <v>0</v>
      </c>
      <c r="V43" s="165">
        <v>0.13270000000000001</v>
      </c>
      <c r="W43" s="159">
        <f>U43</f>
        <v>0</v>
      </c>
      <c r="X43" s="165">
        <v>2.4299999999999999E-2</v>
      </c>
      <c r="Y43" s="159">
        <f t="shared" si="26"/>
        <v>0</v>
      </c>
      <c r="Z43" s="165">
        <v>4.4999999999999997E-3</v>
      </c>
      <c r="AA43" s="159">
        <f t="shared" si="18"/>
        <v>0</v>
      </c>
    </row>
    <row r="44" spans="1:27" s="100" customFormat="1" ht="15" customHeight="1" x14ac:dyDescent="0.25">
      <c r="A44" s="63" t="s">
        <v>19</v>
      </c>
      <c r="B44" s="133">
        <v>1004</v>
      </c>
      <c r="C44" s="138" t="s">
        <v>129</v>
      </c>
      <c r="D44" s="141">
        <f>(LARGE('NOx OS Heat Inputs'!D44:K44,1)+LARGE('NOx OS Heat Inputs'!D44:N44,2)+LARGE('NOx OS Heat Inputs'!D44:N44,3))/3</f>
        <v>5520436.7030000007</v>
      </c>
      <c r="E44" s="140">
        <v>586631824</v>
      </c>
      <c r="F44" s="153">
        <f t="shared" si="1"/>
        <v>9.4103941810698647E-3</v>
      </c>
      <c r="G44" s="159">
        <v>22835</v>
      </c>
      <c r="H44" s="159">
        <f>PRODUCT(F44,G44)</f>
        <v>214.88635112473037</v>
      </c>
      <c r="I44" s="159">
        <f>MIN(H44,'NOx OS Emissions'!L44,'NOx OS Consent Decree Caps'!D44,' Retirement Adjustments'!D44)</f>
        <v>159.31399999999999</v>
      </c>
      <c r="J44" s="165">
        <v>3518.7811999999999</v>
      </c>
      <c r="K44" s="164">
        <f t="shared" si="19"/>
        <v>159.31399999999999</v>
      </c>
      <c r="L44" s="165">
        <v>644.3836</v>
      </c>
      <c r="M44" s="159">
        <f t="shared" si="20"/>
        <v>159.31399999999999</v>
      </c>
      <c r="N44" s="165">
        <v>118.004</v>
      </c>
      <c r="O44" s="159">
        <f t="shared" si="21"/>
        <v>159.31399999999999</v>
      </c>
      <c r="P44" s="165">
        <v>21.6097</v>
      </c>
      <c r="Q44" s="159">
        <f t="shared" si="22"/>
        <v>159.31399999999999</v>
      </c>
      <c r="R44" s="165">
        <v>3.9573</v>
      </c>
      <c r="S44" s="159">
        <f t="shared" si="23"/>
        <v>159.31399999999999</v>
      </c>
      <c r="T44" s="165">
        <v>0.72470000000000001</v>
      </c>
      <c r="U44" s="159">
        <f t="shared" si="24"/>
        <v>159.31399999999999</v>
      </c>
      <c r="V44" s="165">
        <v>0.13270000000000001</v>
      </c>
      <c r="W44" s="159">
        <f t="shared" si="25"/>
        <v>159.31399999999999</v>
      </c>
      <c r="X44" s="165">
        <v>2.4299999999999999E-2</v>
      </c>
      <c r="Y44" s="159">
        <f t="shared" si="26"/>
        <v>159.31399999999999</v>
      </c>
      <c r="Z44" s="165">
        <v>4.4999999999999997E-3</v>
      </c>
      <c r="AA44" s="159">
        <f t="shared" si="18"/>
        <v>159.31399999999999</v>
      </c>
    </row>
    <row r="45" spans="1:27" s="100" customFormat="1" ht="15" customHeight="1" x14ac:dyDescent="0.25">
      <c r="A45" s="63" t="s">
        <v>19</v>
      </c>
      <c r="B45" s="133">
        <v>1004</v>
      </c>
      <c r="C45" s="138" t="s">
        <v>130</v>
      </c>
      <c r="D45" s="141">
        <f>(LARGE('NOx OS Heat Inputs'!D45:K45,1)+LARGE('NOx OS Heat Inputs'!D45:N45,2)+LARGE('NOx OS Heat Inputs'!D45:N45,3))/3</f>
        <v>5472712.1289999997</v>
      </c>
      <c r="E45" s="140">
        <v>586631824</v>
      </c>
      <c r="F45" s="153">
        <f>D45/E45</f>
        <v>9.3290406437275038E-3</v>
      </c>
      <c r="G45" s="159">
        <v>22835</v>
      </c>
      <c r="H45" s="159">
        <f>PRODUCT(F45,G45)</f>
        <v>213.02864309951755</v>
      </c>
      <c r="I45" s="159">
        <f>MIN(H45,'NOx OS Emissions'!L45,'NOx OS Consent Decree Caps'!D45,' Retirement Adjustments'!D45)</f>
        <v>184.43799999999999</v>
      </c>
      <c r="J45" s="165">
        <v>3518.7811999999999</v>
      </c>
      <c r="K45" s="164">
        <f t="shared" si="19"/>
        <v>184.43799999999999</v>
      </c>
      <c r="L45" s="165">
        <v>644.3836</v>
      </c>
      <c r="M45" s="159">
        <f t="shared" si="20"/>
        <v>184.43799999999999</v>
      </c>
      <c r="N45" s="165">
        <v>118.004</v>
      </c>
      <c r="O45" s="159">
        <f t="shared" si="21"/>
        <v>184.43799999999999</v>
      </c>
      <c r="P45" s="165">
        <v>21.6097</v>
      </c>
      <c r="Q45" s="159">
        <f t="shared" si="22"/>
        <v>184.43799999999999</v>
      </c>
      <c r="R45" s="165">
        <v>3.9573</v>
      </c>
      <c r="S45" s="159">
        <f t="shared" si="23"/>
        <v>184.43799999999999</v>
      </c>
      <c r="T45" s="165">
        <v>0.72470000000000001</v>
      </c>
      <c r="U45" s="159">
        <f t="shared" si="24"/>
        <v>184.43799999999999</v>
      </c>
      <c r="V45" s="165">
        <v>0.13270000000000001</v>
      </c>
      <c r="W45" s="159">
        <f t="shared" si="25"/>
        <v>184.43799999999999</v>
      </c>
      <c r="X45" s="165">
        <v>2.4299999999999999E-2</v>
      </c>
      <c r="Y45" s="159">
        <f t="shared" si="26"/>
        <v>184.43799999999999</v>
      </c>
      <c r="Z45" s="165">
        <v>4.4999999999999997E-3</v>
      </c>
      <c r="AA45" s="159">
        <f t="shared" si="18"/>
        <v>184.43799999999999</v>
      </c>
    </row>
    <row r="46" spans="1:27" ht="15" customHeight="1" x14ac:dyDescent="0.25">
      <c r="A46" s="136" t="s">
        <v>20</v>
      </c>
      <c r="B46" s="136">
        <v>1012</v>
      </c>
      <c r="C46" s="136">
        <v>1</v>
      </c>
      <c r="D46" s="141">
        <v>0</v>
      </c>
      <c r="E46" s="140">
        <v>586631824</v>
      </c>
      <c r="F46" s="153">
        <f t="shared" si="1"/>
        <v>0</v>
      </c>
      <c r="G46" s="159">
        <v>22835</v>
      </c>
      <c r="H46" s="159">
        <f t="shared" si="0"/>
        <v>0</v>
      </c>
      <c r="I46" s="159">
        <f>MIN(H46,'NOx OS Emissions'!L46,'NOx OS Consent Decree Caps'!D46,' Retirement Adjustments'!D46)</f>
        <v>0</v>
      </c>
      <c r="J46" s="165">
        <v>3518.7811999999999</v>
      </c>
      <c r="K46" s="164">
        <f t="shared" si="19"/>
        <v>0</v>
      </c>
      <c r="L46" s="165">
        <v>644.3836</v>
      </c>
      <c r="M46" s="159">
        <f t="shared" si="20"/>
        <v>0</v>
      </c>
      <c r="N46" s="165">
        <v>118.004</v>
      </c>
      <c r="O46" s="159">
        <f t="shared" si="21"/>
        <v>0</v>
      </c>
      <c r="P46" s="165">
        <v>21.6097</v>
      </c>
      <c r="Q46" s="159">
        <f t="shared" si="22"/>
        <v>0</v>
      </c>
      <c r="R46" s="165">
        <v>3.9573</v>
      </c>
      <c r="S46" s="159">
        <f t="shared" si="23"/>
        <v>0</v>
      </c>
      <c r="T46" s="165">
        <v>0.72470000000000001</v>
      </c>
      <c r="U46" s="159">
        <f t="shared" si="24"/>
        <v>0</v>
      </c>
      <c r="V46" s="165">
        <v>0.13270000000000001</v>
      </c>
      <c r="W46" s="159">
        <f t="shared" si="25"/>
        <v>0</v>
      </c>
      <c r="X46" s="165">
        <v>2.4299999999999999E-2</v>
      </c>
      <c r="Y46" s="159">
        <f t="shared" si="26"/>
        <v>0</v>
      </c>
      <c r="Z46" s="165">
        <v>4.4999999999999997E-3</v>
      </c>
      <c r="AA46" s="159">
        <f t="shared" si="18"/>
        <v>0</v>
      </c>
    </row>
    <row r="47" spans="1:27" ht="15" customHeight="1" x14ac:dyDescent="0.25">
      <c r="A47" s="63" t="s">
        <v>20</v>
      </c>
      <c r="B47" s="133">
        <v>1012</v>
      </c>
      <c r="C47" s="133">
        <v>2</v>
      </c>
      <c r="D47" s="141">
        <f>(LARGE('NOx OS Heat Inputs'!D47:K47,1)+LARGE('NOx OS Heat Inputs'!D47:N47,2)+LARGE('NOx OS Heat Inputs'!D47:N47,3))/3</f>
        <v>2158715.913666667</v>
      </c>
      <c r="E47" s="140">
        <v>586631824</v>
      </c>
      <c r="F47" s="153">
        <f t="shared" si="1"/>
        <v>3.6798479478103918E-3</v>
      </c>
      <c r="G47" s="159">
        <v>22835</v>
      </c>
      <c r="H47" s="159">
        <f t="shared" si="0"/>
        <v>84.029327888250293</v>
      </c>
      <c r="I47" s="159">
        <f>MIN(H47,'NOx OS Emissions'!L47,'NOx OS Consent Decree Caps'!D47,' Retirement Adjustments'!D47)</f>
        <v>84.029327888250293</v>
      </c>
      <c r="J47" s="165">
        <v>3518.7811999999999</v>
      </c>
      <c r="K47" s="164">
        <f>PRODUCT(F47,J47)+H47</f>
        <v>96.97790766586408</v>
      </c>
      <c r="L47" s="165">
        <v>644.3836</v>
      </c>
      <c r="M47" s="164">
        <f>PRODUCT(F47,L47)+K47</f>
        <v>99.349141333926752</v>
      </c>
      <c r="N47" s="165">
        <v>118.004</v>
      </c>
      <c r="O47" s="164">
        <f>PRODUCT(F47,N47)+M47</f>
        <v>99.783378111160175</v>
      </c>
      <c r="P47" s="165">
        <v>21.6097</v>
      </c>
      <c r="Q47" s="164">
        <f>PRODUCT(F47,P47)+O47</f>
        <v>99.862898521357977</v>
      </c>
      <c r="R47" s="165">
        <v>3.9573</v>
      </c>
      <c r="S47" s="164">
        <f>PRODUCT(F47,R47)+Q47</f>
        <v>99.877460783641851</v>
      </c>
      <c r="T47" s="165">
        <v>0.72470000000000001</v>
      </c>
      <c r="U47" s="164">
        <f>PRODUCT(F47,T47)+S47</f>
        <v>99.880127569449627</v>
      </c>
      <c r="V47" s="165">
        <v>0.13270000000000001</v>
      </c>
      <c r="W47" s="164">
        <f>PRODUCT(F47,V47)+U47</f>
        <v>99.880615885272306</v>
      </c>
      <c r="X47" s="165">
        <v>2.4299999999999999E-2</v>
      </c>
      <c r="Y47" s="164">
        <f>PRODUCT(F47,X47)+W47</f>
        <v>99.880705305577436</v>
      </c>
      <c r="Z47" s="165">
        <v>4.4999999999999997E-3</v>
      </c>
      <c r="AA47" s="164">
        <f>PRODUCT(F47,Z47)+Y47</f>
        <v>99.880721864893204</v>
      </c>
    </row>
    <row r="48" spans="1:27" ht="15" customHeight="1" x14ac:dyDescent="0.25">
      <c r="A48" s="63" t="s">
        <v>20</v>
      </c>
      <c r="B48" s="133">
        <v>1012</v>
      </c>
      <c r="C48" s="133">
        <v>3</v>
      </c>
      <c r="D48" s="141">
        <f>(LARGE('NOx OS Heat Inputs'!D48:K48,1)+LARGE('NOx OS Heat Inputs'!D48:N48,2)+LARGE('NOx OS Heat Inputs'!D48:N48,3))/3</f>
        <v>9144155.0066666659</v>
      </c>
      <c r="E48" s="140">
        <v>586631824</v>
      </c>
      <c r="F48" s="153">
        <f t="shared" si="1"/>
        <v>1.5587553611252202E-2</v>
      </c>
      <c r="G48" s="159">
        <v>22835</v>
      </c>
      <c r="H48" s="159">
        <f t="shared" si="0"/>
        <v>355.94178671294401</v>
      </c>
      <c r="I48" s="159">
        <f>MIN(H48,'NOx OS Emissions'!L48,'NOx OS Consent Decree Caps'!D48,' Retirement Adjustments'!D48)</f>
        <v>355.94178671294401</v>
      </c>
      <c r="J48" s="165">
        <v>3518.7811999999999</v>
      </c>
      <c r="K48" s="164">
        <f>PRODUCT(F48,J48)+H48</f>
        <v>410.79097731421035</v>
      </c>
      <c r="L48" s="165">
        <v>644.3836</v>
      </c>
      <c r="M48" s="164">
        <f>PRODUCT(F48,L48)+K48</f>
        <v>420.83534122542204</v>
      </c>
      <c r="N48" s="165">
        <v>118.004</v>
      </c>
      <c r="O48" s="164">
        <f>PRODUCT(F48,N48)+M48</f>
        <v>422.67473490176423</v>
      </c>
      <c r="P48" s="165">
        <v>21.6097</v>
      </c>
      <c r="Q48" s="164">
        <f>PRODUCT(F48,P48)+O48</f>
        <v>423.01157725903732</v>
      </c>
      <c r="R48" s="165">
        <v>3.9573</v>
      </c>
      <c r="S48" s="164">
        <f>PRODUCT(F48,R48)+Q48</f>
        <v>423.07326188494312</v>
      </c>
      <c r="T48" s="165">
        <v>0.72470000000000001</v>
      </c>
      <c r="U48" s="164">
        <f>PRODUCT(F48,T48)+S48</f>
        <v>423.08455818504518</v>
      </c>
      <c r="V48" s="165">
        <v>0.13270000000000001</v>
      </c>
      <c r="W48" s="164">
        <f>PRODUCT(F48,V48)+U48</f>
        <v>423.08662665340938</v>
      </c>
      <c r="X48" s="165">
        <v>2.4299999999999999E-2</v>
      </c>
      <c r="Y48" s="164">
        <f>PRODUCT(F48,X48)+W48</f>
        <v>423.08700543096211</v>
      </c>
      <c r="Z48" s="165">
        <v>4.4999999999999997E-3</v>
      </c>
      <c r="AA48" s="164">
        <f>PRODUCT(F48,Z48)+Y48</f>
        <v>423.08707557495336</v>
      </c>
    </row>
    <row r="49" spans="1:27" ht="15" customHeight="1" x14ac:dyDescent="0.25">
      <c r="A49" s="63" t="s">
        <v>21</v>
      </c>
      <c r="B49" s="133">
        <v>1043</v>
      </c>
      <c r="C49" s="139" t="s">
        <v>22</v>
      </c>
      <c r="D49" s="141">
        <f>(LARGE('NOx OS Heat Inputs'!D49:K49,1)+LARGE('NOx OS Heat Inputs'!D49:N49,2)+LARGE('NOx OS Heat Inputs'!D49:N49,3))/3</f>
        <v>3265886.4603333338</v>
      </c>
      <c r="E49" s="140">
        <v>586631824</v>
      </c>
      <c r="F49" s="153">
        <f t="shared" si="1"/>
        <v>5.5671825610561039E-3</v>
      </c>
      <c r="G49" s="159">
        <v>22835</v>
      </c>
      <c r="H49" s="159">
        <f t="shared" si="0"/>
        <v>127.12661378171613</v>
      </c>
      <c r="I49" s="159">
        <f>MIN(H49,'NOx OS Emissions'!L49,'NOx OS Consent Decree Caps'!D49,' Retirement Adjustments'!D49)</f>
        <v>0</v>
      </c>
      <c r="J49" s="165">
        <v>3518.7811999999999</v>
      </c>
      <c r="K49" s="164">
        <f t="shared" ref="K49:K54" si="27">I49</f>
        <v>0</v>
      </c>
      <c r="L49" s="165">
        <v>644.3836</v>
      </c>
      <c r="M49" s="159">
        <f t="shared" ref="M49:M54" si="28">K49</f>
        <v>0</v>
      </c>
      <c r="N49" s="165">
        <v>118.004</v>
      </c>
      <c r="O49" s="159">
        <f t="shared" ref="O49:O54" si="29">M49</f>
        <v>0</v>
      </c>
      <c r="P49" s="165">
        <v>21.6097</v>
      </c>
      <c r="Q49" s="159">
        <f t="shared" ref="Q49:Q54" si="30">O49</f>
        <v>0</v>
      </c>
      <c r="R49" s="165">
        <v>3.9573</v>
      </c>
      <c r="S49" s="159">
        <f t="shared" ref="S49:S54" si="31">Q49</f>
        <v>0</v>
      </c>
      <c r="T49" s="165">
        <v>0.72470000000000001</v>
      </c>
      <c r="U49" s="159">
        <f t="shared" ref="U49:U54" si="32">S49</f>
        <v>0</v>
      </c>
      <c r="V49" s="165">
        <v>0.13270000000000001</v>
      </c>
      <c r="W49" s="159">
        <f t="shared" ref="W49:W54" si="33">U49</f>
        <v>0</v>
      </c>
      <c r="X49" s="165">
        <v>2.4299999999999999E-2</v>
      </c>
      <c r="Y49" s="159">
        <f t="shared" ref="Y49:Y54" si="34">W49</f>
        <v>0</v>
      </c>
      <c r="Z49" s="165">
        <v>4.4999999999999997E-3</v>
      </c>
      <c r="AA49" s="159">
        <f t="shared" ref="AA49:AA54" si="35">Y49</f>
        <v>0</v>
      </c>
    </row>
    <row r="50" spans="1:27" ht="15" customHeight="1" x14ac:dyDescent="0.25">
      <c r="A50" s="63" t="s">
        <v>21</v>
      </c>
      <c r="B50" s="133">
        <v>1043</v>
      </c>
      <c r="C50" s="139" t="s">
        <v>23</v>
      </c>
      <c r="D50" s="141">
        <f>(LARGE('NOx OS Heat Inputs'!D50:K50,1)+LARGE('NOx OS Heat Inputs'!D50:N50,2)+LARGE('NOx OS Heat Inputs'!D50:N50,3))/3</f>
        <v>3694088.3593333331</v>
      </c>
      <c r="E50" s="140">
        <v>586631824</v>
      </c>
      <c r="F50" s="153">
        <f t="shared" si="1"/>
        <v>6.2971155130058763E-3</v>
      </c>
      <c r="G50" s="159">
        <v>22835</v>
      </c>
      <c r="H50" s="159">
        <f t="shared" si="0"/>
        <v>143.79463273948917</v>
      </c>
      <c r="I50" s="159">
        <f>MIN(H50,'NOx OS Emissions'!L50,'NOx OS Consent Decree Caps'!D50,' Retirement Adjustments'!D50)</f>
        <v>0</v>
      </c>
      <c r="J50" s="165">
        <v>3518.7811999999999</v>
      </c>
      <c r="K50" s="164">
        <f t="shared" si="27"/>
        <v>0</v>
      </c>
      <c r="L50" s="165">
        <v>644.3836</v>
      </c>
      <c r="M50" s="159">
        <f t="shared" si="28"/>
        <v>0</v>
      </c>
      <c r="N50" s="165">
        <v>118.004</v>
      </c>
      <c r="O50" s="159">
        <f t="shared" si="29"/>
        <v>0</v>
      </c>
      <c r="P50" s="165">
        <v>21.6097</v>
      </c>
      <c r="Q50" s="159">
        <f t="shared" si="30"/>
        <v>0</v>
      </c>
      <c r="R50" s="165">
        <v>3.9573</v>
      </c>
      <c r="S50" s="159">
        <f t="shared" si="31"/>
        <v>0</v>
      </c>
      <c r="T50" s="165">
        <v>0.72470000000000001</v>
      </c>
      <c r="U50" s="159">
        <f t="shared" si="32"/>
        <v>0</v>
      </c>
      <c r="V50" s="165">
        <v>0.13270000000000001</v>
      </c>
      <c r="W50" s="159">
        <f t="shared" si="33"/>
        <v>0</v>
      </c>
      <c r="X50" s="165">
        <v>2.4299999999999999E-2</v>
      </c>
      <c r="Y50" s="159">
        <f t="shared" si="34"/>
        <v>0</v>
      </c>
      <c r="Z50" s="165">
        <v>4.4999999999999997E-3</v>
      </c>
      <c r="AA50" s="159">
        <f t="shared" si="35"/>
        <v>0</v>
      </c>
    </row>
    <row r="51" spans="1:27" ht="15" customHeight="1" x14ac:dyDescent="0.25">
      <c r="A51" s="63" t="s">
        <v>24</v>
      </c>
      <c r="B51" s="133">
        <v>7759</v>
      </c>
      <c r="C51" s="139" t="s">
        <v>25</v>
      </c>
      <c r="D51" s="141">
        <f>(LARGE('NOx OS Heat Inputs'!D51:K51,1)+LARGE('NOx OS Heat Inputs'!D51:N51,2)+LARGE('NOx OS Heat Inputs'!D51:N51,3))/3</f>
        <v>203944.70966666666</v>
      </c>
      <c r="E51" s="140">
        <v>586631824</v>
      </c>
      <c r="F51" s="153">
        <f t="shared" si="1"/>
        <v>3.4765367530873446E-4</v>
      </c>
      <c r="G51" s="159">
        <v>22835</v>
      </c>
      <c r="H51" s="159">
        <f t="shared" si="0"/>
        <v>7.9386716756749509</v>
      </c>
      <c r="I51" s="159">
        <f>MIN(H51,'NOx OS Emissions'!L51,'NOx OS Consent Decree Caps'!D51,' Retirement Adjustments'!D51)</f>
        <v>2.375</v>
      </c>
      <c r="J51" s="165">
        <v>3518.7811999999999</v>
      </c>
      <c r="K51" s="164">
        <f t="shared" si="27"/>
        <v>2.375</v>
      </c>
      <c r="L51" s="165">
        <v>644.3836</v>
      </c>
      <c r="M51" s="159">
        <f t="shared" si="28"/>
        <v>2.375</v>
      </c>
      <c r="N51" s="165">
        <v>118.004</v>
      </c>
      <c r="O51" s="159">
        <f t="shared" si="29"/>
        <v>2.375</v>
      </c>
      <c r="P51" s="165">
        <v>21.6097</v>
      </c>
      <c r="Q51" s="159">
        <f t="shared" si="30"/>
        <v>2.375</v>
      </c>
      <c r="R51" s="165">
        <v>3.9573</v>
      </c>
      <c r="S51" s="159">
        <f t="shared" si="31"/>
        <v>2.375</v>
      </c>
      <c r="T51" s="165">
        <v>0.72470000000000001</v>
      </c>
      <c r="U51" s="159">
        <f t="shared" si="32"/>
        <v>2.375</v>
      </c>
      <c r="V51" s="165">
        <v>0.13270000000000001</v>
      </c>
      <c r="W51" s="159">
        <f t="shared" si="33"/>
        <v>2.375</v>
      </c>
      <c r="X51" s="165">
        <v>2.4299999999999999E-2</v>
      </c>
      <c r="Y51" s="159">
        <f t="shared" si="34"/>
        <v>2.375</v>
      </c>
      <c r="Z51" s="165">
        <v>4.4999999999999997E-3</v>
      </c>
      <c r="AA51" s="159">
        <f t="shared" si="35"/>
        <v>2.375</v>
      </c>
    </row>
    <row r="52" spans="1:27" ht="15" customHeight="1" x14ac:dyDescent="0.25">
      <c r="A52" s="63" t="s">
        <v>24</v>
      </c>
      <c r="B52" s="133">
        <v>7759</v>
      </c>
      <c r="C52" s="139" t="s">
        <v>26</v>
      </c>
      <c r="D52" s="141">
        <f>(LARGE('NOx OS Heat Inputs'!D52:K52,1)+LARGE('NOx OS Heat Inputs'!D52:N52,2)+LARGE('NOx OS Heat Inputs'!D52:N52,3))/3</f>
        <v>338410.20033333334</v>
      </c>
      <c r="E52" s="140">
        <v>586631824</v>
      </c>
      <c r="F52" s="153">
        <f t="shared" si="1"/>
        <v>5.7686982957360548E-4</v>
      </c>
      <c r="G52" s="159">
        <v>22835</v>
      </c>
      <c r="H52" s="159">
        <f t="shared" si="0"/>
        <v>13.172822558313282</v>
      </c>
      <c r="I52" s="159">
        <f>MIN(H52,'NOx OS Emissions'!L52,'NOx OS Consent Decree Caps'!D52,' Retirement Adjustments'!D52)</f>
        <v>4.7249999999999996</v>
      </c>
      <c r="J52" s="165">
        <v>3518.7811999999999</v>
      </c>
      <c r="K52" s="164">
        <f t="shared" si="27"/>
        <v>4.7249999999999996</v>
      </c>
      <c r="L52" s="165">
        <v>644.3836</v>
      </c>
      <c r="M52" s="159">
        <f t="shared" si="28"/>
        <v>4.7249999999999996</v>
      </c>
      <c r="N52" s="165">
        <v>118.004</v>
      </c>
      <c r="O52" s="159">
        <f t="shared" si="29"/>
        <v>4.7249999999999996</v>
      </c>
      <c r="P52" s="165">
        <v>21.6097</v>
      </c>
      <c r="Q52" s="159">
        <f t="shared" si="30"/>
        <v>4.7249999999999996</v>
      </c>
      <c r="R52" s="165">
        <v>3.9573</v>
      </c>
      <c r="S52" s="159">
        <f t="shared" si="31"/>
        <v>4.7249999999999996</v>
      </c>
      <c r="T52" s="165">
        <v>0.72470000000000001</v>
      </c>
      <c r="U52" s="159">
        <f t="shared" si="32"/>
        <v>4.7249999999999996</v>
      </c>
      <c r="V52" s="165">
        <v>0.13270000000000001</v>
      </c>
      <c r="W52" s="159">
        <f t="shared" si="33"/>
        <v>4.7249999999999996</v>
      </c>
      <c r="X52" s="165">
        <v>2.4299999999999999E-2</v>
      </c>
      <c r="Y52" s="159">
        <f t="shared" si="34"/>
        <v>4.7249999999999996</v>
      </c>
      <c r="Z52" s="165">
        <v>4.4999999999999997E-3</v>
      </c>
      <c r="AA52" s="159">
        <f t="shared" si="35"/>
        <v>4.7249999999999996</v>
      </c>
    </row>
    <row r="53" spans="1:27" ht="15" customHeight="1" x14ac:dyDescent="0.25">
      <c r="A53" s="63" t="s">
        <v>24</v>
      </c>
      <c r="B53" s="133">
        <v>7759</v>
      </c>
      <c r="C53" s="139" t="s">
        <v>27</v>
      </c>
      <c r="D53" s="141">
        <f>(LARGE('NOx OS Heat Inputs'!D53:K53,1)+LARGE('NOx OS Heat Inputs'!D53:N53,2)+LARGE('NOx OS Heat Inputs'!D53:N53,3))/3</f>
        <v>321639.46600000001</v>
      </c>
      <c r="E53" s="140">
        <v>586631824</v>
      </c>
      <c r="F53" s="153">
        <f t="shared" si="1"/>
        <v>5.4828165271852015E-4</v>
      </c>
      <c r="G53" s="159">
        <v>22835</v>
      </c>
      <c r="H53" s="159">
        <f t="shared" si="0"/>
        <v>12.520011539827408</v>
      </c>
      <c r="I53" s="159">
        <f>MIN(H53,'NOx OS Emissions'!L53,'NOx OS Consent Decree Caps'!D53,' Retirement Adjustments'!D53)</f>
        <v>3.8490000000000002</v>
      </c>
      <c r="J53" s="165">
        <v>3518.7811999999999</v>
      </c>
      <c r="K53" s="164">
        <f t="shared" si="27"/>
        <v>3.8490000000000002</v>
      </c>
      <c r="L53" s="165">
        <v>644.3836</v>
      </c>
      <c r="M53" s="159">
        <f t="shared" si="28"/>
        <v>3.8490000000000002</v>
      </c>
      <c r="N53" s="165">
        <v>118.004</v>
      </c>
      <c r="O53" s="159">
        <f t="shared" si="29"/>
        <v>3.8490000000000002</v>
      </c>
      <c r="P53" s="165">
        <v>21.6097</v>
      </c>
      <c r="Q53" s="159">
        <f t="shared" si="30"/>
        <v>3.8490000000000002</v>
      </c>
      <c r="R53" s="165">
        <v>3.9573</v>
      </c>
      <c r="S53" s="159">
        <f t="shared" si="31"/>
        <v>3.8490000000000002</v>
      </c>
      <c r="T53" s="165">
        <v>0.72470000000000001</v>
      </c>
      <c r="U53" s="159">
        <f t="shared" si="32"/>
        <v>3.8490000000000002</v>
      </c>
      <c r="V53" s="165">
        <v>0.13270000000000001</v>
      </c>
      <c r="W53" s="159">
        <f t="shared" si="33"/>
        <v>3.8490000000000002</v>
      </c>
      <c r="X53" s="165">
        <v>2.4299999999999999E-2</v>
      </c>
      <c r="Y53" s="159">
        <f t="shared" si="34"/>
        <v>3.8490000000000002</v>
      </c>
      <c r="Z53" s="165">
        <v>4.4999999999999997E-3</v>
      </c>
      <c r="AA53" s="159">
        <f t="shared" si="35"/>
        <v>3.8490000000000002</v>
      </c>
    </row>
    <row r="54" spans="1:27" ht="15" customHeight="1" x14ac:dyDescent="0.25">
      <c r="A54" s="63" t="s">
        <v>24</v>
      </c>
      <c r="B54" s="133">
        <v>7759</v>
      </c>
      <c r="C54" s="139" t="s">
        <v>28</v>
      </c>
      <c r="D54" s="141">
        <f>(LARGE('NOx OS Heat Inputs'!D54:K54,1)+LARGE('NOx OS Heat Inputs'!D54:N54,2)+LARGE('NOx OS Heat Inputs'!D54:N54,3))/3</f>
        <v>274361.35766666668</v>
      </c>
      <c r="E54" s="140">
        <v>586631824</v>
      </c>
      <c r="F54" s="153">
        <f t="shared" si="1"/>
        <v>4.6768918159930355E-4</v>
      </c>
      <c r="G54" s="159">
        <v>22835</v>
      </c>
      <c r="H54" s="159">
        <f t="shared" si="0"/>
        <v>10.679682461820097</v>
      </c>
      <c r="I54" s="159">
        <f>MIN(H54,'NOx OS Emissions'!L54,'NOx OS Consent Decree Caps'!D54,' Retirement Adjustments'!D54)</f>
        <v>4.0529999999999999</v>
      </c>
      <c r="J54" s="165">
        <v>3518.7811999999999</v>
      </c>
      <c r="K54" s="164">
        <f t="shared" si="27"/>
        <v>4.0529999999999999</v>
      </c>
      <c r="L54" s="165">
        <v>644.3836</v>
      </c>
      <c r="M54" s="159">
        <f t="shared" si="28"/>
        <v>4.0529999999999999</v>
      </c>
      <c r="N54" s="165">
        <v>118.004</v>
      </c>
      <c r="O54" s="159">
        <f t="shared" si="29"/>
        <v>4.0529999999999999</v>
      </c>
      <c r="P54" s="165">
        <v>21.6097</v>
      </c>
      <c r="Q54" s="159">
        <f t="shared" si="30"/>
        <v>4.0529999999999999</v>
      </c>
      <c r="R54" s="165">
        <v>3.9573</v>
      </c>
      <c r="S54" s="159">
        <f t="shared" si="31"/>
        <v>4.0529999999999999</v>
      </c>
      <c r="T54" s="165">
        <v>0.72470000000000001</v>
      </c>
      <c r="U54" s="159">
        <f t="shared" si="32"/>
        <v>4.0529999999999999</v>
      </c>
      <c r="V54" s="165">
        <v>0.13270000000000001</v>
      </c>
      <c r="W54" s="159">
        <f t="shared" si="33"/>
        <v>4.0529999999999999</v>
      </c>
      <c r="X54" s="165">
        <v>2.4299999999999999E-2</v>
      </c>
      <c r="Y54" s="159">
        <f t="shared" si="34"/>
        <v>4.0529999999999999</v>
      </c>
      <c r="Z54" s="165">
        <v>4.4999999999999997E-3</v>
      </c>
      <c r="AA54" s="159">
        <f t="shared" si="35"/>
        <v>4.0529999999999999</v>
      </c>
    </row>
    <row r="55" spans="1:27" ht="15" customHeight="1" x14ac:dyDescent="0.25">
      <c r="A55" s="63" t="s">
        <v>29</v>
      </c>
      <c r="B55" s="133">
        <v>6113</v>
      </c>
      <c r="C55" s="133">
        <v>1</v>
      </c>
      <c r="D55" s="141">
        <f>(LARGE('NOx OS Heat Inputs'!D55:K55,1)+LARGE('NOx OS Heat Inputs'!D55:N55,2)+LARGE('NOx OS Heat Inputs'!D55:N55,3))/3</f>
        <v>17963354.091666665</v>
      </c>
      <c r="E55" s="140">
        <v>586631824</v>
      </c>
      <c r="F55" s="153">
        <f t="shared" si="1"/>
        <v>3.062117218459438E-2</v>
      </c>
      <c r="G55" s="159">
        <v>22835</v>
      </c>
      <c r="H55" s="159">
        <f t="shared" si="0"/>
        <v>699.23446683521263</v>
      </c>
      <c r="I55" s="159">
        <f>MIN(H55,'NOx OS Emissions'!L55,'NOx OS Consent Decree Caps'!D55,' Retirement Adjustments'!D55)</f>
        <v>699.23446683521263</v>
      </c>
      <c r="J55" s="165">
        <v>3518.7811999999999</v>
      </c>
      <c r="K55" s="164">
        <f>PRODUCT(F55,J55)+H55</f>
        <v>806.98367184032622</v>
      </c>
      <c r="L55" s="165">
        <v>644.3836</v>
      </c>
      <c r="M55" s="164">
        <f>PRODUCT(F55,L55)+K55</f>
        <v>826.71545300885498</v>
      </c>
      <c r="N55" s="165">
        <v>118.004</v>
      </c>
      <c r="O55" s="164">
        <f>PRODUCT(F55,N55)+M55</f>
        <v>830.32887381132582</v>
      </c>
      <c r="P55" s="165">
        <v>21.6097</v>
      </c>
      <c r="Q55" s="164">
        <f>PRODUCT(F55,P55)+O55</f>
        <v>830.9905881558833</v>
      </c>
      <c r="R55" s="165">
        <v>3.9573</v>
      </c>
      <c r="S55" s="164">
        <f>PRODUCT(F55,R55)+Q55</f>
        <v>831.11176532056936</v>
      </c>
      <c r="T55" s="165">
        <v>0.72470000000000001</v>
      </c>
      <c r="U55" s="164">
        <f>PRODUCT(F55,T55)+S55</f>
        <v>831.13395648405151</v>
      </c>
      <c r="V55" s="165">
        <v>0.13270000000000001</v>
      </c>
      <c r="W55" s="164">
        <f>PRODUCT(F55,V55)+U55</f>
        <v>831.13801991360037</v>
      </c>
      <c r="X55" s="165">
        <v>2.4299999999999999E-2</v>
      </c>
      <c r="Y55" s="164">
        <f>PRODUCT(F55,X55)+W55</f>
        <v>831.13876400808442</v>
      </c>
      <c r="Z55" s="165">
        <v>4.4999999999999997E-3</v>
      </c>
      <c r="AA55" s="164">
        <f>PRODUCT(F55,Z55)+Y55</f>
        <v>831.1389018033592</v>
      </c>
    </row>
    <row r="56" spans="1:27" ht="15" customHeight="1" x14ac:dyDescent="0.25">
      <c r="A56" s="63" t="s">
        <v>29</v>
      </c>
      <c r="B56" s="133">
        <v>6113</v>
      </c>
      <c r="C56" s="133">
        <v>2</v>
      </c>
      <c r="D56" s="141">
        <f>(LARGE('NOx OS Heat Inputs'!D56:K56,1)+LARGE('NOx OS Heat Inputs'!D56:N56,2)+LARGE('NOx OS Heat Inputs'!D56:N56,3))/3</f>
        <v>18874066.445666667</v>
      </c>
      <c r="E56" s="140">
        <v>586631824</v>
      </c>
      <c r="F56" s="153">
        <f t="shared" si="1"/>
        <v>3.2173614988992939E-2</v>
      </c>
      <c r="G56" s="159">
        <v>22835</v>
      </c>
      <c r="H56" s="159">
        <f t="shared" si="0"/>
        <v>734.68449827365373</v>
      </c>
      <c r="I56" s="159">
        <f>MIN(H56,'NOx OS Emissions'!L56,'NOx OS Consent Decree Caps'!D56,' Retirement Adjustments'!D56)</f>
        <v>734.68449827365373</v>
      </c>
      <c r="J56" s="165">
        <v>3518.7811999999999</v>
      </c>
      <c r="K56" s="164">
        <f>PRODUCT(F56,J56)+H56</f>
        <v>847.89640983296033</v>
      </c>
      <c r="L56" s="165">
        <v>644.3836</v>
      </c>
      <c r="M56" s="164">
        <f t="shared" ref="M56:M65" si="36">PRODUCT(F56,L56)+K56</f>
        <v>868.62855968458155</v>
      </c>
      <c r="N56" s="165">
        <v>118.004</v>
      </c>
      <c r="O56" s="164">
        <f>PRODUCT(F56,N56)+M56</f>
        <v>872.42517494774268</v>
      </c>
      <c r="P56" s="165">
        <v>21.6097</v>
      </c>
      <c r="Q56" s="164">
        <f>PRODUCT(F56,P56)+O56</f>
        <v>873.12043711557033</v>
      </c>
      <c r="R56" s="165">
        <v>3.9573</v>
      </c>
      <c r="S56" s="164">
        <f>PRODUCT(F56,R56)+Q56</f>
        <v>873.24775776216632</v>
      </c>
      <c r="T56" s="165">
        <v>0.72470000000000001</v>
      </c>
      <c r="U56" s="164">
        <f>PRODUCT(F56,T56)+S56</f>
        <v>873.27107398094881</v>
      </c>
      <c r="V56" s="165">
        <v>0.13270000000000001</v>
      </c>
      <c r="W56" s="164">
        <f>PRODUCT(F56,V56)+U56</f>
        <v>873.27534341965782</v>
      </c>
      <c r="X56" s="165">
        <v>2.4299999999999999E-2</v>
      </c>
      <c r="Y56" s="164">
        <f>PRODUCT(F56,X56)+W56</f>
        <v>873.276125238502</v>
      </c>
      <c r="Z56" s="165">
        <v>4.4999999999999997E-3</v>
      </c>
      <c r="AA56" s="164">
        <f>PRODUCT(F56,Z56)+Y56</f>
        <v>873.27627001976941</v>
      </c>
    </row>
    <row r="57" spans="1:27" ht="15" customHeight="1" x14ac:dyDescent="0.25">
      <c r="A57" s="63" t="s">
        <v>29</v>
      </c>
      <c r="B57" s="133">
        <v>6113</v>
      </c>
      <c r="C57" s="133">
        <v>3</v>
      </c>
      <c r="D57" s="141">
        <f>(LARGE('NOx OS Heat Inputs'!D57:K57,1)+LARGE('NOx OS Heat Inputs'!D57:N57,2)+LARGE('NOx OS Heat Inputs'!D57:N57,3))/3</f>
        <v>19033129.624000002</v>
      </c>
      <c r="E57" s="140">
        <v>586631824</v>
      </c>
      <c r="F57" s="153">
        <f t="shared" si="1"/>
        <v>3.2444761510244974E-2</v>
      </c>
      <c r="G57" s="159">
        <v>22835</v>
      </c>
      <c r="H57" s="159">
        <f t="shared" si="0"/>
        <v>740.87612908644394</v>
      </c>
      <c r="I57" s="159">
        <f>MIN(H57,'NOx OS Emissions'!L57,'NOx OS Consent Decree Caps'!D57,' Retirement Adjustments'!D57)</f>
        <v>740.87612908644394</v>
      </c>
      <c r="J57" s="165">
        <v>3518.7811999999999</v>
      </c>
      <c r="K57" s="164">
        <f>PRODUCT(F57,J57)+H57</f>
        <v>855.04214592717756</v>
      </c>
      <c r="L57" s="165">
        <v>644.3836</v>
      </c>
      <c r="M57" s="164">
        <f t="shared" si="36"/>
        <v>875.94901815029061</v>
      </c>
      <c r="N57" s="165">
        <v>118.004</v>
      </c>
      <c r="O57" s="164">
        <f>PRODUCT(F57,N57)+M57</f>
        <v>879.77762978754561</v>
      </c>
      <c r="P57" s="165">
        <v>21.6097</v>
      </c>
      <c r="Q57" s="164">
        <f>PRODUCT(F57,P57)+O57</f>
        <v>880.47875135035349</v>
      </c>
      <c r="R57" s="165">
        <v>3.9573</v>
      </c>
      <c r="S57" s="164">
        <f>PRODUCT(F57,R57)+Q57</f>
        <v>880.607145005078</v>
      </c>
      <c r="T57" s="165">
        <v>0.72470000000000001</v>
      </c>
      <c r="U57" s="164">
        <f>PRODUCT(F57,T57)+S57</f>
        <v>880.63065772374443</v>
      </c>
      <c r="V57" s="165">
        <v>0.13270000000000001</v>
      </c>
      <c r="W57" s="164">
        <f>PRODUCT(F57,V57)+U57</f>
        <v>880.63496314359679</v>
      </c>
      <c r="X57" s="165">
        <v>2.4299999999999999E-2</v>
      </c>
      <c r="Y57" s="164">
        <f>PRODUCT(F57,X57)+W57</f>
        <v>880.6357515513015</v>
      </c>
      <c r="Z57" s="165">
        <v>4.4999999999999997E-3</v>
      </c>
      <c r="AA57" s="164">
        <f>PRODUCT(F57,Z57)+Y57</f>
        <v>880.63589755272824</v>
      </c>
    </row>
    <row r="58" spans="1:27" ht="15" customHeight="1" x14ac:dyDescent="0.25">
      <c r="A58" s="63" t="s">
        <v>29</v>
      </c>
      <c r="B58" s="133">
        <v>6113</v>
      </c>
      <c r="C58" s="133">
        <v>4</v>
      </c>
      <c r="D58" s="141">
        <f>(LARGE('NOx OS Heat Inputs'!D58:K58,1)+LARGE('NOx OS Heat Inputs'!D58:N58,2)+LARGE('NOx OS Heat Inputs'!D58:N58,3))/3</f>
        <v>16463672.692666667</v>
      </c>
      <c r="E58" s="140">
        <v>586631824</v>
      </c>
      <c r="F58" s="153">
        <f t="shared" si="1"/>
        <v>2.8064745244142545E-2</v>
      </c>
      <c r="G58" s="159">
        <v>22835</v>
      </c>
      <c r="H58" s="159">
        <f t="shared" si="0"/>
        <v>640.85845764999499</v>
      </c>
      <c r="I58" s="159">
        <f>MIN(H58,'NOx OS Emissions'!L58,'NOx OS Consent Decree Caps'!D58,' Retirement Adjustments'!D58)</f>
        <v>640.85845764999499</v>
      </c>
      <c r="J58" s="165">
        <v>3518.7811999999999</v>
      </c>
      <c r="K58" s="164">
        <f>PRODUCT(F58,J58)+H58</f>
        <v>739.6121555978732</v>
      </c>
      <c r="L58" s="165">
        <v>644.3836</v>
      </c>
      <c r="M58" s="164">
        <f t="shared" si="36"/>
        <v>757.6966171713766</v>
      </c>
      <c r="N58" s="165">
        <v>118.004</v>
      </c>
      <c r="O58" s="164">
        <f>PRODUCT(F58,N58)+M58</f>
        <v>761.00836936916642</v>
      </c>
      <c r="P58" s="165">
        <v>21.6097</v>
      </c>
      <c r="Q58" s="164">
        <f>PRODUCT(F58,P58)+O58</f>
        <v>761.61484009446872</v>
      </c>
      <c r="R58" s="165">
        <v>3.9573</v>
      </c>
      <c r="S58" s="164">
        <f>PRODUCT(F58,R58)+Q58</f>
        <v>761.72590071082334</v>
      </c>
      <c r="T58" s="165">
        <v>0.72470000000000001</v>
      </c>
      <c r="U58" s="164">
        <f>PRODUCT(F58,T58)+S58</f>
        <v>761.74623923170179</v>
      </c>
      <c r="V58" s="165">
        <v>0.13270000000000001</v>
      </c>
      <c r="W58" s="164">
        <f>PRODUCT(F58,V58)+U58</f>
        <v>761.74996342339568</v>
      </c>
      <c r="X58" s="165">
        <v>2.4299999999999999E-2</v>
      </c>
      <c r="Y58" s="164">
        <f>PRODUCT(F58,X58)+W58</f>
        <v>761.75064539670507</v>
      </c>
      <c r="Z58" s="165">
        <v>4.4999999999999997E-3</v>
      </c>
      <c r="AA58" s="164">
        <f>PRODUCT(F58,Z58)+Y58</f>
        <v>761.75077168805865</v>
      </c>
    </row>
    <row r="59" spans="1:27" ht="15" customHeight="1" x14ac:dyDescent="0.25">
      <c r="A59" s="63" t="s">
        <v>29</v>
      </c>
      <c r="B59" s="133">
        <v>6113</v>
      </c>
      <c r="C59" s="133">
        <v>5</v>
      </c>
      <c r="D59" s="141">
        <f>(LARGE('NOx OS Heat Inputs'!D59:K59,1)+LARGE('NOx OS Heat Inputs'!D59:N59,2)+LARGE('NOx OS Heat Inputs'!D59:N59,3))/3</f>
        <v>14772457.310000001</v>
      </c>
      <c r="E59" s="140">
        <v>586631824</v>
      </c>
      <c r="F59" s="153">
        <f t="shared" si="1"/>
        <v>2.5181820531441201E-2</v>
      </c>
      <c r="G59" s="159">
        <v>22835</v>
      </c>
      <c r="H59" s="159">
        <f t="shared" si="0"/>
        <v>575.02687183545981</v>
      </c>
      <c r="I59" s="159">
        <f>MIN(H59,'NOx OS Emissions'!L59,'NOx OS Consent Decree Caps'!D59,' Retirement Adjustments'!D59)</f>
        <v>575.02687183545981</v>
      </c>
      <c r="J59" s="165">
        <v>3518.7811999999999</v>
      </c>
      <c r="K59" s="164">
        <f>PRODUCT(F59,J59)+H59</f>
        <v>663.63618850326907</v>
      </c>
      <c r="L59" s="165">
        <v>644.3836</v>
      </c>
      <c r="M59" s="164">
        <f t="shared" si="36"/>
        <v>679.86294067187305</v>
      </c>
      <c r="N59" s="165">
        <v>118.004</v>
      </c>
      <c r="O59" s="164">
        <f>PRODUCT(F59,N59)+M59</f>
        <v>682.83449622186527</v>
      </c>
      <c r="P59" s="165">
        <v>21.6097</v>
      </c>
      <c r="Q59" s="164">
        <f>PRODUCT(F59,P59)+O59</f>
        <v>683.37866780900356</v>
      </c>
      <c r="R59" s="165">
        <v>3.9573</v>
      </c>
      <c r="S59" s="164">
        <f>PRODUCT(F59,R59)+Q59</f>
        <v>683.47831982739262</v>
      </c>
      <c r="T59" s="165">
        <v>0.72470000000000001</v>
      </c>
      <c r="U59" s="164">
        <f>PRODUCT(F59,T59)+S59</f>
        <v>683.49656909273176</v>
      </c>
      <c r="V59" s="165">
        <v>0.13270000000000001</v>
      </c>
      <c r="W59" s="164">
        <f>PRODUCT(F59,V59)+U59</f>
        <v>683.49991072031628</v>
      </c>
      <c r="X59" s="165">
        <v>2.4299999999999999E-2</v>
      </c>
      <c r="Y59" s="164">
        <f>PRODUCT(F59,X59)+W59</f>
        <v>683.50052263855514</v>
      </c>
      <c r="Z59" s="165">
        <v>4.4999999999999997E-3</v>
      </c>
      <c r="AA59" s="164">
        <f>PRODUCT(F59,Z59)+Y59</f>
        <v>683.50063595674749</v>
      </c>
    </row>
    <row r="60" spans="1:27" ht="15" customHeight="1" x14ac:dyDescent="0.25">
      <c r="A60" s="63" t="s">
        <v>78</v>
      </c>
      <c r="B60" s="133">
        <v>990</v>
      </c>
      <c r="C60" s="133">
        <v>10</v>
      </c>
      <c r="D60" s="141">
        <f>(LARGE('NOx OS Heat Inputs'!D60:K60,1)+LARGE('NOx OS Heat Inputs'!D60:N60,2)+LARGE('NOx OS Heat Inputs'!D60:N60,3))/3</f>
        <v>1571.8383333333331</v>
      </c>
      <c r="E60" s="140">
        <v>586631824</v>
      </c>
      <c r="F60" s="153">
        <f t="shared" si="1"/>
        <v>2.6794290200889837E-6</v>
      </c>
      <c r="G60" s="159">
        <v>22835</v>
      </c>
      <c r="H60" s="159">
        <f t="shared" si="0"/>
        <v>6.1184761673731942E-2</v>
      </c>
      <c r="I60" s="159">
        <f>MIN(H60,'NOx OS Emissions'!L60,'NOx OS Consent Decree Caps'!D60,' Retirement Adjustments'!D60)</f>
        <v>0</v>
      </c>
      <c r="J60" s="165">
        <v>3518.7811999999999</v>
      </c>
      <c r="K60" s="164">
        <f>I60</f>
        <v>0</v>
      </c>
      <c r="L60" s="165">
        <v>644.3836</v>
      </c>
      <c r="M60" s="159">
        <f>K60</f>
        <v>0</v>
      </c>
      <c r="N60" s="165">
        <v>118.004</v>
      </c>
      <c r="O60" s="159">
        <f>M60</f>
        <v>0</v>
      </c>
      <c r="P60" s="165">
        <v>21.6097</v>
      </c>
      <c r="Q60" s="159">
        <f>O60</f>
        <v>0</v>
      </c>
      <c r="R60" s="165">
        <v>3.9573</v>
      </c>
      <c r="S60" s="159">
        <f>Q60</f>
        <v>0</v>
      </c>
      <c r="T60" s="165">
        <v>0.72470000000000001</v>
      </c>
      <c r="U60" s="159">
        <f>S60</f>
        <v>0</v>
      </c>
      <c r="V60" s="165">
        <v>0.13270000000000001</v>
      </c>
      <c r="W60" s="159">
        <f>U60</f>
        <v>0</v>
      </c>
      <c r="X60" s="165">
        <v>2.4299999999999999E-2</v>
      </c>
      <c r="Y60" s="159">
        <f>W60</f>
        <v>0</v>
      </c>
      <c r="Z60" s="165">
        <v>4.4999999999999997E-3</v>
      </c>
      <c r="AA60" s="159">
        <f>Y60</f>
        <v>0</v>
      </c>
    </row>
    <row r="61" spans="1:27" ht="15" customHeight="1" x14ac:dyDescent="0.25">
      <c r="A61" s="63" t="s">
        <v>78</v>
      </c>
      <c r="B61" s="133">
        <v>990</v>
      </c>
      <c r="C61" s="133">
        <v>50</v>
      </c>
      <c r="D61" s="141">
        <f>(LARGE('NOx OS Heat Inputs'!D61:K61,1)+LARGE('NOx OS Heat Inputs'!D61:N61,2)+LARGE('NOx OS Heat Inputs'!D61:N61,3))/3</f>
        <v>2806539.932</v>
      </c>
      <c r="E61" s="140">
        <v>586631824</v>
      </c>
      <c r="F61" s="153">
        <f t="shared" si="1"/>
        <v>4.7841590196443214E-3</v>
      </c>
      <c r="G61" s="159">
        <v>22835</v>
      </c>
      <c r="H61" s="159">
        <f t="shared" si="0"/>
        <v>109.24627121357808</v>
      </c>
      <c r="I61" s="159">
        <f>MIN(H61,'NOx OS Emissions'!L61,'NOx OS Consent Decree Caps'!D61,' Retirement Adjustments'!D61)</f>
        <v>109.24627121357808</v>
      </c>
      <c r="J61" s="165">
        <v>3518.7811999999999</v>
      </c>
      <c r="K61" s="164">
        <f>PRODUCT(F61,J61)+H61</f>
        <v>126.08068002971295</v>
      </c>
      <c r="L61" s="165">
        <v>644.3836</v>
      </c>
      <c r="M61" s="164">
        <f t="shared" si="36"/>
        <v>129.16351364176384</v>
      </c>
      <c r="N61" s="165">
        <v>118.004</v>
      </c>
      <c r="O61" s="164">
        <f>PRODUCT(F61,N61)+M61</f>
        <v>129.72806354271796</v>
      </c>
      <c r="P61" s="165">
        <v>21.6097</v>
      </c>
      <c r="Q61" s="164">
        <f>PRODUCT(F61,P61)+O61</f>
        <v>129.83144778388478</v>
      </c>
      <c r="R61" s="165">
        <v>3.9573</v>
      </c>
      <c r="S61" s="164">
        <f>PRODUCT(F61,R61)+Q61</f>
        <v>129.85038013637322</v>
      </c>
      <c r="T61" s="165">
        <v>0.72470000000000001</v>
      </c>
      <c r="U61" s="164">
        <f>PRODUCT(F61,T61)+S61</f>
        <v>129.85384721641475</v>
      </c>
      <c r="V61" s="165">
        <v>0.13270000000000001</v>
      </c>
      <c r="W61" s="164">
        <f>PRODUCT(F61,V61)+U61</f>
        <v>129.85448207431665</v>
      </c>
      <c r="X61" s="165">
        <v>2.4299999999999999E-2</v>
      </c>
      <c r="Y61" s="164">
        <f>PRODUCT(F61,X61)+W61</f>
        <v>129.85459832938082</v>
      </c>
      <c r="Z61" s="165">
        <v>4.4999999999999997E-3</v>
      </c>
      <c r="AA61" s="164">
        <f>PRODUCT(F61,Z61)+Y61</f>
        <v>129.85461985809641</v>
      </c>
    </row>
    <row r="62" spans="1:27" ht="15" customHeight="1" x14ac:dyDescent="0.25">
      <c r="A62" s="63" t="s">
        <v>78</v>
      </c>
      <c r="B62" s="133">
        <v>990</v>
      </c>
      <c r="C62" s="133">
        <v>60</v>
      </c>
      <c r="D62" s="141">
        <f>(LARGE('NOx OS Heat Inputs'!D62:K62,1)+LARGE('NOx OS Heat Inputs'!D62:N62,2)+LARGE('NOx OS Heat Inputs'!D62:N62,3))/3</f>
        <v>2823871.7743333331</v>
      </c>
      <c r="E62" s="140">
        <v>586631824</v>
      </c>
      <c r="F62" s="153">
        <f t="shared" si="1"/>
        <v>4.813703687397179E-3</v>
      </c>
      <c r="G62" s="159">
        <v>22835</v>
      </c>
      <c r="H62" s="159">
        <f t="shared" si="0"/>
        <v>109.92092370171459</v>
      </c>
      <c r="I62" s="159">
        <f>MIN(H62,'NOx OS Emissions'!L62,'NOx OS Consent Decree Caps'!D62,' Retirement Adjustments'!D62)</f>
        <v>109.92092370171459</v>
      </c>
      <c r="J62" s="165">
        <v>3518.7811999999999</v>
      </c>
      <c r="K62" s="164">
        <f>PRODUCT(F62,J62)+H62</f>
        <v>126.85929373929845</v>
      </c>
      <c r="L62" s="165">
        <v>644.3836</v>
      </c>
      <c r="M62" s="164">
        <f t="shared" si="36"/>
        <v>129.96116545071672</v>
      </c>
      <c r="N62" s="165">
        <v>118.004</v>
      </c>
      <c r="O62" s="164">
        <f>PRODUCT(F62,N62)+M62</f>
        <v>130.52920174064434</v>
      </c>
      <c r="P62" s="165">
        <v>21.6097</v>
      </c>
      <c r="Q62" s="164">
        <f>PRODUCT(F62,P62)+O62</f>
        <v>130.63322443321789</v>
      </c>
      <c r="R62" s="165">
        <v>3.9573</v>
      </c>
      <c r="S62" s="164">
        <f>PRODUCT(F62,R62)+Q62</f>
        <v>130.65227370282003</v>
      </c>
      <c r="T62" s="165">
        <v>0.72470000000000001</v>
      </c>
      <c r="U62" s="164">
        <f>PRODUCT(F62,T62)+S62</f>
        <v>130.65576219388228</v>
      </c>
      <c r="V62" s="165">
        <v>0.13270000000000001</v>
      </c>
      <c r="W62" s="164">
        <f>PRODUCT(F62,V62)+U62</f>
        <v>130.65640097236161</v>
      </c>
      <c r="X62" s="165">
        <v>2.4299999999999999E-2</v>
      </c>
      <c r="Y62" s="164">
        <f>PRODUCT(F62,X62)+W62</f>
        <v>130.6565179453612</v>
      </c>
      <c r="Z62" s="165">
        <v>4.4999999999999997E-3</v>
      </c>
      <c r="AA62" s="164">
        <f>PRODUCT(F62,Z62)+Y62</f>
        <v>130.65653960702778</v>
      </c>
    </row>
    <row r="63" spans="1:27" ht="15" customHeight="1" x14ac:dyDescent="0.25">
      <c r="A63" s="63" t="s">
        <v>78</v>
      </c>
      <c r="B63" s="133">
        <v>990</v>
      </c>
      <c r="C63" s="133">
        <v>70</v>
      </c>
      <c r="D63" s="141">
        <f>(LARGE('NOx OS Heat Inputs'!D63:K63,1)+LARGE('NOx OS Heat Inputs'!D63:N63,2)+LARGE('NOx OS Heat Inputs'!D63:N63,3))/3</f>
        <v>12585775.714666666</v>
      </c>
      <c r="E63" s="140">
        <v>586631824</v>
      </c>
      <c r="F63" s="153">
        <f t="shared" si="1"/>
        <v>2.1454300976802558E-2</v>
      </c>
      <c r="G63" s="159">
        <v>22835</v>
      </c>
      <c r="H63" s="159">
        <f t="shared" si="0"/>
        <v>489.90896280528642</v>
      </c>
      <c r="I63" s="159">
        <f>MIN(H63,'NOx OS Emissions'!L63,'NOx OS Consent Decree Caps'!D63,' Retirement Adjustments'!D63)</f>
        <v>489.90896280528642</v>
      </c>
      <c r="J63" s="165">
        <v>3518.7811999999999</v>
      </c>
      <c r="K63" s="164">
        <f>PRODUCT(F63,J63)+H63</f>
        <v>565.40195374160089</v>
      </c>
      <c r="L63" s="165">
        <v>644.3836</v>
      </c>
      <c r="M63" s="164">
        <f>PRODUCT(F63,L63)+K63</f>
        <v>579.2267534405164</v>
      </c>
      <c r="N63" s="165">
        <v>118.004</v>
      </c>
      <c r="O63" s="164">
        <f>PRODUCT(F63,N63)+M63</f>
        <v>581.75844677298301</v>
      </c>
      <c r="P63" s="165">
        <v>21.6097</v>
      </c>
      <c r="Q63" s="164">
        <f>PRODUCT(F63,P63)+O63</f>
        <v>582.22206778080147</v>
      </c>
      <c r="R63" s="165">
        <v>3.9573</v>
      </c>
      <c r="S63" s="164">
        <f>PRODUCT(F63,R63)+Q63</f>
        <v>582.30696888605701</v>
      </c>
      <c r="T63" s="165">
        <v>0.72470000000000001</v>
      </c>
      <c r="U63" s="164">
        <f>PRODUCT(F63,T63)+S63</f>
        <v>582.32251681797493</v>
      </c>
      <c r="V63" s="165">
        <v>0.13270000000000001</v>
      </c>
      <c r="W63" s="164">
        <f>PRODUCT(F63,V63)+U63</f>
        <v>582.32536380371459</v>
      </c>
      <c r="X63" s="165">
        <v>2.4299999999999999E-2</v>
      </c>
      <c r="Y63" s="164">
        <f>PRODUCT(F63,X63)+W63</f>
        <v>582.32588514322833</v>
      </c>
      <c r="Z63" s="165">
        <v>4.4999999999999997E-3</v>
      </c>
      <c r="AA63" s="164">
        <f>PRODUCT(F63,Z63)+Y63</f>
        <v>582.32598168758273</v>
      </c>
    </row>
    <row r="64" spans="1:27" ht="15" customHeight="1" x14ac:dyDescent="0.25">
      <c r="A64" s="63" t="s">
        <v>78</v>
      </c>
      <c r="B64" s="133">
        <v>990</v>
      </c>
      <c r="C64" s="133">
        <v>9</v>
      </c>
      <c r="D64" s="141">
        <f>(LARGE('NOx OS Heat Inputs'!D64:K64,1)+LARGE('NOx OS Heat Inputs'!D64:N64,2)+LARGE('NOx OS Heat Inputs'!D64:N64,3))/3</f>
        <v>7151.9093333333331</v>
      </c>
      <c r="E64" s="140">
        <v>586631824</v>
      </c>
      <c r="F64" s="153">
        <f t="shared" si="1"/>
        <v>1.2191478608452263E-5</v>
      </c>
      <c r="G64" s="159">
        <v>22835</v>
      </c>
      <c r="H64" s="159">
        <f t="shared" si="0"/>
        <v>0.27839241402400744</v>
      </c>
      <c r="I64" s="159">
        <f>MIN(H64,'NOx OS Emissions'!L64,'NOx OS Consent Decree Caps'!D64,' Retirement Adjustments'!D64)</f>
        <v>0</v>
      </c>
      <c r="J64" s="165">
        <v>3518.7811999999999</v>
      </c>
      <c r="K64" s="164">
        <f>I64</f>
        <v>0</v>
      </c>
      <c r="L64" s="165">
        <v>644.3836</v>
      </c>
      <c r="M64" s="159">
        <f>K64</f>
        <v>0</v>
      </c>
      <c r="N64" s="165">
        <v>118.004</v>
      </c>
      <c r="O64" s="159">
        <f>M64</f>
        <v>0</v>
      </c>
      <c r="P64" s="165">
        <v>21.6097</v>
      </c>
      <c r="Q64" s="159">
        <f>O64</f>
        <v>0</v>
      </c>
      <c r="R64" s="165">
        <v>3.9573</v>
      </c>
      <c r="S64" s="159">
        <f>Q64</f>
        <v>0</v>
      </c>
      <c r="T64" s="165">
        <v>0.72470000000000001</v>
      </c>
      <c r="U64" s="159">
        <f>S64</f>
        <v>0</v>
      </c>
      <c r="V64" s="165">
        <v>0.13270000000000001</v>
      </c>
      <c r="W64" s="159">
        <f>U64</f>
        <v>0</v>
      </c>
      <c r="X64" s="165">
        <v>2.4299999999999999E-2</v>
      </c>
      <c r="Y64" s="159">
        <f>W64</f>
        <v>0</v>
      </c>
      <c r="Z64" s="165">
        <v>4.4999999999999997E-3</v>
      </c>
      <c r="AA64" s="159">
        <f>Y64</f>
        <v>0</v>
      </c>
    </row>
    <row r="65" spans="1:27" ht="15" customHeight="1" x14ac:dyDescent="0.25">
      <c r="A65" s="63" t="s">
        <v>78</v>
      </c>
      <c r="B65" s="133">
        <v>990</v>
      </c>
      <c r="C65" s="139" t="s">
        <v>28</v>
      </c>
      <c r="D65" s="141">
        <f>(LARGE('NOx OS Heat Inputs'!D65:K65,1)+LARGE('NOx OS Heat Inputs'!D65:N65,2)+LARGE('NOx OS Heat Inputs'!D65:N65,3))/3</f>
        <v>230140.86</v>
      </c>
      <c r="E65" s="140">
        <v>586631824</v>
      </c>
      <c r="F65" s="153">
        <f t="shared" si="1"/>
        <v>3.9230885639780766E-4</v>
      </c>
      <c r="G65" s="159">
        <v>22835</v>
      </c>
      <c r="H65" s="159">
        <f t="shared" si="0"/>
        <v>8.9583727358439376</v>
      </c>
      <c r="I65" s="159">
        <f>MIN(H65,'NOx OS Emissions'!L65,'NOx OS Consent Decree Caps'!D65,' Retirement Adjustments'!D65)</f>
        <v>8.9583727358439376</v>
      </c>
      <c r="J65" s="165">
        <v>3518.7811999999999</v>
      </c>
      <c r="K65" s="164">
        <f>PRODUCT(F65,J65)+H65</f>
        <v>10.338821764330042</v>
      </c>
      <c r="L65" s="165">
        <v>644.3836</v>
      </c>
      <c r="M65" s="164">
        <f t="shared" si="36"/>
        <v>10.591619157527544</v>
      </c>
      <c r="N65" s="165">
        <v>118.004</v>
      </c>
      <c r="O65" s="164">
        <f>PRODUCT(F65,N65)+M65</f>
        <v>10.637913171817912</v>
      </c>
      <c r="P65" s="165">
        <v>21.6097</v>
      </c>
      <c r="Q65" s="164">
        <f>PRODUCT(F65,P65)+O65</f>
        <v>10.646390848512011</v>
      </c>
      <c r="R65" s="165">
        <v>3.9573</v>
      </c>
      <c r="S65" s="164">
        <f>PRODUCT(F65,R65)+Q65</f>
        <v>10.647943332349435</v>
      </c>
      <c r="T65" s="165">
        <v>0.72470000000000001</v>
      </c>
      <c r="U65" s="164">
        <f>PRODUCT(F65,T65)+S65</f>
        <v>10.648227638577666</v>
      </c>
      <c r="V65" s="165">
        <v>0.13270000000000001</v>
      </c>
      <c r="W65" s="164">
        <f>PRODUCT(F65,V65)+U65</f>
        <v>10.648279697962909</v>
      </c>
      <c r="X65" s="165">
        <v>2.4299999999999999E-2</v>
      </c>
      <c r="Y65" s="164">
        <f>PRODUCT(F65,X65)+W65</f>
        <v>10.648289231068119</v>
      </c>
      <c r="Z65" s="165">
        <v>4.4999999999999997E-3</v>
      </c>
      <c r="AA65" s="164">
        <f>PRODUCT(F65,Z65)+Y65</f>
        <v>10.648290996457973</v>
      </c>
    </row>
    <row r="66" spans="1:27" ht="15" customHeight="1" x14ac:dyDescent="0.25">
      <c r="A66" s="63" t="s">
        <v>78</v>
      </c>
      <c r="B66" s="133">
        <v>990</v>
      </c>
      <c r="C66" s="139" t="s">
        <v>32</v>
      </c>
      <c r="D66" s="141">
        <f>(LARGE('NOx OS Heat Inputs'!D66:K66,1)+LARGE('NOx OS Heat Inputs'!D66:N66,2)+LARGE('NOx OS Heat Inputs'!D66:N66,3))/3</f>
        <v>244067.28133333335</v>
      </c>
      <c r="E66" s="140">
        <v>586631824</v>
      </c>
      <c r="F66" s="153">
        <f t="shared" si="1"/>
        <v>4.1604848449772023E-4</v>
      </c>
      <c r="G66" s="159">
        <v>22835</v>
      </c>
      <c r="H66" s="159">
        <f t="shared" si="0"/>
        <v>9.5004671435054409</v>
      </c>
      <c r="I66" s="159">
        <f>MIN(H66,'NOx OS Emissions'!L66,'NOx OS Consent Decree Caps'!D66,' Retirement Adjustments'!D66)</f>
        <v>9.5004671435054409</v>
      </c>
      <c r="J66" s="165">
        <v>3518.7811999999999</v>
      </c>
      <c r="K66" s="164">
        <f>PRODUCT(F66,J66)+H66</f>
        <v>10.964450729044509</v>
      </c>
      <c r="L66" s="165">
        <v>644.3836</v>
      </c>
      <c r="M66" s="164">
        <f>PRODUCT(F66,L66)+K66</f>
        <v>11.232545549259694</v>
      </c>
      <c r="N66" s="165">
        <v>118.004</v>
      </c>
      <c r="O66" s="164">
        <f>PRODUCT(F66,N66)+M66</f>
        <v>11.281640934624363</v>
      </c>
      <c r="P66" s="165">
        <v>21.6097</v>
      </c>
      <c r="Q66" s="164">
        <f>PRODUCT(F66,P66)+O66</f>
        <v>11.290631617559814</v>
      </c>
      <c r="R66" s="165">
        <v>3.9573</v>
      </c>
      <c r="S66" s="164">
        <f>PRODUCT(F66,R66)+Q66</f>
        <v>11.292278046227517</v>
      </c>
      <c r="T66" s="165">
        <v>0.72470000000000001</v>
      </c>
      <c r="U66" s="164">
        <f>PRODUCT(F66,T66)+S66</f>
        <v>11.292579556564233</v>
      </c>
      <c r="V66" s="165">
        <v>0.13270000000000001</v>
      </c>
      <c r="W66" s="164">
        <f>PRODUCT(F66,V66)+U66</f>
        <v>11.292634766198125</v>
      </c>
      <c r="X66" s="165">
        <v>2.4299999999999999E-2</v>
      </c>
      <c r="Y66" s="164">
        <f>PRODUCT(F66,X66)+W66</f>
        <v>11.292644876176299</v>
      </c>
      <c r="Z66" s="165">
        <v>4.4999999999999997E-3</v>
      </c>
      <c r="AA66" s="164">
        <f>PRODUCT(F66,Z66)+Y66</f>
        <v>11.292646748394478</v>
      </c>
    </row>
    <row r="67" spans="1:27" ht="15" customHeight="1" x14ac:dyDescent="0.25">
      <c r="A67" s="63" t="s">
        <v>78</v>
      </c>
      <c r="B67" s="133">
        <v>990</v>
      </c>
      <c r="C67" s="139" t="s">
        <v>33</v>
      </c>
      <c r="D67" s="141">
        <f>(LARGE('NOx OS Heat Inputs'!D67:K67,1)+LARGE('NOx OS Heat Inputs'!D67:N67,2)+LARGE('NOx OS Heat Inputs'!D67:N67,3))/3</f>
        <v>704016.05233333341</v>
      </c>
      <c r="E67" s="140">
        <v>586631824</v>
      </c>
      <c r="F67" s="153">
        <f t="shared" si="1"/>
        <v>1.2000986368808613E-3</v>
      </c>
      <c r="G67" s="159">
        <v>22835</v>
      </c>
      <c r="H67" s="159">
        <f t="shared" si="0"/>
        <v>27.404252373174469</v>
      </c>
      <c r="I67" s="159">
        <f>MIN(H67,'NOx OS Emissions'!L67,'NOx OS Consent Decree Caps'!D67,' Retirement Adjustments'!D67)</f>
        <v>17.440000000000001</v>
      </c>
      <c r="J67" s="165">
        <v>3518.7811999999999</v>
      </c>
      <c r="K67" s="164">
        <f>I67</f>
        <v>17.440000000000001</v>
      </c>
      <c r="L67" s="165">
        <v>644.3836</v>
      </c>
      <c r="M67" s="159">
        <f>K67</f>
        <v>17.440000000000001</v>
      </c>
      <c r="N67" s="165">
        <v>118.004</v>
      </c>
      <c r="O67" s="159">
        <f>M67</f>
        <v>17.440000000000001</v>
      </c>
      <c r="P67" s="165">
        <v>21.6097</v>
      </c>
      <c r="Q67" s="159">
        <f>O67</f>
        <v>17.440000000000001</v>
      </c>
      <c r="R67" s="165">
        <v>3.9573</v>
      </c>
      <c r="S67" s="159">
        <f>Q67</f>
        <v>17.440000000000001</v>
      </c>
      <c r="T67" s="165">
        <v>0.72470000000000001</v>
      </c>
      <c r="U67" s="159">
        <f>S67</f>
        <v>17.440000000000001</v>
      </c>
      <c r="V67" s="165">
        <v>0.13270000000000001</v>
      </c>
      <c r="W67" s="159">
        <f>U67</f>
        <v>17.440000000000001</v>
      </c>
      <c r="X67" s="165">
        <v>2.4299999999999999E-2</v>
      </c>
      <c r="Y67" s="159">
        <f>W67</f>
        <v>17.440000000000001</v>
      </c>
      <c r="Z67" s="165">
        <v>4.4999999999999997E-3</v>
      </c>
      <c r="AA67" s="159">
        <f>Y67</f>
        <v>17.440000000000001</v>
      </c>
    </row>
    <row r="68" spans="1:27" ht="15" customHeight="1" x14ac:dyDescent="0.25">
      <c r="A68" s="63" t="s">
        <v>30</v>
      </c>
      <c r="B68" s="133">
        <v>7763</v>
      </c>
      <c r="C68" s="133">
        <v>1</v>
      </c>
      <c r="D68" s="141">
        <f>(LARGE('NOx OS Heat Inputs'!D68:K68,1)+LARGE('NOx OS Heat Inputs'!D68:N68,2)+LARGE('NOx OS Heat Inputs'!D68:N68,3))/3</f>
        <v>229081.79299999998</v>
      </c>
      <c r="E68" s="140">
        <v>586631824</v>
      </c>
      <c r="F68" s="153">
        <f t="shared" si="1"/>
        <v>3.9050352133640807E-4</v>
      </c>
      <c r="G68" s="159">
        <v>22835</v>
      </c>
      <c r="H68" s="159">
        <f t="shared" si="0"/>
        <v>8.9171479097168778</v>
      </c>
      <c r="I68" s="159">
        <f>MIN(H68,'NOx OS Emissions'!L68,'NOx OS Consent Decree Caps'!D68,' Retirement Adjustments'!D68)</f>
        <v>8.9171479097168778</v>
      </c>
      <c r="J68" s="165">
        <v>3518.7811999999999</v>
      </c>
      <c r="K68" s="164">
        <f t="shared" ref="K68:K76" si="37">PRODUCT(F68,J68)+H68</f>
        <v>10.29124435912923</v>
      </c>
      <c r="L68" s="165">
        <v>644.3836</v>
      </c>
      <c r="M68" s="164">
        <f t="shared" ref="M68:M76" si="38">PRODUCT(F68,L68)+K68</f>
        <v>10.542878424020662</v>
      </c>
      <c r="N68" s="165">
        <v>118.004</v>
      </c>
      <c r="O68" s="164">
        <f t="shared" ref="O68:O76" si="39">PRODUCT(F68,N68)+M68</f>
        <v>10.588959401552444</v>
      </c>
      <c r="P68" s="165">
        <v>21.6097</v>
      </c>
      <c r="Q68" s="164">
        <f t="shared" ref="Q68:Q76" si="40">PRODUCT(F68,P68)+O68</f>
        <v>10.597398065497467</v>
      </c>
      <c r="R68" s="165">
        <v>3.9573</v>
      </c>
      <c r="S68" s="164">
        <f t="shared" ref="S68:S76" si="41">PRODUCT(F68,R68)+Q68</f>
        <v>10.598943405082451</v>
      </c>
      <c r="T68" s="165">
        <v>0.72470000000000001</v>
      </c>
      <c r="U68" s="164">
        <f t="shared" ref="U68:U76" si="42">PRODUCT(F68,T68)+S68</f>
        <v>10.599226402984364</v>
      </c>
      <c r="V68" s="165">
        <v>0.13270000000000001</v>
      </c>
      <c r="W68" s="164">
        <f t="shared" ref="W68:W76" si="43">PRODUCT(F68,V68)+U68</f>
        <v>10.599278222801646</v>
      </c>
      <c r="X68" s="165">
        <v>2.4299999999999999E-2</v>
      </c>
      <c r="Y68" s="164">
        <f t="shared" ref="Y68:Y76" si="44">PRODUCT(F68,X68)+W68</f>
        <v>10.599287712037214</v>
      </c>
      <c r="Z68" s="165">
        <v>4.4999999999999997E-3</v>
      </c>
      <c r="AA68" s="164">
        <f t="shared" ref="AA68:AA76" si="45">PRODUCT(F68,Z68)+Y68</f>
        <v>10.599289469303059</v>
      </c>
    </row>
    <row r="69" spans="1:27" ht="15" customHeight="1" x14ac:dyDescent="0.25">
      <c r="A69" s="63" t="s">
        <v>30</v>
      </c>
      <c r="B69" s="133">
        <v>7763</v>
      </c>
      <c r="C69" s="133">
        <v>2</v>
      </c>
      <c r="D69" s="141">
        <f>(LARGE('NOx OS Heat Inputs'!D69:K69,1)+LARGE('NOx OS Heat Inputs'!D69:N69,2)+LARGE('NOx OS Heat Inputs'!D69:N69,3))/3</f>
        <v>238121.7453333333</v>
      </c>
      <c r="E69" s="140">
        <v>586631824</v>
      </c>
      <c r="F69" s="153">
        <f t="shared" si="1"/>
        <v>4.0591344620494592E-4</v>
      </c>
      <c r="G69" s="159">
        <v>22835</v>
      </c>
      <c r="H69" s="159">
        <f t="shared" ref="H69:H131" si="46">PRODUCT(F69,G69)</f>
        <v>9.2690335440899396</v>
      </c>
      <c r="I69" s="159">
        <f>MIN(H69,'NOx OS Emissions'!L69,'NOx OS Consent Decree Caps'!D69,' Retirement Adjustments'!D69)</f>
        <v>9.2690335440899396</v>
      </c>
      <c r="J69" s="165">
        <v>3518.7811999999999</v>
      </c>
      <c r="K69" s="164">
        <f t="shared" si="37"/>
        <v>10.697354147423114</v>
      </c>
      <c r="L69" s="165">
        <v>644.3836</v>
      </c>
      <c r="M69" s="164">
        <f t="shared" si="38"/>
        <v>10.958918115177063</v>
      </c>
      <c r="N69" s="165">
        <v>118.004</v>
      </c>
      <c r="O69" s="164">
        <f t="shared" si="39"/>
        <v>11.006817525483031</v>
      </c>
      <c r="P69" s="165">
        <v>21.6097</v>
      </c>
      <c r="Q69" s="164">
        <f t="shared" si="40"/>
        <v>11.015589193281485</v>
      </c>
      <c r="R69" s="165">
        <v>3.9573</v>
      </c>
      <c r="S69" s="164">
        <f t="shared" si="41"/>
        <v>11.017195514562152</v>
      </c>
      <c r="T69" s="165">
        <v>0.72470000000000001</v>
      </c>
      <c r="U69" s="164">
        <f t="shared" si="42"/>
        <v>11.017489680036617</v>
      </c>
      <c r="V69" s="165">
        <v>0.13270000000000001</v>
      </c>
      <c r="W69" s="164">
        <f t="shared" si="43"/>
        <v>11.017543544750929</v>
      </c>
      <c r="X69" s="165">
        <v>2.4299999999999999E-2</v>
      </c>
      <c r="Y69" s="164">
        <f t="shared" si="44"/>
        <v>11.017553408447672</v>
      </c>
      <c r="Z69" s="165">
        <v>4.4999999999999997E-3</v>
      </c>
      <c r="AA69" s="164">
        <f t="shared" si="45"/>
        <v>11.017555235058179</v>
      </c>
    </row>
    <row r="70" spans="1:27" ht="15" customHeight="1" x14ac:dyDescent="0.25">
      <c r="A70" s="63" t="s">
        <v>30</v>
      </c>
      <c r="B70" s="133">
        <v>7763</v>
      </c>
      <c r="C70" s="133">
        <v>3</v>
      </c>
      <c r="D70" s="141">
        <f>(LARGE('NOx OS Heat Inputs'!D70:K70,1)+LARGE('NOx OS Heat Inputs'!D70:N70,2)+LARGE('NOx OS Heat Inputs'!D70:N70,3))/3</f>
        <v>232779.99699999997</v>
      </c>
      <c r="E70" s="140">
        <v>586631824</v>
      </c>
      <c r="F70" s="153">
        <f t="shared" ref="F70:F132" si="47">D70/E70</f>
        <v>3.9680765256267441E-4</v>
      </c>
      <c r="G70" s="159">
        <v>22835</v>
      </c>
      <c r="H70" s="159">
        <f t="shared" si="46"/>
        <v>9.06110274626867</v>
      </c>
      <c r="I70" s="159">
        <f>MIN(H70,'NOx OS Emissions'!L70,'NOx OS Consent Decree Caps'!D70,' Retirement Adjustments'!D70)</f>
        <v>9.06110274626867</v>
      </c>
      <c r="J70" s="165">
        <v>3518.7811999999999</v>
      </c>
      <c r="K70" s="164">
        <f t="shared" si="37"/>
        <v>10.457382054122341</v>
      </c>
      <c r="L70" s="165">
        <v>644.3836</v>
      </c>
      <c r="M70" s="164">
        <f t="shared" si="38"/>
        <v>10.713078397788227</v>
      </c>
      <c r="N70" s="165">
        <v>118.004</v>
      </c>
      <c r="O70" s="164">
        <f t="shared" si="39"/>
        <v>10.759903288021233</v>
      </c>
      <c r="P70" s="165">
        <v>21.6097</v>
      </c>
      <c r="Q70" s="164">
        <f t="shared" si="40"/>
        <v>10.768478182350817</v>
      </c>
      <c r="R70" s="165">
        <v>3.9573</v>
      </c>
      <c r="S70" s="164">
        <f t="shared" si="41"/>
        <v>10.770048469274304</v>
      </c>
      <c r="T70" s="165">
        <v>0.72470000000000001</v>
      </c>
      <c r="U70" s="164">
        <f t="shared" si="42"/>
        <v>10.770336035780115</v>
      </c>
      <c r="V70" s="165">
        <v>0.13270000000000001</v>
      </c>
      <c r="W70" s="164">
        <f t="shared" si="43"/>
        <v>10.77038869215561</v>
      </c>
      <c r="X70" s="165">
        <v>2.4299999999999999E-2</v>
      </c>
      <c r="Y70" s="164">
        <f t="shared" si="44"/>
        <v>10.770398334581568</v>
      </c>
      <c r="Z70" s="165">
        <v>4.4999999999999997E-3</v>
      </c>
      <c r="AA70" s="164">
        <f t="shared" si="45"/>
        <v>10.770400120216005</v>
      </c>
    </row>
    <row r="71" spans="1:27" ht="15" customHeight="1" x14ac:dyDescent="0.25">
      <c r="A71" s="63" t="s">
        <v>31</v>
      </c>
      <c r="B71" s="133">
        <v>7948</v>
      </c>
      <c r="C71" s="133">
        <v>1</v>
      </c>
      <c r="D71" s="141">
        <f>(LARGE('NOx OS Heat Inputs'!D71:K71,1)+LARGE('NOx OS Heat Inputs'!D71:N71,2)+LARGE('NOx OS Heat Inputs'!D71:N71,3))/3</f>
        <v>91500.257333333328</v>
      </c>
      <c r="E71" s="140">
        <v>586631824</v>
      </c>
      <c r="F71" s="153">
        <f t="shared" si="47"/>
        <v>1.559756112606215E-4</v>
      </c>
      <c r="G71" s="159">
        <v>22835</v>
      </c>
      <c r="H71" s="159">
        <f t="shared" si="46"/>
        <v>3.5617030831362921</v>
      </c>
      <c r="I71" s="159">
        <f>MIN(H71,'NOx OS Emissions'!L71,'NOx OS Consent Decree Caps'!D71,' Retirement Adjustments'!D71)</f>
        <v>3.5617030831362921</v>
      </c>
      <c r="J71" s="165">
        <v>3518.7811999999999</v>
      </c>
      <c r="K71" s="164">
        <f t="shared" si="37"/>
        <v>4.1105471316986755</v>
      </c>
      <c r="L71" s="165">
        <v>644.3836</v>
      </c>
      <c r="M71" s="164">
        <f t="shared" si="38"/>
        <v>4.2110552575949951</v>
      </c>
      <c r="N71" s="165">
        <v>118.004</v>
      </c>
      <c r="O71" s="164">
        <f t="shared" si="39"/>
        <v>4.2294610036261933</v>
      </c>
      <c r="P71" s="165">
        <v>21.6097</v>
      </c>
      <c r="Q71" s="164">
        <f t="shared" si="40"/>
        <v>4.2328315897928519</v>
      </c>
      <c r="R71" s="165">
        <v>3.9573</v>
      </c>
      <c r="S71" s="164">
        <f t="shared" si="41"/>
        <v>4.2334488320792936</v>
      </c>
      <c r="T71" s="165">
        <v>0.72470000000000001</v>
      </c>
      <c r="U71" s="164">
        <f t="shared" si="42"/>
        <v>4.2335618676047737</v>
      </c>
      <c r="V71" s="165">
        <v>0.13270000000000001</v>
      </c>
      <c r="W71" s="164">
        <f t="shared" si="43"/>
        <v>4.2335825655683879</v>
      </c>
      <c r="X71" s="165">
        <v>2.4299999999999999E-2</v>
      </c>
      <c r="Y71" s="164">
        <f t="shared" si="44"/>
        <v>4.2335863557757412</v>
      </c>
      <c r="Z71" s="165">
        <v>4.4999999999999997E-3</v>
      </c>
      <c r="AA71" s="164">
        <f t="shared" si="45"/>
        <v>4.233587057665992</v>
      </c>
    </row>
    <row r="72" spans="1:27" ht="15" customHeight="1" x14ac:dyDescent="0.25">
      <c r="A72" s="63" t="s">
        <v>31</v>
      </c>
      <c r="B72" s="133">
        <v>7948</v>
      </c>
      <c r="C72" s="133">
        <v>2</v>
      </c>
      <c r="D72" s="141">
        <f>(LARGE('NOx OS Heat Inputs'!D72:K72,1)+LARGE('NOx OS Heat Inputs'!D72:N72,2)+LARGE('NOx OS Heat Inputs'!D72:N72,3))/3</f>
        <v>94017.326333333331</v>
      </c>
      <c r="E72" s="140">
        <v>586631824</v>
      </c>
      <c r="F72" s="153">
        <f t="shared" si="47"/>
        <v>1.602663246127154E-4</v>
      </c>
      <c r="G72" s="159">
        <v>22835</v>
      </c>
      <c r="H72" s="159">
        <f t="shared" si="46"/>
        <v>3.6596815225313559</v>
      </c>
      <c r="I72" s="159">
        <f>MIN(H72,'NOx OS Emissions'!L72,'NOx OS Consent Decree Caps'!D72,' Retirement Adjustments'!D72)</f>
        <v>3.6596815225313559</v>
      </c>
      <c r="J72" s="165">
        <v>3518.7811999999999</v>
      </c>
      <c r="K72" s="164">
        <f t="shared" si="37"/>
        <v>4.2236236525716766</v>
      </c>
      <c r="L72" s="165">
        <v>644.3836</v>
      </c>
      <c r="M72" s="164">
        <f t="shared" si="38"/>
        <v>4.3268966437843863</v>
      </c>
      <c r="N72" s="165">
        <v>118.004</v>
      </c>
      <c r="O72" s="164">
        <f t="shared" si="39"/>
        <v>4.3458087111539854</v>
      </c>
      <c r="P72" s="165">
        <v>21.6097</v>
      </c>
      <c r="Q72" s="164">
        <f t="shared" si="40"/>
        <v>4.3492720183489686</v>
      </c>
      <c r="R72" s="165">
        <v>3.9573</v>
      </c>
      <c r="S72" s="164">
        <f t="shared" si="41"/>
        <v>4.3499062402753585</v>
      </c>
      <c r="T72" s="165">
        <v>0.72470000000000001</v>
      </c>
      <c r="U72" s="164">
        <f t="shared" si="42"/>
        <v>4.3500223852808055</v>
      </c>
      <c r="V72" s="165">
        <v>0.13270000000000001</v>
      </c>
      <c r="W72" s="164">
        <f t="shared" si="43"/>
        <v>4.350043652622082</v>
      </c>
      <c r="X72" s="165">
        <v>2.4299999999999999E-2</v>
      </c>
      <c r="Y72" s="164">
        <f t="shared" si="44"/>
        <v>4.3500475470937703</v>
      </c>
      <c r="Z72" s="165">
        <v>4.4999999999999997E-3</v>
      </c>
      <c r="AA72" s="164">
        <f t="shared" si="45"/>
        <v>4.3500482682922312</v>
      </c>
    </row>
    <row r="73" spans="1:27" ht="15" customHeight="1" x14ac:dyDescent="0.25">
      <c r="A73" s="63" t="s">
        <v>31</v>
      </c>
      <c r="B73" s="133">
        <v>7948</v>
      </c>
      <c r="C73" s="133">
        <v>3</v>
      </c>
      <c r="D73" s="141">
        <f>(LARGE('NOx OS Heat Inputs'!D73:K73,1)+LARGE('NOx OS Heat Inputs'!D73:N73,2)+LARGE('NOx OS Heat Inputs'!D73:N73,3))/3</f>
        <v>93835.676000000021</v>
      </c>
      <c r="E73" s="140">
        <v>586631824</v>
      </c>
      <c r="F73" s="153">
        <f t="shared" si="47"/>
        <v>1.599566749723418E-4</v>
      </c>
      <c r="G73" s="159">
        <v>22835</v>
      </c>
      <c r="H73" s="159">
        <f t="shared" si="46"/>
        <v>3.6526106729934251</v>
      </c>
      <c r="I73" s="159">
        <f>MIN(H73,'NOx OS Emissions'!L73,'NOx OS Consent Decree Caps'!D73,' Retirement Adjustments'!D73)</f>
        <v>3.6526106729934251</v>
      </c>
      <c r="J73" s="165">
        <v>3518.7811999999999</v>
      </c>
      <c r="K73" s="164">
        <f t="shared" si="37"/>
        <v>4.2154632137006116</v>
      </c>
      <c r="L73" s="165">
        <v>644.3836</v>
      </c>
      <c r="M73" s="164">
        <f t="shared" si="38"/>
        <v>4.3185366717633187</v>
      </c>
      <c r="N73" s="165">
        <v>118.004</v>
      </c>
      <c r="O73" s="164">
        <f t="shared" si="39"/>
        <v>4.3374121992367547</v>
      </c>
      <c r="P73" s="165">
        <v>21.6097</v>
      </c>
      <c r="Q73" s="164">
        <f t="shared" si="40"/>
        <v>4.3408688149959049</v>
      </c>
      <c r="R73" s="165">
        <v>3.9573</v>
      </c>
      <c r="S73" s="164">
        <f t="shared" si="41"/>
        <v>4.3415018115457729</v>
      </c>
      <c r="T73" s="165">
        <v>0.72470000000000001</v>
      </c>
      <c r="U73" s="164">
        <f t="shared" si="42"/>
        <v>4.3416177321481255</v>
      </c>
      <c r="V73" s="165">
        <v>0.13270000000000001</v>
      </c>
      <c r="W73" s="164">
        <f t="shared" si="43"/>
        <v>4.3416389583988941</v>
      </c>
      <c r="X73" s="165">
        <v>2.4299999999999999E-2</v>
      </c>
      <c r="Y73" s="164">
        <f t="shared" si="44"/>
        <v>4.3416428453460956</v>
      </c>
      <c r="Z73" s="165">
        <v>4.4999999999999997E-3</v>
      </c>
      <c r="AA73" s="164">
        <f t="shared" si="45"/>
        <v>4.3416435651511334</v>
      </c>
    </row>
    <row r="74" spans="1:27" ht="15" customHeight="1" x14ac:dyDescent="0.25">
      <c r="A74" s="63" t="s">
        <v>31</v>
      </c>
      <c r="B74" s="133">
        <v>7948</v>
      </c>
      <c r="C74" s="133">
        <v>4</v>
      </c>
      <c r="D74" s="141">
        <f>(LARGE('NOx OS Heat Inputs'!D74:K74,1)+LARGE('NOx OS Heat Inputs'!D74:N74,2)+LARGE('NOx OS Heat Inputs'!D74:N74,3))/3</f>
        <v>89939.831333333335</v>
      </c>
      <c r="E74" s="140">
        <v>586631824</v>
      </c>
      <c r="F74" s="153">
        <f t="shared" si="47"/>
        <v>1.5331563623683213E-4</v>
      </c>
      <c r="G74" s="159">
        <v>22835</v>
      </c>
      <c r="H74" s="159">
        <f t="shared" si="46"/>
        <v>3.5009625534680615</v>
      </c>
      <c r="I74" s="159">
        <f>MIN(H74,'NOx OS Emissions'!L74,'NOx OS Consent Decree Caps'!D74,' Retirement Adjustments'!D74)</f>
        <v>3.5009625534680615</v>
      </c>
      <c r="J74" s="165">
        <v>3518.7811999999999</v>
      </c>
      <c r="K74" s="164">
        <f t="shared" si="37"/>
        <v>4.0404467319242654</v>
      </c>
      <c r="L74" s="165">
        <v>644.3836</v>
      </c>
      <c r="M74" s="164">
        <f t="shared" si="38"/>
        <v>4.1392408135388461</v>
      </c>
      <c r="N74" s="165">
        <v>118.004</v>
      </c>
      <c r="O74" s="164">
        <f t="shared" si="39"/>
        <v>4.1573326718773371</v>
      </c>
      <c r="P74" s="165">
        <v>21.6097</v>
      </c>
      <c r="Q74" s="164">
        <f t="shared" si="40"/>
        <v>4.160645776781724</v>
      </c>
      <c r="R74" s="165">
        <v>3.9573</v>
      </c>
      <c r="S74" s="164">
        <f t="shared" si="41"/>
        <v>4.1612524927490044</v>
      </c>
      <c r="T74" s="165">
        <v>0.72470000000000001</v>
      </c>
      <c r="U74" s="164">
        <f t="shared" si="42"/>
        <v>4.161363600590585</v>
      </c>
      <c r="V74" s="165">
        <v>0.13270000000000001</v>
      </c>
      <c r="W74" s="164">
        <f t="shared" si="43"/>
        <v>4.1613839455755137</v>
      </c>
      <c r="X74" s="165">
        <v>2.4299999999999999E-2</v>
      </c>
      <c r="Y74" s="164">
        <f t="shared" si="44"/>
        <v>4.1613876711454747</v>
      </c>
      <c r="Z74" s="165">
        <v>4.4999999999999997E-3</v>
      </c>
      <c r="AA74" s="164">
        <f t="shared" si="45"/>
        <v>4.1613883610658382</v>
      </c>
    </row>
    <row r="75" spans="1:27" ht="15" customHeight="1" x14ac:dyDescent="0.25">
      <c r="A75" s="63" t="s">
        <v>31</v>
      </c>
      <c r="B75" s="133">
        <v>7948</v>
      </c>
      <c r="C75" s="133">
        <v>5</v>
      </c>
      <c r="D75" s="141">
        <f>(LARGE('NOx OS Heat Inputs'!D75:K75,1)+LARGE('NOx OS Heat Inputs'!D75:N75,2)+LARGE('NOx OS Heat Inputs'!D75:N75,3))/3</f>
        <v>87715.308666666664</v>
      </c>
      <c r="E75" s="140">
        <v>586631824</v>
      </c>
      <c r="F75" s="153">
        <f t="shared" si="47"/>
        <v>1.4952361102500751E-4</v>
      </c>
      <c r="G75" s="159">
        <v>22835</v>
      </c>
      <c r="H75" s="159">
        <f t="shared" si="46"/>
        <v>3.4143716577560466</v>
      </c>
      <c r="I75" s="159">
        <f>MIN(H75,'NOx OS Emissions'!L75,'NOx OS Consent Decree Caps'!D75,' Retirement Adjustments'!D75)</f>
        <v>3.4143716577560466</v>
      </c>
      <c r="J75" s="165">
        <v>3518.7811999999999</v>
      </c>
      <c r="K75" s="164">
        <f t="shared" si="37"/>
        <v>3.9405125291869556</v>
      </c>
      <c r="L75" s="165">
        <v>644.3836</v>
      </c>
      <c r="M75" s="164">
        <f t="shared" si="38"/>
        <v>4.0368630919442499</v>
      </c>
      <c r="N75" s="165">
        <v>118.004</v>
      </c>
      <c r="O75" s="164">
        <f t="shared" si="39"/>
        <v>4.0545074761396451</v>
      </c>
      <c r="P75" s="165">
        <v>21.6097</v>
      </c>
      <c r="Q75" s="164">
        <f t="shared" si="40"/>
        <v>4.0577386365168122</v>
      </c>
      <c r="R75" s="165">
        <v>3.9573</v>
      </c>
      <c r="S75" s="164">
        <f t="shared" si="41"/>
        <v>4.0583303463027214</v>
      </c>
      <c r="T75" s="165">
        <v>0.72470000000000001</v>
      </c>
      <c r="U75" s="164">
        <f t="shared" si="42"/>
        <v>4.0584387060636313</v>
      </c>
      <c r="V75" s="165">
        <v>0.13270000000000001</v>
      </c>
      <c r="W75" s="164">
        <f t="shared" si="43"/>
        <v>4.058458547846814</v>
      </c>
      <c r="X75" s="165">
        <v>2.4299999999999999E-2</v>
      </c>
      <c r="Y75" s="164">
        <f t="shared" si="44"/>
        <v>4.0584621812705617</v>
      </c>
      <c r="Z75" s="165">
        <v>4.4999999999999997E-3</v>
      </c>
      <c r="AA75" s="164">
        <f t="shared" si="45"/>
        <v>4.0584628541268115</v>
      </c>
    </row>
    <row r="76" spans="1:27" ht="15" customHeight="1" x14ac:dyDescent="0.25">
      <c r="A76" s="63" t="s">
        <v>31</v>
      </c>
      <c r="B76" s="133">
        <v>7948</v>
      </c>
      <c r="C76" s="133">
        <v>6</v>
      </c>
      <c r="D76" s="141">
        <f>(LARGE('NOx OS Heat Inputs'!D76:K76,1)+LARGE('NOx OS Heat Inputs'!D76:N76,2)+LARGE('NOx OS Heat Inputs'!D76:N76,3))/3</f>
        <v>82816.150333333338</v>
      </c>
      <c r="E76" s="140">
        <v>586631824</v>
      </c>
      <c r="F76" s="153">
        <f t="shared" si="47"/>
        <v>1.4117227696350368E-4</v>
      </c>
      <c r="G76" s="159">
        <v>22835</v>
      </c>
      <c r="H76" s="159">
        <f t="shared" si="46"/>
        <v>3.2236689444616067</v>
      </c>
      <c r="I76" s="159">
        <f>MIN(H76,'NOx OS Emissions'!L76,'NOx OS Consent Decree Caps'!D76,' Retirement Adjustments'!D76)</f>
        <v>3.2236689444616067</v>
      </c>
      <c r="J76" s="165">
        <v>3518.7811999999999</v>
      </c>
      <c r="K76" s="164">
        <f t="shared" si="37"/>
        <v>3.7204232986019763</v>
      </c>
      <c r="L76" s="165">
        <v>644.3836</v>
      </c>
      <c r="M76" s="164">
        <f t="shared" si="38"/>
        <v>3.811392398651916</v>
      </c>
      <c r="N76" s="165">
        <v>118.004</v>
      </c>
      <c r="O76" s="164">
        <f t="shared" si="39"/>
        <v>3.8280512920227174</v>
      </c>
      <c r="P76" s="165">
        <v>21.6097</v>
      </c>
      <c r="Q76" s="164">
        <f t="shared" si="40"/>
        <v>3.8311019825762158</v>
      </c>
      <c r="R76" s="165">
        <v>3.9573</v>
      </c>
      <c r="S76" s="164">
        <f t="shared" si="41"/>
        <v>3.8316606436278433</v>
      </c>
      <c r="T76" s="165">
        <v>0.72470000000000001</v>
      </c>
      <c r="U76" s="164">
        <f t="shared" si="42"/>
        <v>3.8317629511769589</v>
      </c>
      <c r="V76" s="165">
        <v>0.13270000000000001</v>
      </c>
      <c r="W76" s="164">
        <f t="shared" si="43"/>
        <v>3.8317816847381119</v>
      </c>
      <c r="X76" s="165">
        <v>2.4299999999999999E-2</v>
      </c>
      <c r="Y76" s="164">
        <f t="shared" si="44"/>
        <v>3.831785115224442</v>
      </c>
      <c r="Z76" s="165">
        <v>4.4999999999999997E-3</v>
      </c>
      <c r="AA76" s="164">
        <f t="shared" si="45"/>
        <v>3.8317857504996882</v>
      </c>
    </row>
    <row r="77" spans="1:27" ht="15" customHeight="1" x14ac:dyDescent="0.25">
      <c r="A77" s="63" t="s">
        <v>77</v>
      </c>
      <c r="B77" s="133">
        <v>991</v>
      </c>
      <c r="C77" s="133">
        <v>1</v>
      </c>
      <c r="D77" s="141">
        <f>(LARGE('NOx OS Heat Inputs'!D77:K77,1)+LARGE('NOx OS Heat Inputs'!D77:N77,2)+LARGE('NOx OS Heat Inputs'!D77:N77,3))/3</f>
        <v>19861.975000000002</v>
      </c>
      <c r="E77" s="140">
        <v>586631824</v>
      </c>
      <c r="F77" s="153">
        <f t="shared" si="47"/>
        <v>3.3857650041161088E-5</v>
      </c>
      <c r="G77" s="159">
        <v>22835</v>
      </c>
      <c r="H77" s="159">
        <f t="shared" si="46"/>
        <v>0.77313943868991342</v>
      </c>
      <c r="I77" s="159">
        <f>MIN(H77,'NOx OS Emissions'!L77,'NOx OS Consent Decree Caps'!D77,' Retirement Adjustments'!D77)</f>
        <v>0</v>
      </c>
      <c r="J77" s="165">
        <v>3518.7811999999999</v>
      </c>
      <c r="K77" s="159">
        <f>I77</f>
        <v>0</v>
      </c>
      <c r="L77" s="165">
        <v>644.3836</v>
      </c>
      <c r="M77" s="159">
        <f>K77</f>
        <v>0</v>
      </c>
      <c r="N77" s="165">
        <v>118.004</v>
      </c>
      <c r="O77" s="159">
        <f>M77</f>
        <v>0</v>
      </c>
      <c r="P77" s="165">
        <v>21.6097</v>
      </c>
      <c r="Q77" s="159">
        <f>O77</f>
        <v>0</v>
      </c>
      <c r="R77" s="165">
        <v>3.9573</v>
      </c>
      <c r="S77" s="159">
        <f>Q77</f>
        <v>0</v>
      </c>
      <c r="T77" s="165">
        <v>0.72470000000000001</v>
      </c>
      <c r="U77" s="159">
        <f>S77</f>
        <v>0</v>
      </c>
      <c r="V77" s="165">
        <v>0.13270000000000001</v>
      </c>
      <c r="W77" s="159">
        <f>U77</f>
        <v>0</v>
      </c>
      <c r="X77" s="165">
        <v>2.4299999999999999E-2</v>
      </c>
      <c r="Y77" s="159">
        <f>W77</f>
        <v>0</v>
      </c>
      <c r="Z77" s="165">
        <v>4.4999999999999997E-3</v>
      </c>
      <c r="AA77" s="159">
        <f>Y77</f>
        <v>0</v>
      </c>
    </row>
    <row r="78" spans="1:27" ht="15" customHeight="1" x14ac:dyDescent="0.25">
      <c r="A78" s="63" t="s">
        <v>77</v>
      </c>
      <c r="B78" s="133">
        <v>991</v>
      </c>
      <c r="C78" s="133">
        <v>2</v>
      </c>
      <c r="D78" s="141">
        <f>(LARGE('NOx OS Heat Inputs'!D78:K78,1)+LARGE('NOx OS Heat Inputs'!D78:N78,2)+LARGE('NOx OS Heat Inputs'!D78:N78,3))/3</f>
        <v>19883.984</v>
      </c>
      <c r="E78" s="140">
        <v>586631824</v>
      </c>
      <c r="F78" s="153">
        <f t="shared" si="47"/>
        <v>3.3895167610272707E-5</v>
      </c>
      <c r="G78" s="159">
        <v>22835</v>
      </c>
      <c r="H78" s="159">
        <f t="shared" si="46"/>
        <v>0.77399615238057728</v>
      </c>
      <c r="I78" s="159">
        <f>MIN(H78,'NOx OS Emissions'!L78,'NOx OS Consent Decree Caps'!D78,' Retirement Adjustments'!D78)</f>
        <v>0</v>
      </c>
      <c r="J78" s="165">
        <v>3518.7811999999999</v>
      </c>
      <c r="K78" s="159">
        <f>I78</f>
        <v>0</v>
      </c>
      <c r="L78" s="165">
        <v>644.3836</v>
      </c>
      <c r="M78" s="159">
        <f>K78</f>
        <v>0</v>
      </c>
      <c r="N78" s="165">
        <v>118.004</v>
      </c>
      <c r="O78" s="159">
        <f>M78</f>
        <v>0</v>
      </c>
      <c r="P78" s="165">
        <v>21.6097</v>
      </c>
      <c r="Q78" s="159">
        <f>O78</f>
        <v>0</v>
      </c>
      <c r="R78" s="165">
        <v>3.9573</v>
      </c>
      <c r="S78" s="159">
        <f>Q78</f>
        <v>0</v>
      </c>
      <c r="T78" s="165">
        <v>0.72470000000000001</v>
      </c>
      <c r="U78" s="159">
        <f>S78</f>
        <v>0</v>
      </c>
      <c r="V78" s="165">
        <v>0.13270000000000001</v>
      </c>
      <c r="W78" s="159">
        <f>U78</f>
        <v>0</v>
      </c>
      <c r="X78" s="165">
        <v>2.4299999999999999E-2</v>
      </c>
      <c r="Y78" s="159">
        <f>W78</f>
        <v>0</v>
      </c>
      <c r="Z78" s="165">
        <v>4.4999999999999997E-3</v>
      </c>
      <c r="AA78" s="159">
        <f>Y78</f>
        <v>0</v>
      </c>
    </row>
    <row r="79" spans="1:27" ht="15" customHeight="1" x14ac:dyDescent="0.25">
      <c r="A79" s="63" t="s">
        <v>77</v>
      </c>
      <c r="B79" s="133">
        <v>991</v>
      </c>
      <c r="C79" s="133">
        <v>3</v>
      </c>
      <c r="D79" s="141">
        <f>(LARGE('NOx OS Heat Inputs'!D79:K79,1)+LARGE('NOx OS Heat Inputs'!D79:N79,2)+LARGE('NOx OS Heat Inputs'!D79:N79,3))/3</f>
        <v>602151.00966666674</v>
      </c>
      <c r="E79" s="140">
        <v>586631824</v>
      </c>
      <c r="F79" s="153">
        <f t="shared" si="47"/>
        <v>1.0264547285567425E-3</v>
      </c>
      <c r="G79" s="159">
        <v>22835</v>
      </c>
      <c r="H79" s="159">
        <f t="shared" si="46"/>
        <v>23.439093726593214</v>
      </c>
      <c r="I79" s="159">
        <f>MIN(H79,'NOx OS Emissions'!L79,'NOx OS Consent Decree Caps'!D79,' Retirement Adjustments'!D79)</f>
        <v>0</v>
      </c>
      <c r="J79" s="165">
        <v>3518.7811999999999</v>
      </c>
      <c r="K79" s="164">
        <f>I79</f>
        <v>0</v>
      </c>
      <c r="L79" s="165">
        <v>644.3836</v>
      </c>
      <c r="M79" s="159">
        <f>K79</f>
        <v>0</v>
      </c>
      <c r="N79" s="165">
        <v>118.004</v>
      </c>
      <c r="O79" s="159">
        <f>M79</f>
        <v>0</v>
      </c>
      <c r="P79" s="165">
        <v>21.6097</v>
      </c>
      <c r="Q79" s="159">
        <f>O79</f>
        <v>0</v>
      </c>
      <c r="R79" s="165">
        <v>3.9573</v>
      </c>
      <c r="S79" s="159">
        <f>Q79</f>
        <v>0</v>
      </c>
      <c r="T79" s="165">
        <v>0.72470000000000001</v>
      </c>
      <c r="U79" s="159">
        <f>S79</f>
        <v>0</v>
      </c>
      <c r="V79" s="165">
        <v>0.13270000000000001</v>
      </c>
      <c r="W79" s="159">
        <f>U79</f>
        <v>0</v>
      </c>
      <c r="X79" s="165">
        <v>2.4299999999999999E-2</v>
      </c>
      <c r="Y79" s="159">
        <f>W79</f>
        <v>0</v>
      </c>
      <c r="Z79" s="165">
        <v>4.4999999999999997E-3</v>
      </c>
      <c r="AA79" s="159">
        <f>Y79</f>
        <v>0</v>
      </c>
    </row>
    <row r="80" spans="1:27" ht="15" customHeight="1" x14ac:dyDescent="0.25">
      <c r="A80" s="63" t="s">
        <v>77</v>
      </c>
      <c r="B80" s="133">
        <v>991</v>
      </c>
      <c r="C80" s="133">
        <v>4</v>
      </c>
      <c r="D80" s="141">
        <f>(LARGE('NOx OS Heat Inputs'!D80:K80,1)+LARGE('NOx OS Heat Inputs'!D80:N80,2)+LARGE('NOx OS Heat Inputs'!D80:N80,3))/3</f>
        <v>1228024.027</v>
      </c>
      <c r="E80" s="140">
        <v>586631824</v>
      </c>
      <c r="F80" s="153">
        <f t="shared" si="47"/>
        <v>2.0933470990827118E-3</v>
      </c>
      <c r="G80" s="159">
        <v>22835</v>
      </c>
      <c r="H80" s="159">
        <f t="shared" si="46"/>
        <v>47.801581007553722</v>
      </c>
      <c r="I80" s="159">
        <f>MIN(H80,'NOx OS Emissions'!L80,'NOx OS Consent Decree Caps'!D80,' Retirement Adjustments'!D80)</f>
        <v>47.801581007553722</v>
      </c>
      <c r="J80" s="165">
        <v>3518.7811999999999</v>
      </c>
      <c r="K80" s="164">
        <f>PRODUCT(F80,J80)+H80</f>
        <v>55.167611424880505</v>
      </c>
      <c r="L80" s="165">
        <v>644.3836</v>
      </c>
      <c r="M80" s="164">
        <f>PRODUCT(F80,L80)+K80</f>
        <v>56.51652996463698</v>
      </c>
      <c r="N80" s="165">
        <v>118.004</v>
      </c>
      <c r="O80" s="164">
        <f>PRODUCT(F80,N80)+M80</f>
        <v>56.763553295717138</v>
      </c>
      <c r="P80" s="165">
        <v>21.6097</v>
      </c>
      <c r="Q80" s="164">
        <f>PRODUCT(F80,P80)+O80</f>
        <v>56.808789898524182</v>
      </c>
      <c r="R80" s="165">
        <v>3.9573</v>
      </c>
      <c r="S80" s="164">
        <f>PRODUCT(F80,R80)+Q80</f>
        <v>56.817073900999382</v>
      </c>
      <c r="T80" s="165">
        <v>0.72470000000000001</v>
      </c>
      <c r="U80" s="164">
        <f>PRODUCT(F80,T80)+S80</f>
        <v>56.818590949642086</v>
      </c>
      <c r="V80" s="165">
        <v>0.13270000000000001</v>
      </c>
      <c r="W80" s="164">
        <f>PRODUCT(F80,V80)+U80</f>
        <v>56.818868736802138</v>
      </c>
      <c r="X80" s="165">
        <v>2.4299999999999999E-2</v>
      </c>
      <c r="Y80" s="164">
        <f>PRODUCT(F80,X80)+W80</f>
        <v>56.818919605136642</v>
      </c>
      <c r="Z80" s="165">
        <v>4.4999999999999997E-3</v>
      </c>
      <c r="AA80" s="164">
        <f>PRODUCT(F80,Z80)+Y80</f>
        <v>56.818929025198585</v>
      </c>
    </row>
    <row r="81" spans="1:27" ht="15" customHeight="1" x14ac:dyDescent="0.25">
      <c r="A81" s="63" t="s">
        <v>77</v>
      </c>
      <c r="B81" s="133">
        <v>991</v>
      </c>
      <c r="C81" s="133">
        <v>5</v>
      </c>
      <c r="D81" s="141">
        <f>(LARGE('NOx OS Heat Inputs'!D81:K81,1)+LARGE('NOx OS Heat Inputs'!D81:N81,2)+LARGE('NOx OS Heat Inputs'!D81:N81,3))/3</f>
        <v>1138258.3779999998</v>
      </c>
      <c r="E81" s="140">
        <v>586631824</v>
      </c>
      <c r="F81" s="153">
        <f t="shared" si="47"/>
        <v>1.9403283821847342E-3</v>
      </c>
      <c r="G81" s="159">
        <v>22835</v>
      </c>
      <c r="H81" s="159">
        <f t="shared" si="46"/>
        <v>44.307398607188404</v>
      </c>
      <c r="I81" s="159">
        <f>MIN(H81,'NOx OS Emissions'!L81,'NOx OS Consent Decree Caps'!D81,' Retirement Adjustments'!D81)</f>
        <v>44.307398607188404</v>
      </c>
      <c r="J81" s="165">
        <v>3518.7811999999999</v>
      </c>
      <c r="K81" s="164">
        <f>PRODUCT(F81,J81)+H81</f>
        <v>51.134989640246459</v>
      </c>
      <c r="L81" s="165">
        <v>644.3836</v>
      </c>
      <c r="M81" s="164">
        <f>PRODUCT(F81,L81)+K81</f>
        <v>52.385305428340835</v>
      </c>
      <c r="N81" s="165">
        <v>118.004</v>
      </c>
      <c r="O81" s="164">
        <f>PRODUCT(F81,N81)+M81</f>
        <v>52.614271938752161</v>
      </c>
      <c r="P81" s="165">
        <v>21.6097</v>
      </c>
      <c r="Q81" s="164">
        <f>PRODUCT(F81,P81)+O81</f>
        <v>52.656201852992659</v>
      </c>
      <c r="R81" s="165">
        <v>3.9573</v>
      </c>
      <c r="S81" s="164">
        <f>PRODUCT(F81,R81)+Q81</f>
        <v>52.66388031449948</v>
      </c>
      <c r="T81" s="165">
        <v>0.72470000000000001</v>
      </c>
      <c r="U81" s="164">
        <f>PRODUCT(F81,T81)+S81</f>
        <v>52.665286470478051</v>
      </c>
      <c r="V81" s="165">
        <v>0.13270000000000001</v>
      </c>
      <c r="W81" s="164">
        <f>PRODUCT(F81,V81)+U81</f>
        <v>52.665543952054364</v>
      </c>
      <c r="X81" s="165">
        <v>2.4299999999999999E-2</v>
      </c>
      <c r="Y81" s="164">
        <f>PRODUCT(F81,X81)+W81</f>
        <v>52.66559110203405</v>
      </c>
      <c r="Z81" s="165">
        <v>4.4999999999999997E-3</v>
      </c>
      <c r="AA81" s="164">
        <f>PRODUCT(F81,Z81)+Y81</f>
        <v>52.66559983351177</v>
      </c>
    </row>
    <row r="82" spans="1:27" ht="15" customHeight="1" x14ac:dyDescent="0.25">
      <c r="A82" s="63" t="s">
        <v>77</v>
      </c>
      <c r="B82" s="133">
        <v>991</v>
      </c>
      <c r="C82" s="133">
        <v>6</v>
      </c>
      <c r="D82" s="141">
        <f>(LARGE('NOx OS Heat Inputs'!D82:K82,1)+LARGE('NOx OS Heat Inputs'!D82:N82,2)+LARGE('NOx OS Heat Inputs'!D82:N82,3))/3</f>
        <v>1940948.8376666668</v>
      </c>
      <c r="E82" s="140">
        <v>586631824</v>
      </c>
      <c r="F82" s="153">
        <f t="shared" si="47"/>
        <v>3.3086320214135993E-3</v>
      </c>
      <c r="G82" s="159">
        <v>22835</v>
      </c>
      <c r="H82" s="159">
        <f t="shared" si="46"/>
        <v>75.552612208979539</v>
      </c>
      <c r="I82" s="159">
        <f>MIN(H82,'NOx OS Emissions'!L82,'NOx OS Consent Decree Caps'!D82,' Retirement Adjustments'!D82)</f>
        <v>75.552612208979539</v>
      </c>
      <c r="J82" s="165">
        <v>3518.7811999999999</v>
      </c>
      <c r="K82" s="164">
        <f>PRODUCT(F82,J82)+H82</f>
        <v>87.194964363647713</v>
      </c>
      <c r="L82" s="165">
        <v>644.3836</v>
      </c>
      <c r="M82" s="164">
        <f>PRODUCT(F82,L82)+K82</f>
        <v>89.326992576681491</v>
      </c>
      <c r="N82" s="165">
        <v>118.004</v>
      </c>
      <c r="O82" s="164">
        <f>PRODUCT(F82,N82)+M82</f>
        <v>89.717424389736379</v>
      </c>
      <c r="P82" s="165">
        <v>21.6097</v>
      </c>
      <c r="Q82" s="164">
        <f>PRODUCT(F82,P82)+O82</f>
        <v>89.78892293512952</v>
      </c>
      <c r="R82" s="165">
        <v>3.9573</v>
      </c>
      <c r="S82" s="164">
        <f>PRODUCT(F82,R82)+Q82</f>
        <v>89.80201618462786</v>
      </c>
      <c r="T82" s="165">
        <v>0.72470000000000001</v>
      </c>
      <c r="U82" s="164">
        <f>PRODUCT(F82,T82)+S82</f>
        <v>89.804413950253775</v>
      </c>
      <c r="V82" s="165">
        <v>0.13270000000000001</v>
      </c>
      <c r="W82" s="164">
        <f>PRODUCT(F82,V82)+U82</f>
        <v>89.804853005723018</v>
      </c>
      <c r="X82" s="165">
        <v>2.4299999999999999E-2</v>
      </c>
      <c r="Y82" s="164">
        <f>PRODUCT(F82,X82)+W82</f>
        <v>89.804933405481137</v>
      </c>
      <c r="Z82" s="165">
        <v>4.4999999999999997E-3</v>
      </c>
      <c r="AA82" s="164">
        <f>PRODUCT(F82,Z82)+Y82</f>
        <v>89.804948294325229</v>
      </c>
    </row>
    <row r="83" spans="1:27" ht="15" customHeight="1" x14ac:dyDescent="0.25">
      <c r="A83" s="63" t="s">
        <v>34</v>
      </c>
      <c r="B83" s="133">
        <v>55502</v>
      </c>
      <c r="C83" s="133">
        <v>1</v>
      </c>
      <c r="D83" s="141">
        <f>(LARGE('NOx OS Heat Inputs'!D83:K83,1)+LARGE('NOx OS Heat Inputs'!D83:N83,2)+LARGE('NOx OS Heat Inputs'!D83:N83,3))/3</f>
        <v>3978747.5493333335</v>
      </c>
      <c r="E83" s="140">
        <v>586631824</v>
      </c>
      <c r="F83" s="153">
        <f t="shared" si="47"/>
        <v>6.7823588604585035E-3</v>
      </c>
      <c r="G83" s="159">
        <v>22835</v>
      </c>
      <c r="H83" s="159">
        <f t="shared" si="46"/>
        <v>154.87516457856992</v>
      </c>
      <c r="I83" s="159">
        <f>MIN(H83,'NOx OS Emissions'!L83,'NOx OS Consent Decree Caps'!D83,' Retirement Adjustments'!D83)</f>
        <v>39.481999999999999</v>
      </c>
      <c r="J83" s="165">
        <v>3518.7811999999999</v>
      </c>
      <c r="K83" s="164">
        <f>I83</f>
        <v>39.481999999999999</v>
      </c>
      <c r="L83" s="165">
        <v>644.3836</v>
      </c>
      <c r="M83" s="159">
        <f>K83</f>
        <v>39.481999999999999</v>
      </c>
      <c r="N83" s="165">
        <v>118.004</v>
      </c>
      <c r="O83" s="159">
        <f>M83</f>
        <v>39.481999999999999</v>
      </c>
      <c r="P83" s="165">
        <v>21.6097</v>
      </c>
      <c r="Q83" s="159">
        <f>O83</f>
        <v>39.481999999999999</v>
      </c>
      <c r="R83" s="165">
        <v>3.9573</v>
      </c>
      <c r="S83" s="159">
        <f>Q83</f>
        <v>39.481999999999999</v>
      </c>
      <c r="T83" s="165">
        <v>0.72470000000000001</v>
      </c>
      <c r="U83" s="159">
        <f>S83</f>
        <v>39.481999999999999</v>
      </c>
      <c r="V83" s="165">
        <v>0.13270000000000001</v>
      </c>
      <c r="W83" s="159">
        <f>U83</f>
        <v>39.481999999999999</v>
      </c>
      <c r="X83" s="165">
        <v>2.4299999999999999E-2</v>
      </c>
      <c r="Y83" s="159">
        <f>W83</f>
        <v>39.481999999999999</v>
      </c>
      <c r="Z83" s="165">
        <v>4.4999999999999997E-3</v>
      </c>
      <c r="AA83" s="159">
        <f>Y83</f>
        <v>39.481999999999999</v>
      </c>
    </row>
    <row r="84" spans="1:27" ht="15" customHeight="1" x14ac:dyDescent="0.25">
      <c r="A84" s="63" t="s">
        <v>34</v>
      </c>
      <c r="B84" s="133">
        <v>55502</v>
      </c>
      <c r="C84" s="133">
        <v>2</v>
      </c>
      <c r="D84" s="141">
        <f>(LARGE('NOx OS Heat Inputs'!D84:K84,1)+LARGE('NOx OS Heat Inputs'!D84:N84,2)+LARGE('NOx OS Heat Inputs'!D84:N84,3))/3</f>
        <v>3876870.5566666666</v>
      </c>
      <c r="E84" s="140">
        <v>586631824</v>
      </c>
      <c r="F84" s="153">
        <f t="shared" si="47"/>
        <v>6.6086945816063785E-3</v>
      </c>
      <c r="G84" s="159">
        <v>22835</v>
      </c>
      <c r="H84" s="159">
        <f t="shared" si="46"/>
        <v>150.90954077098166</v>
      </c>
      <c r="I84" s="159">
        <f>MIN(H84,'NOx OS Emissions'!L84,'NOx OS Consent Decree Caps'!D84,' Retirement Adjustments'!D84)</f>
        <v>37.978000000000002</v>
      </c>
      <c r="J84" s="165">
        <v>3518.7811999999999</v>
      </c>
      <c r="K84" s="164">
        <f>I84</f>
        <v>37.978000000000002</v>
      </c>
      <c r="L84" s="165">
        <v>644.3836</v>
      </c>
      <c r="M84" s="159">
        <f>K84</f>
        <v>37.978000000000002</v>
      </c>
      <c r="N84" s="165">
        <v>118.004</v>
      </c>
      <c r="O84" s="159">
        <f>M84</f>
        <v>37.978000000000002</v>
      </c>
      <c r="P84" s="165">
        <v>21.6097</v>
      </c>
      <c r="Q84" s="159">
        <f>O84</f>
        <v>37.978000000000002</v>
      </c>
      <c r="R84" s="165">
        <v>3.9573</v>
      </c>
      <c r="S84" s="159">
        <f>Q84</f>
        <v>37.978000000000002</v>
      </c>
      <c r="T84" s="165">
        <v>0.72470000000000001</v>
      </c>
      <c r="U84" s="159">
        <f>S84</f>
        <v>37.978000000000002</v>
      </c>
      <c r="V84" s="165">
        <v>0.13270000000000001</v>
      </c>
      <c r="W84" s="159">
        <f>U84</f>
        <v>37.978000000000002</v>
      </c>
      <c r="X84" s="165">
        <v>2.4299999999999999E-2</v>
      </c>
      <c r="Y84" s="159">
        <f>W84</f>
        <v>37.978000000000002</v>
      </c>
      <c r="Z84" s="165">
        <v>4.4999999999999997E-3</v>
      </c>
      <c r="AA84" s="159">
        <f>Y84</f>
        <v>37.978000000000002</v>
      </c>
    </row>
    <row r="85" spans="1:27" ht="15" customHeight="1" x14ac:dyDescent="0.25">
      <c r="A85" s="63" t="s">
        <v>34</v>
      </c>
      <c r="B85" s="133">
        <v>55502</v>
      </c>
      <c r="C85" s="133">
        <v>3</v>
      </c>
      <c r="D85" s="141">
        <f>(LARGE('NOx OS Heat Inputs'!D85:K85,1)+LARGE('NOx OS Heat Inputs'!D85:N85,2)+LARGE('NOx OS Heat Inputs'!D85:N85,3))/3</f>
        <v>3655271.1740000001</v>
      </c>
      <c r="E85" s="140">
        <v>586631824</v>
      </c>
      <c r="F85" s="153">
        <f t="shared" si="47"/>
        <v>6.2309459263157879E-3</v>
      </c>
      <c r="G85" s="159">
        <v>22835</v>
      </c>
      <c r="H85" s="159">
        <f t="shared" si="46"/>
        <v>142.28365022742102</v>
      </c>
      <c r="I85" s="159">
        <f>MIN(H85,'NOx OS Emissions'!L85,'NOx OS Consent Decree Caps'!D85,' Retirement Adjustments'!D85)</f>
        <v>25.913</v>
      </c>
      <c r="J85" s="165">
        <v>3518.7811999999999</v>
      </c>
      <c r="K85" s="164">
        <f>I85</f>
        <v>25.913</v>
      </c>
      <c r="L85" s="165">
        <v>644.3836</v>
      </c>
      <c r="M85" s="159">
        <f>K85</f>
        <v>25.913</v>
      </c>
      <c r="N85" s="165">
        <v>118.004</v>
      </c>
      <c r="O85" s="159">
        <f>M85</f>
        <v>25.913</v>
      </c>
      <c r="P85" s="165">
        <v>21.6097</v>
      </c>
      <c r="Q85" s="159">
        <f>O85</f>
        <v>25.913</v>
      </c>
      <c r="R85" s="165">
        <v>3.9573</v>
      </c>
      <c r="S85" s="159">
        <f>Q85</f>
        <v>25.913</v>
      </c>
      <c r="T85" s="165">
        <v>0.72470000000000001</v>
      </c>
      <c r="U85" s="159">
        <f>S85</f>
        <v>25.913</v>
      </c>
      <c r="V85" s="165">
        <v>0.13270000000000001</v>
      </c>
      <c r="W85" s="159">
        <f>U85</f>
        <v>25.913</v>
      </c>
      <c r="X85" s="165">
        <v>2.4299999999999999E-2</v>
      </c>
      <c r="Y85" s="159">
        <f>W85</f>
        <v>25.913</v>
      </c>
      <c r="Z85" s="165">
        <v>4.4999999999999997E-3</v>
      </c>
      <c r="AA85" s="159">
        <f>Y85</f>
        <v>25.913</v>
      </c>
    </row>
    <row r="86" spans="1:27" ht="15" customHeight="1" x14ac:dyDescent="0.25">
      <c r="A86" s="63" t="s">
        <v>34</v>
      </c>
      <c r="B86" s="133">
        <v>55502</v>
      </c>
      <c r="C86" s="133">
        <v>4</v>
      </c>
      <c r="D86" s="141">
        <f>(LARGE('NOx OS Heat Inputs'!D86:K86,1)+LARGE('NOx OS Heat Inputs'!D86:N86,2)+LARGE('NOx OS Heat Inputs'!D86:N86,3))/3</f>
        <v>3736716.2046666667</v>
      </c>
      <c r="E86" s="140">
        <v>586631824</v>
      </c>
      <c r="F86" s="153">
        <f t="shared" si="47"/>
        <v>6.3697809286709728E-3</v>
      </c>
      <c r="G86" s="159">
        <v>22835</v>
      </c>
      <c r="H86" s="159">
        <f t="shared" si="46"/>
        <v>145.45394750620167</v>
      </c>
      <c r="I86" s="159">
        <f>MIN(H86,'NOx OS Emissions'!L86,'NOx OS Consent Decree Caps'!D86,' Retirement Adjustments'!D86)</f>
        <v>33.232999999999997</v>
      </c>
      <c r="J86" s="165">
        <v>3518.7811999999999</v>
      </c>
      <c r="K86" s="164">
        <f>I86</f>
        <v>33.232999999999997</v>
      </c>
      <c r="L86" s="165">
        <v>644.3836</v>
      </c>
      <c r="M86" s="159">
        <f>K86</f>
        <v>33.232999999999997</v>
      </c>
      <c r="N86" s="165">
        <v>118.004</v>
      </c>
      <c r="O86" s="159">
        <f>M86</f>
        <v>33.232999999999997</v>
      </c>
      <c r="P86" s="165">
        <v>21.6097</v>
      </c>
      <c r="Q86" s="159">
        <f>O86</f>
        <v>33.232999999999997</v>
      </c>
      <c r="R86" s="165">
        <v>3.9573</v>
      </c>
      <c r="S86" s="159">
        <f>Q86</f>
        <v>33.232999999999997</v>
      </c>
      <c r="T86" s="165">
        <v>0.72470000000000001</v>
      </c>
      <c r="U86" s="159">
        <f>S86</f>
        <v>33.232999999999997</v>
      </c>
      <c r="V86" s="165">
        <v>0.13270000000000001</v>
      </c>
      <c r="W86" s="159">
        <f>U86</f>
        <v>33.232999999999997</v>
      </c>
      <c r="X86" s="165">
        <v>2.4299999999999999E-2</v>
      </c>
      <c r="Y86" s="159">
        <f>W86</f>
        <v>33.232999999999997</v>
      </c>
      <c r="Z86" s="165">
        <v>4.4999999999999997E-3</v>
      </c>
      <c r="AA86" s="159">
        <f>Y86</f>
        <v>33.232999999999997</v>
      </c>
    </row>
    <row r="87" spans="1:27" ht="15" customHeight="1" x14ac:dyDescent="0.25">
      <c r="A87" s="63" t="s">
        <v>35</v>
      </c>
      <c r="B87" s="133">
        <v>6213</v>
      </c>
      <c r="C87" s="139" t="s">
        <v>22</v>
      </c>
      <c r="D87" s="141">
        <f>(LARGE('NOx OS Heat Inputs'!D87:K87,1)+LARGE('NOx OS Heat Inputs'!D87:N87,2)+LARGE('NOx OS Heat Inputs'!D87:N87,3))/3</f>
        <v>15928632.189333333</v>
      </c>
      <c r="E87" s="140">
        <v>586631824</v>
      </c>
      <c r="F87" s="153">
        <f t="shared" si="47"/>
        <v>2.715269021841088E-2</v>
      </c>
      <c r="G87" s="159">
        <v>22835</v>
      </c>
      <c r="H87" s="159">
        <f t="shared" si="46"/>
        <v>620.03168113741242</v>
      </c>
      <c r="I87" s="159">
        <f>MIN(H87,'NOx OS Emissions'!L87,'NOx OS Consent Decree Caps'!D87,' Retirement Adjustments'!D87)</f>
        <v>620.03168113741242</v>
      </c>
      <c r="J87" s="165">
        <v>3518.7811999999999</v>
      </c>
      <c r="K87" s="164">
        <f>PRODUCT(F87,J87)+H87</f>
        <v>715.57605700738054</v>
      </c>
      <c r="L87" s="165">
        <v>644.3836</v>
      </c>
      <c r="M87" s="164">
        <f>PRODUCT(F87,L87)+K87</f>
        <v>733.0728052800049</v>
      </c>
      <c r="N87" s="165">
        <v>118.004</v>
      </c>
      <c r="O87" s="164">
        <f>PRODUCT(F87,N87)+M87</f>
        <v>736.27693133653827</v>
      </c>
      <c r="P87" s="165">
        <v>21.6097</v>
      </c>
      <c r="Q87" s="164">
        <f>PRODUCT(F87,P87)+O87</f>
        <v>736.8636928263511</v>
      </c>
      <c r="R87" s="165">
        <v>3.9573</v>
      </c>
      <c r="S87" s="164">
        <f>PRODUCT(F87,R87)+Q87</f>
        <v>736.97114416735246</v>
      </c>
      <c r="T87" s="165">
        <v>0.72470000000000001</v>
      </c>
      <c r="U87" s="164">
        <f>PRODUCT(F87,T87)+S87</f>
        <v>736.99082172195369</v>
      </c>
      <c r="V87" s="165">
        <v>0.13270000000000001</v>
      </c>
      <c r="W87" s="164">
        <f>PRODUCT(F87,V87)+U87</f>
        <v>736.99442488394573</v>
      </c>
      <c r="X87" s="165">
        <v>2.4299999999999999E-2</v>
      </c>
      <c r="Y87" s="164">
        <f>PRODUCT(F87,X87)+W87</f>
        <v>736.99508469431805</v>
      </c>
      <c r="Z87" s="165">
        <v>4.4999999999999997E-3</v>
      </c>
      <c r="AA87" s="164">
        <f>PRODUCT(F87,Z87)+Y87</f>
        <v>736.995206881424</v>
      </c>
    </row>
    <row r="88" spans="1:27" ht="15" customHeight="1" x14ac:dyDescent="0.25">
      <c r="A88" s="63" t="s">
        <v>35</v>
      </c>
      <c r="B88" s="133">
        <v>6213</v>
      </c>
      <c r="C88" s="139" t="s">
        <v>23</v>
      </c>
      <c r="D88" s="141">
        <f>(LARGE('NOx OS Heat Inputs'!D88:K88,1)+LARGE('NOx OS Heat Inputs'!D88:N88,2)+LARGE('NOx OS Heat Inputs'!D88:N88,3))/3</f>
        <v>15563293.646333331</v>
      </c>
      <c r="E88" s="140">
        <v>586631824</v>
      </c>
      <c r="F88" s="153">
        <f t="shared" si="47"/>
        <v>2.6529917078507031E-2</v>
      </c>
      <c r="G88" s="159">
        <v>22835</v>
      </c>
      <c r="H88" s="159">
        <f t="shared" si="46"/>
        <v>605.810656487708</v>
      </c>
      <c r="I88" s="159">
        <f>MIN(H88,'NOx OS Emissions'!L88,'NOx OS Consent Decree Caps'!D88,' Retirement Adjustments'!D88)</f>
        <v>605.810656487708</v>
      </c>
      <c r="J88" s="165">
        <v>3518.7811999999999</v>
      </c>
      <c r="K88" s="164">
        <f>PRODUCT(F88,J88)+H88</f>
        <v>699.16362994111751</v>
      </c>
      <c r="L88" s="165">
        <v>644.3836</v>
      </c>
      <c r="M88" s="164">
        <f>PRODUCT(F88,L88)+K88</f>
        <v>716.25907341586731</v>
      </c>
      <c r="N88" s="165">
        <v>118.004</v>
      </c>
      <c r="O88" s="164">
        <f>PRODUCT(F88,N88)+M88</f>
        <v>719.3897097507994</v>
      </c>
      <c r="P88" s="165">
        <v>21.6097</v>
      </c>
      <c r="Q88" s="164">
        <f>PRODUCT(F88,P88)+O88</f>
        <v>719.9630132998908</v>
      </c>
      <c r="R88" s="165">
        <v>3.9573</v>
      </c>
      <c r="S88" s="164">
        <f>PRODUCT(F88,R88)+Q88</f>
        <v>720.06800014074554</v>
      </c>
      <c r="T88" s="165">
        <v>0.72470000000000001</v>
      </c>
      <c r="U88" s="164">
        <f>PRODUCT(F88,T88)+S88</f>
        <v>720.08722637165238</v>
      </c>
      <c r="V88" s="165">
        <v>0.13270000000000001</v>
      </c>
      <c r="W88" s="164">
        <f>PRODUCT(F88,V88)+U88</f>
        <v>720.09074689164868</v>
      </c>
      <c r="X88" s="165">
        <v>2.4299999999999999E-2</v>
      </c>
      <c r="Y88" s="164">
        <f>PRODUCT(F88,X88)+W88</f>
        <v>720.09139156863364</v>
      </c>
      <c r="Z88" s="165">
        <v>4.4999999999999997E-3</v>
      </c>
      <c r="AA88" s="164">
        <f>PRODUCT(F88,Z88)+Y88</f>
        <v>720.09151095326047</v>
      </c>
    </row>
    <row r="89" spans="1:27" ht="15" customHeight="1" x14ac:dyDescent="0.25">
      <c r="A89" s="63" t="s">
        <v>36</v>
      </c>
      <c r="B89" s="133">
        <v>997</v>
      </c>
      <c r="C89" s="133">
        <v>12</v>
      </c>
      <c r="D89" s="141">
        <f>(LARGE('NOx OS Heat Inputs'!D89:K89,1)+LARGE('NOx OS Heat Inputs'!D89:N89,2)+LARGE('NOx OS Heat Inputs'!D89:N89,3))/3</f>
        <v>12853563.087333331</v>
      </c>
      <c r="E89" s="140">
        <v>586631824</v>
      </c>
      <c r="F89" s="153">
        <f t="shared" si="47"/>
        <v>2.1910783836598217E-2</v>
      </c>
      <c r="G89" s="159">
        <v>22835</v>
      </c>
      <c r="H89" s="159">
        <f t="shared" si="46"/>
        <v>500.3327489087203</v>
      </c>
      <c r="I89" s="159">
        <f>MIN(H89,'NOx OS Emissions'!L89,'NOx OS Consent Decree Caps'!D89,' Retirement Adjustments'!D89)</f>
        <v>500.3327489087203</v>
      </c>
      <c r="J89" s="165">
        <v>3518.7811999999999</v>
      </c>
      <c r="K89" s="164">
        <f>PRODUCT(F89,J89)+H89</f>
        <v>577.43200315020601</v>
      </c>
      <c r="L89" s="165">
        <v>644.3836</v>
      </c>
      <c r="M89" s="164">
        <f>PRODUCT(F89,L89)+K89</f>
        <v>591.55095291765497</v>
      </c>
      <c r="N89" s="165">
        <v>118.004</v>
      </c>
      <c r="O89" s="164">
        <f>PRODUCT(F89,N89)+M89</f>
        <v>594.13651305350891</v>
      </c>
      <c r="P89" s="165">
        <v>21.6097</v>
      </c>
      <c r="Q89" s="164">
        <f>PRODUCT(F89,P89)+O89</f>
        <v>594.60999851898259</v>
      </c>
      <c r="R89" s="165">
        <v>3.9573</v>
      </c>
      <c r="S89" s="164">
        <f>PRODUCT(F89,R89)+Q89</f>
        <v>594.69670606385921</v>
      </c>
      <c r="T89" s="165">
        <v>0.72470000000000001</v>
      </c>
      <c r="U89" s="164">
        <f>PRODUCT(F89,T89)+S89</f>
        <v>594.7125848089056</v>
      </c>
      <c r="V89" s="165">
        <v>0.13270000000000001</v>
      </c>
      <c r="W89" s="164">
        <f>PRODUCT(F89,V89)+U89</f>
        <v>594.71549236992075</v>
      </c>
      <c r="X89" s="165">
        <v>2.4299999999999999E-2</v>
      </c>
      <c r="Y89" s="164">
        <f>PRODUCT(F89,X89)+W89</f>
        <v>594.71602480196793</v>
      </c>
      <c r="Z89" s="165">
        <v>4.4999999999999997E-3</v>
      </c>
      <c r="AA89" s="164">
        <f>PRODUCT(F89,Z89)+Y89</f>
        <v>594.71612340049523</v>
      </c>
    </row>
    <row r="90" spans="1:27" ht="15" customHeight="1" x14ac:dyDescent="0.25">
      <c r="A90" s="136" t="s">
        <v>36</v>
      </c>
      <c r="B90" s="133">
        <v>997</v>
      </c>
      <c r="C90" s="133">
        <v>4</v>
      </c>
      <c r="D90" s="141">
        <v>0</v>
      </c>
      <c r="E90" s="140">
        <v>586631824</v>
      </c>
      <c r="F90" s="153">
        <f t="shared" si="47"/>
        <v>0</v>
      </c>
      <c r="G90" s="159">
        <v>22835</v>
      </c>
      <c r="H90" s="159">
        <f t="shared" si="46"/>
        <v>0</v>
      </c>
      <c r="I90" s="159">
        <f>MIN(H90,'NOx OS Emissions'!L90,'NOx OS Consent Decree Caps'!D90,' Retirement Adjustments'!D90)</f>
        <v>0</v>
      </c>
      <c r="J90" s="165">
        <v>3518.7811999999999</v>
      </c>
      <c r="K90" s="159">
        <f>I90</f>
        <v>0</v>
      </c>
      <c r="L90" s="165">
        <v>644.3836</v>
      </c>
      <c r="M90" s="159">
        <f>K90</f>
        <v>0</v>
      </c>
      <c r="N90" s="165">
        <v>118.004</v>
      </c>
      <c r="O90" s="159">
        <f>M90</f>
        <v>0</v>
      </c>
      <c r="P90" s="165">
        <v>21.6097</v>
      </c>
      <c r="Q90" s="159">
        <f>O90</f>
        <v>0</v>
      </c>
      <c r="R90" s="165">
        <v>3.9573</v>
      </c>
      <c r="S90" s="159">
        <f>Q90</f>
        <v>0</v>
      </c>
      <c r="T90" s="165">
        <v>0.72470000000000001</v>
      </c>
      <c r="U90" s="159">
        <f>S90</f>
        <v>0</v>
      </c>
      <c r="V90" s="165">
        <v>0.13270000000000001</v>
      </c>
      <c r="W90" s="159">
        <f>U90</f>
        <v>0</v>
      </c>
      <c r="X90" s="165">
        <v>2.4299999999999999E-2</v>
      </c>
      <c r="Y90" s="159">
        <f>W90</f>
        <v>0</v>
      </c>
      <c r="Z90" s="165">
        <v>4.4999999999999997E-3</v>
      </c>
      <c r="AA90" s="159">
        <f>Y90</f>
        <v>0</v>
      </c>
    </row>
    <row r="91" spans="1:27" ht="15" customHeight="1" x14ac:dyDescent="0.25">
      <c r="A91" s="136" t="s">
        <v>36</v>
      </c>
      <c r="B91" s="133">
        <v>997</v>
      </c>
      <c r="C91" s="133">
        <v>5</v>
      </c>
      <c r="D91" s="141">
        <v>0</v>
      </c>
      <c r="E91" s="140">
        <v>586631824</v>
      </c>
      <c r="F91" s="153">
        <f t="shared" si="47"/>
        <v>0</v>
      </c>
      <c r="G91" s="159">
        <v>22835</v>
      </c>
      <c r="H91" s="159">
        <f t="shared" si="46"/>
        <v>0</v>
      </c>
      <c r="I91" s="159">
        <f>MIN(H91,'NOx OS Emissions'!L91,'NOx OS Consent Decree Caps'!D91,' Retirement Adjustments'!D91)</f>
        <v>0</v>
      </c>
      <c r="J91" s="165">
        <v>3518.7811999999999</v>
      </c>
      <c r="K91" s="159">
        <f>I91</f>
        <v>0</v>
      </c>
      <c r="L91" s="165">
        <v>644.3836</v>
      </c>
      <c r="M91" s="159">
        <f>K91</f>
        <v>0</v>
      </c>
      <c r="N91" s="165">
        <v>118.004</v>
      </c>
      <c r="O91" s="159">
        <f>M91</f>
        <v>0</v>
      </c>
      <c r="P91" s="165">
        <v>21.6097</v>
      </c>
      <c r="Q91" s="159">
        <f>O91</f>
        <v>0</v>
      </c>
      <c r="R91" s="165">
        <v>3.9573</v>
      </c>
      <c r="S91" s="159">
        <f>Q91</f>
        <v>0</v>
      </c>
      <c r="T91" s="165">
        <v>0.72470000000000001</v>
      </c>
      <c r="U91" s="159">
        <f>S91</f>
        <v>0</v>
      </c>
      <c r="V91" s="165">
        <v>0.13270000000000001</v>
      </c>
      <c r="W91" s="159">
        <f>U91</f>
        <v>0</v>
      </c>
      <c r="X91" s="165">
        <v>2.4299999999999999E-2</v>
      </c>
      <c r="Y91" s="159">
        <f>W91</f>
        <v>0</v>
      </c>
      <c r="Z91" s="165">
        <v>4.4999999999999997E-3</v>
      </c>
      <c r="AA91" s="159">
        <f>Y91</f>
        <v>0</v>
      </c>
    </row>
    <row r="92" spans="1:27" ht="15" customHeight="1" x14ac:dyDescent="0.25">
      <c r="A92" s="136" t="s">
        <v>36</v>
      </c>
      <c r="B92" s="133">
        <v>997</v>
      </c>
      <c r="C92" s="133">
        <v>6</v>
      </c>
      <c r="D92" s="141">
        <v>0</v>
      </c>
      <c r="E92" s="140">
        <v>586631824</v>
      </c>
      <c r="F92" s="153">
        <f t="shared" si="47"/>
        <v>0</v>
      </c>
      <c r="G92" s="159">
        <v>22835</v>
      </c>
      <c r="H92" s="159">
        <f t="shared" si="46"/>
        <v>0</v>
      </c>
      <c r="I92" s="159">
        <f>MIN(H92,'NOx OS Emissions'!L92,'NOx OS Consent Decree Caps'!D92,' Retirement Adjustments'!D92)</f>
        <v>0</v>
      </c>
      <c r="J92" s="165">
        <v>3518.7811999999999</v>
      </c>
      <c r="K92" s="159">
        <f>I92</f>
        <v>0</v>
      </c>
      <c r="L92" s="165">
        <v>644.3836</v>
      </c>
      <c r="M92" s="159">
        <f>K92</f>
        <v>0</v>
      </c>
      <c r="N92" s="165">
        <v>118.004</v>
      </c>
      <c r="O92" s="159">
        <f>M92</f>
        <v>0</v>
      </c>
      <c r="P92" s="165">
        <v>21.6097</v>
      </c>
      <c r="Q92" s="159">
        <f>O92</f>
        <v>0</v>
      </c>
      <c r="R92" s="165">
        <v>3.9573</v>
      </c>
      <c r="S92" s="159">
        <f>Q92</f>
        <v>0</v>
      </c>
      <c r="T92" s="165">
        <v>0.72470000000000001</v>
      </c>
      <c r="U92" s="159">
        <f>S92</f>
        <v>0</v>
      </c>
      <c r="V92" s="165">
        <v>0.13270000000000001</v>
      </c>
      <c r="W92" s="159">
        <f>U92</f>
        <v>0</v>
      </c>
      <c r="X92" s="165">
        <v>2.4299999999999999E-2</v>
      </c>
      <c r="Y92" s="159">
        <f>W92</f>
        <v>0</v>
      </c>
      <c r="Z92" s="165">
        <v>4.4999999999999997E-3</v>
      </c>
      <c r="AA92" s="159">
        <f>Y92</f>
        <v>0</v>
      </c>
    </row>
    <row r="93" spans="1:27" ht="15" customHeight="1" x14ac:dyDescent="0.25">
      <c r="A93" s="63" t="s">
        <v>37</v>
      </c>
      <c r="B93" s="133">
        <v>55229</v>
      </c>
      <c r="C93" s="139" t="s">
        <v>38</v>
      </c>
      <c r="D93" s="141">
        <f>(LARGE('NOx OS Heat Inputs'!D93:K93,1)+LARGE('NOx OS Heat Inputs'!D93:N93,2)+LARGE('NOx OS Heat Inputs'!D93:N93,3))/3</f>
        <v>110960.094</v>
      </c>
      <c r="E93" s="140">
        <v>586631824</v>
      </c>
      <c r="F93" s="153">
        <f t="shared" si="47"/>
        <v>1.8914775752090803E-4</v>
      </c>
      <c r="G93" s="159">
        <v>22835</v>
      </c>
      <c r="H93" s="159">
        <f t="shared" si="46"/>
        <v>4.3191890429899349</v>
      </c>
      <c r="I93" s="159">
        <f>MIN(H93,'NOx OS Emissions'!L93,'NOx OS Consent Decree Caps'!D93,' Retirement Adjustments'!D93)</f>
        <v>4.3191890429899349</v>
      </c>
      <c r="J93" s="165">
        <v>3518.7811999999999</v>
      </c>
      <c r="K93" s="164">
        <f t="shared" ref="K93:K100" si="48">PRODUCT(F93,J93)+H93</f>
        <v>4.9847586161766646</v>
      </c>
      <c r="L93" s="165">
        <v>644.3836</v>
      </c>
      <c r="M93" s="164">
        <f t="shared" ref="M93:M100" si="49">PRODUCT(F93,L93)+K93</f>
        <v>5.1066423290999143</v>
      </c>
      <c r="N93" s="165">
        <v>118.004</v>
      </c>
      <c r="O93" s="164">
        <f t="shared" ref="O93:O100" si="50">PRODUCT(F93,N93)+M93</f>
        <v>5.128962521078412</v>
      </c>
      <c r="P93" s="165">
        <v>21.6097</v>
      </c>
      <c r="Q93" s="164">
        <f t="shared" ref="Q93:Q100" si="51">PRODUCT(F93,P93)+O93</f>
        <v>5.1330499473741114</v>
      </c>
      <c r="R93" s="165">
        <v>3.9573</v>
      </c>
      <c r="S93" s="164">
        <f t="shared" ref="S93:S100" si="52">PRODUCT(F93,R93)+Q93</f>
        <v>5.1337984617949486</v>
      </c>
      <c r="T93" s="165">
        <v>0.72470000000000001</v>
      </c>
      <c r="U93" s="164">
        <f t="shared" ref="U93:U100" si="53">PRODUCT(F93,T93)+S93</f>
        <v>5.1339355371748239</v>
      </c>
      <c r="V93" s="165">
        <v>0.13270000000000001</v>
      </c>
      <c r="W93" s="164">
        <f t="shared" ref="W93:W100" si="54">PRODUCT(F93,V93)+U93</f>
        <v>5.1339606370822466</v>
      </c>
      <c r="X93" s="165">
        <v>2.4299999999999999E-2</v>
      </c>
      <c r="Y93" s="164">
        <f t="shared" ref="Y93:Y100" si="55">PRODUCT(F93,X93)+W93</f>
        <v>5.1339652333727548</v>
      </c>
      <c r="Z93" s="165">
        <v>4.4999999999999997E-3</v>
      </c>
      <c r="AA93" s="164">
        <f t="shared" ref="AA93:AA100" si="56">PRODUCT(F93,Z93)+Y93</f>
        <v>5.133966084537664</v>
      </c>
    </row>
    <row r="94" spans="1:27" ht="15" customHeight="1" x14ac:dyDescent="0.25">
      <c r="A94" s="63" t="s">
        <v>37</v>
      </c>
      <c r="B94" s="133">
        <v>55229</v>
      </c>
      <c r="C94" s="139" t="s">
        <v>39</v>
      </c>
      <c r="D94" s="141">
        <f>(LARGE('NOx OS Heat Inputs'!D94:K94,1)+LARGE('NOx OS Heat Inputs'!D94:N94,2)+LARGE('NOx OS Heat Inputs'!D94:N94,3))/3</f>
        <v>119753.917</v>
      </c>
      <c r="E94" s="140">
        <v>586631824</v>
      </c>
      <c r="F94" s="153">
        <f t="shared" si="47"/>
        <v>2.0413811883482135E-4</v>
      </c>
      <c r="G94" s="159">
        <v>22835</v>
      </c>
      <c r="H94" s="159">
        <f t="shared" si="46"/>
        <v>4.6614939435931459</v>
      </c>
      <c r="I94" s="159">
        <f>MIN(H94,'NOx OS Emissions'!L94,'NOx OS Consent Decree Caps'!D94,' Retirement Adjustments'!D94)</f>
        <v>4.6614939435931459</v>
      </c>
      <c r="J94" s="165">
        <v>3518.7811999999999</v>
      </c>
      <c r="K94" s="164">
        <f t="shared" si="48"/>
        <v>5.3798113183524814</v>
      </c>
      <c r="L94" s="165">
        <v>644.3836</v>
      </c>
      <c r="M94" s="164">
        <f t="shared" si="49"/>
        <v>5.5113545742644909</v>
      </c>
      <c r="N94" s="165">
        <v>118.004</v>
      </c>
      <c r="O94" s="164">
        <f t="shared" si="50"/>
        <v>5.5354436888394751</v>
      </c>
      <c r="P94" s="165">
        <v>21.6097</v>
      </c>
      <c r="Q94" s="164">
        <f t="shared" si="51"/>
        <v>5.5398550523460601</v>
      </c>
      <c r="R94" s="165">
        <v>3.9573</v>
      </c>
      <c r="S94" s="164">
        <f t="shared" si="52"/>
        <v>5.540662888123725</v>
      </c>
      <c r="T94" s="165">
        <v>0.72470000000000001</v>
      </c>
      <c r="U94" s="164">
        <f t="shared" si="53"/>
        <v>5.5408108270184444</v>
      </c>
      <c r="V94" s="165">
        <v>0.13270000000000001</v>
      </c>
      <c r="W94" s="164">
        <f t="shared" si="54"/>
        <v>5.5408379161468142</v>
      </c>
      <c r="X94" s="165">
        <v>2.4299999999999999E-2</v>
      </c>
      <c r="Y94" s="164">
        <f t="shared" si="55"/>
        <v>5.5408428767031017</v>
      </c>
      <c r="Z94" s="165">
        <v>4.4999999999999997E-3</v>
      </c>
      <c r="AA94" s="164">
        <f t="shared" si="56"/>
        <v>5.5408437953246361</v>
      </c>
    </row>
    <row r="95" spans="1:27" ht="15" customHeight="1" x14ac:dyDescent="0.25">
      <c r="A95" s="63" t="s">
        <v>37</v>
      </c>
      <c r="B95" s="133">
        <v>55229</v>
      </c>
      <c r="C95" s="139" t="s">
        <v>40</v>
      </c>
      <c r="D95" s="141">
        <f>(LARGE('NOx OS Heat Inputs'!D95:K95,1)+LARGE('NOx OS Heat Inputs'!D95:N95,2)+LARGE('NOx OS Heat Inputs'!D95:N95,3))/3</f>
        <v>100652.59866666667</v>
      </c>
      <c r="E95" s="140">
        <v>586631824</v>
      </c>
      <c r="F95" s="153">
        <f t="shared" si="47"/>
        <v>1.7157711966657075E-4</v>
      </c>
      <c r="G95" s="159">
        <v>22835</v>
      </c>
      <c r="H95" s="159">
        <f t="shared" si="46"/>
        <v>3.9179635275861431</v>
      </c>
      <c r="I95" s="159">
        <f>MIN(H95,'NOx OS Emissions'!L95,'NOx OS Consent Decree Caps'!D95,' Retirement Adjustments'!D95)</f>
        <v>3.9179635275861431</v>
      </c>
      <c r="J95" s="165">
        <v>3518.7811999999999</v>
      </c>
      <c r="K95" s="164">
        <f t="shared" si="48"/>
        <v>4.521705870619023</v>
      </c>
      <c r="L95" s="165">
        <v>644.3836</v>
      </c>
      <c r="M95" s="164">
        <f t="shared" si="49"/>
        <v>4.632267352667399</v>
      </c>
      <c r="N95" s="165">
        <v>118.004</v>
      </c>
      <c r="O95" s="164">
        <f t="shared" si="50"/>
        <v>4.6525141390965326</v>
      </c>
      <c r="P95" s="165">
        <v>21.6097</v>
      </c>
      <c r="Q95" s="164">
        <f t="shared" si="51"/>
        <v>4.6562218691793911</v>
      </c>
      <c r="R95" s="165">
        <v>3.9573</v>
      </c>
      <c r="S95" s="164">
        <f t="shared" si="52"/>
        <v>4.6569008513150472</v>
      </c>
      <c r="T95" s="165">
        <v>0.72470000000000001</v>
      </c>
      <c r="U95" s="164">
        <f t="shared" si="53"/>
        <v>4.6570251932536699</v>
      </c>
      <c r="V95" s="165">
        <v>0.13270000000000001</v>
      </c>
      <c r="W95" s="164">
        <f t="shared" si="54"/>
        <v>4.65704796153745</v>
      </c>
      <c r="X95" s="165">
        <v>2.4299999999999999E-2</v>
      </c>
      <c r="Y95" s="164">
        <f t="shared" si="55"/>
        <v>4.6570521308614579</v>
      </c>
      <c r="Z95" s="165">
        <v>4.4999999999999997E-3</v>
      </c>
      <c r="AA95" s="164">
        <f t="shared" si="56"/>
        <v>4.6570529029584966</v>
      </c>
    </row>
    <row r="96" spans="1:27" ht="15" customHeight="1" x14ac:dyDescent="0.25">
      <c r="A96" s="63" t="s">
        <v>37</v>
      </c>
      <c r="B96" s="133">
        <v>55229</v>
      </c>
      <c r="C96" s="139" t="s">
        <v>41</v>
      </c>
      <c r="D96" s="141">
        <f>(LARGE('NOx OS Heat Inputs'!D96:K96,1)+LARGE('NOx OS Heat Inputs'!D96:N96,2)+LARGE('NOx OS Heat Inputs'!D96:N96,3))/3</f>
        <v>108068.425</v>
      </c>
      <c r="E96" s="140">
        <v>586631824</v>
      </c>
      <c r="F96" s="153">
        <f t="shared" si="47"/>
        <v>1.842184835168438E-4</v>
      </c>
      <c r="G96" s="159">
        <v>22835</v>
      </c>
      <c r="H96" s="159">
        <f t="shared" si="46"/>
        <v>4.2066290711071277</v>
      </c>
      <c r="I96" s="159">
        <f>MIN(H96,'NOx OS Emissions'!L96,'NOx OS Consent Decree Caps'!D96,' Retirement Adjustments'!D96)</f>
        <v>4.2066290711071277</v>
      </c>
      <c r="J96" s="165">
        <v>3518.7811999999999</v>
      </c>
      <c r="K96" s="164">
        <f t="shared" si="48"/>
        <v>4.8548536075987077</v>
      </c>
      <c r="L96" s="165">
        <v>644.3836</v>
      </c>
      <c r="M96" s="164">
        <f t="shared" si="49"/>
        <v>4.9735609771938325</v>
      </c>
      <c r="N96" s="165">
        <v>118.004</v>
      </c>
      <c r="O96" s="164">
        <f t="shared" si="50"/>
        <v>4.9952994951227545</v>
      </c>
      <c r="P96" s="165">
        <v>21.6097</v>
      </c>
      <c r="Q96" s="164">
        <f t="shared" si="51"/>
        <v>4.9992804012860086</v>
      </c>
      <c r="R96" s="165">
        <v>3.9573</v>
      </c>
      <c r="S96" s="164">
        <f t="shared" si="52"/>
        <v>5.00000940909083</v>
      </c>
      <c r="T96" s="165">
        <v>0.72470000000000001</v>
      </c>
      <c r="U96" s="164">
        <f t="shared" si="53"/>
        <v>5.0001429122258347</v>
      </c>
      <c r="V96" s="165">
        <v>0.13270000000000001</v>
      </c>
      <c r="W96" s="164">
        <f t="shared" si="54"/>
        <v>5.0001673580185972</v>
      </c>
      <c r="X96" s="165">
        <v>2.4299999999999999E-2</v>
      </c>
      <c r="Y96" s="164">
        <f t="shared" si="55"/>
        <v>5.0001718345277464</v>
      </c>
      <c r="Z96" s="165">
        <v>4.4999999999999997E-3</v>
      </c>
      <c r="AA96" s="164">
        <f t="shared" si="56"/>
        <v>5.0001726635109218</v>
      </c>
    </row>
    <row r="97" spans="1:27" ht="15" customHeight="1" x14ac:dyDescent="0.25">
      <c r="A97" s="63" t="s">
        <v>37</v>
      </c>
      <c r="B97" s="133">
        <v>55229</v>
      </c>
      <c r="C97" s="139" t="s">
        <v>42</v>
      </c>
      <c r="D97" s="141">
        <f>(LARGE('NOx OS Heat Inputs'!D97:K97,1)+LARGE('NOx OS Heat Inputs'!D97:N97,2)+LARGE('NOx OS Heat Inputs'!D97:N97,3))/3</f>
        <v>107054.29066666665</v>
      </c>
      <c r="E97" s="140">
        <v>586631824</v>
      </c>
      <c r="F97" s="153">
        <f t="shared" si="47"/>
        <v>1.8248974277717783E-4</v>
      </c>
      <c r="G97" s="159">
        <v>22835</v>
      </c>
      <c r="H97" s="159">
        <f t="shared" si="46"/>
        <v>4.1671532763168555</v>
      </c>
      <c r="I97" s="159">
        <f>MIN(H97,'NOx OS Emissions'!L97,'NOx OS Consent Decree Caps'!D97,' Retirement Adjustments'!D97)</f>
        <v>4.1671532763168555</v>
      </c>
      <c r="J97" s="165">
        <v>3518.7811999999999</v>
      </c>
      <c r="K97" s="164">
        <f t="shared" si="48"/>
        <v>4.8092947523940248</v>
      </c>
      <c r="L97" s="165">
        <v>644.3836</v>
      </c>
      <c r="M97" s="164">
        <f t="shared" si="49"/>
        <v>4.9268881498078567</v>
      </c>
      <c r="N97" s="165">
        <v>118.004</v>
      </c>
      <c r="O97" s="164">
        <f t="shared" si="50"/>
        <v>4.9484226694145352</v>
      </c>
      <c r="P97" s="165">
        <v>21.6097</v>
      </c>
      <c r="Q97" s="164">
        <f t="shared" si="51"/>
        <v>4.9523662180090273</v>
      </c>
      <c r="R97" s="165">
        <v>3.9573</v>
      </c>
      <c r="S97" s="164">
        <f t="shared" si="52"/>
        <v>4.9530883846681197</v>
      </c>
      <c r="T97" s="165">
        <v>0.72470000000000001</v>
      </c>
      <c r="U97" s="164">
        <f t="shared" si="53"/>
        <v>4.9532206349847101</v>
      </c>
      <c r="V97" s="165">
        <v>0.13270000000000001</v>
      </c>
      <c r="W97" s="164">
        <f t="shared" si="54"/>
        <v>4.9532448513735767</v>
      </c>
      <c r="X97" s="165">
        <v>2.4299999999999999E-2</v>
      </c>
      <c r="Y97" s="164">
        <f t="shared" si="55"/>
        <v>4.9532492858743264</v>
      </c>
      <c r="Z97" s="165">
        <v>4.4999999999999997E-3</v>
      </c>
      <c r="AA97" s="164">
        <f t="shared" si="56"/>
        <v>4.9532501070781692</v>
      </c>
    </row>
    <row r="98" spans="1:27" ht="15" customHeight="1" x14ac:dyDescent="0.25">
      <c r="A98" s="63" t="s">
        <v>37</v>
      </c>
      <c r="B98" s="133">
        <v>55229</v>
      </c>
      <c r="C98" s="139" t="s">
        <v>43</v>
      </c>
      <c r="D98" s="141">
        <f>(LARGE('NOx OS Heat Inputs'!D98:K98,1)+LARGE('NOx OS Heat Inputs'!D98:N98,2)+LARGE('NOx OS Heat Inputs'!D98:N98,3))/3</f>
        <v>107891.62799999998</v>
      </c>
      <c r="E98" s="140">
        <v>586631824</v>
      </c>
      <c r="F98" s="153">
        <f t="shared" si="47"/>
        <v>1.8391710709509681E-4</v>
      </c>
      <c r="G98" s="159">
        <v>22835</v>
      </c>
      <c r="H98" s="159">
        <f t="shared" si="46"/>
        <v>4.1997471405165356</v>
      </c>
      <c r="I98" s="159">
        <f>MIN(H98,'NOx OS Emissions'!L98,'NOx OS Consent Decree Caps'!D98,' Retirement Adjustments'!D98)</f>
        <v>4.1997471405165356</v>
      </c>
      <c r="J98" s="165">
        <v>3518.7811999999999</v>
      </c>
      <c r="K98" s="164">
        <f t="shared" si="48"/>
        <v>4.8469111993211484</v>
      </c>
      <c r="L98" s="165">
        <v>644.3836</v>
      </c>
      <c r="M98" s="164">
        <f t="shared" si="49"/>
        <v>4.9654243668926723</v>
      </c>
      <c r="N98" s="165">
        <v>118.004</v>
      </c>
      <c r="O98" s="164">
        <f t="shared" si="50"/>
        <v>4.9871273211983222</v>
      </c>
      <c r="P98" s="165">
        <v>21.6097</v>
      </c>
      <c r="Q98" s="164">
        <f t="shared" si="51"/>
        <v>4.991101714707515</v>
      </c>
      <c r="R98" s="165">
        <v>3.9573</v>
      </c>
      <c r="S98" s="164">
        <f t="shared" si="52"/>
        <v>4.9918295298754227</v>
      </c>
      <c r="T98" s="165">
        <v>0.72470000000000001</v>
      </c>
      <c r="U98" s="164">
        <f t="shared" si="53"/>
        <v>4.9919628146029345</v>
      </c>
      <c r="V98" s="165">
        <v>0.13270000000000001</v>
      </c>
      <c r="W98" s="164">
        <f t="shared" si="54"/>
        <v>4.991987220403046</v>
      </c>
      <c r="X98" s="165">
        <v>2.4299999999999999E-2</v>
      </c>
      <c r="Y98" s="164">
        <f t="shared" si="55"/>
        <v>4.9919916895887484</v>
      </c>
      <c r="Z98" s="165">
        <v>4.4999999999999997E-3</v>
      </c>
      <c r="AA98" s="164">
        <f t="shared" si="56"/>
        <v>4.9919925172157305</v>
      </c>
    </row>
    <row r="99" spans="1:27" ht="15" customHeight="1" x14ac:dyDescent="0.25">
      <c r="A99" s="63" t="s">
        <v>37</v>
      </c>
      <c r="B99" s="133">
        <v>55229</v>
      </c>
      <c r="C99" s="139" t="s">
        <v>44</v>
      </c>
      <c r="D99" s="141">
        <f>(LARGE('NOx OS Heat Inputs'!D99:K99,1)+LARGE('NOx OS Heat Inputs'!D99:N99,2)+LARGE('NOx OS Heat Inputs'!D99:N99,3))/3</f>
        <v>107296.78300000001</v>
      </c>
      <c r="E99" s="140">
        <v>586631824</v>
      </c>
      <c r="F99" s="153">
        <f t="shared" si="47"/>
        <v>1.8290310653177249E-4</v>
      </c>
      <c r="G99" s="159">
        <v>22835</v>
      </c>
      <c r="H99" s="159">
        <f t="shared" si="46"/>
        <v>4.1765924376530252</v>
      </c>
      <c r="I99" s="159">
        <f>MIN(H99,'NOx OS Emissions'!L99,'NOx OS Consent Decree Caps'!D99,' Retirement Adjustments'!D99)</f>
        <v>4.1765924376530252</v>
      </c>
      <c r="J99" s="165">
        <v>3518.7811999999999</v>
      </c>
      <c r="K99" s="164">
        <f t="shared" si="48"/>
        <v>4.8201884503386232</v>
      </c>
      <c r="L99" s="165">
        <v>644.3836</v>
      </c>
      <c r="M99" s="164">
        <f t="shared" si="49"/>
        <v>4.9380482125767502</v>
      </c>
      <c r="N99" s="165">
        <v>118.004</v>
      </c>
      <c r="O99" s="164">
        <f t="shared" si="50"/>
        <v>4.9596315107599258</v>
      </c>
      <c r="P99" s="165">
        <v>21.6097</v>
      </c>
      <c r="Q99" s="164">
        <f t="shared" si="51"/>
        <v>4.9635839920211451</v>
      </c>
      <c r="R99" s="165">
        <v>3.9573</v>
      </c>
      <c r="S99" s="164">
        <f t="shared" si="52"/>
        <v>4.9643077944846237</v>
      </c>
      <c r="T99" s="165">
        <v>0.72470000000000001</v>
      </c>
      <c r="U99" s="164">
        <f t="shared" si="53"/>
        <v>4.9644403443659275</v>
      </c>
      <c r="V99" s="165">
        <v>0.13270000000000001</v>
      </c>
      <c r="W99" s="164">
        <f t="shared" si="54"/>
        <v>4.964464615608164</v>
      </c>
      <c r="X99" s="165">
        <v>2.4299999999999999E-2</v>
      </c>
      <c r="Y99" s="164">
        <f t="shared" si="55"/>
        <v>4.964469060153653</v>
      </c>
      <c r="Z99" s="165">
        <v>4.4999999999999997E-3</v>
      </c>
      <c r="AA99" s="164">
        <f t="shared" si="56"/>
        <v>4.9644698832176326</v>
      </c>
    </row>
    <row r="100" spans="1:27" ht="15" customHeight="1" x14ac:dyDescent="0.25">
      <c r="A100" s="63" t="s">
        <v>37</v>
      </c>
      <c r="B100" s="133">
        <v>55229</v>
      </c>
      <c r="C100" s="139" t="s">
        <v>45</v>
      </c>
      <c r="D100" s="141">
        <f>(LARGE('NOx OS Heat Inputs'!D100:K100,1)+LARGE('NOx OS Heat Inputs'!D100:N100,2)+LARGE('NOx OS Heat Inputs'!D100:N100,3))/3</f>
        <v>102459.408</v>
      </c>
      <c r="E100" s="140">
        <v>586631824</v>
      </c>
      <c r="F100" s="153">
        <f t="shared" si="47"/>
        <v>1.746570912252452E-4</v>
      </c>
      <c r="G100" s="159">
        <v>22835</v>
      </c>
      <c r="H100" s="159">
        <f t="shared" si="46"/>
        <v>3.988294678128474</v>
      </c>
      <c r="I100" s="159">
        <f>MIN(H100,'NOx OS Emissions'!L100,'NOx OS Consent Decree Caps'!D100,' Retirement Adjustments'!D100)</f>
        <v>3.988294678128474</v>
      </c>
      <c r="J100" s="165">
        <v>3518.7811999999999</v>
      </c>
      <c r="K100" s="164">
        <f t="shared" si="48"/>
        <v>4.6028747671785517</v>
      </c>
      <c r="L100" s="165">
        <v>644.3836</v>
      </c>
      <c r="M100" s="164">
        <f t="shared" si="49"/>
        <v>4.7154209323878034</v>
      </c>
      <c r="N100" s="165">
        <v>118.004</v>
      </c>
      <c r="O100" s="164">
        <f t="shared" si="50"/>
        <v>4.7360311677807472</v>
      </c>
      <c r="P100" s="165">
        <v>21.6097</v>
      </c>
      <c r="Q100" s="164">
        <f t="shared" si="51"/>
        <v>4.7398054551249977</v>
      </c>
      <c r="R100" s="165">
        <v>3.9573</v>
      </c>
      <c r="S100" s="164">
        <f t="shared" si="52"/>
        <v>4.7404966256321037</v>
      </c>
      <c r="T100" s="165">
        <v>0.72470000000000001</v>
      </c>
      <c r="U100" s="164">
        <f t="shared" si="53"/>
        <v>4.740623199626115</v>
      </c>
      <c r="V100" s="165">
        <v>0.13270000000000001</v>
      </c>
      <c r="W100" s="164">
        <f t="shared" si="54"/>
        <v>4.740646376622121</v>
      </c>
      <c r="X100" s="165">
        <v>2.4299999999999999E-2</v>
      </c>
      <c r="Y100" s="164">
        <f t="shared" si="55"/>
        <v>4.7406506207894381</v>
      </c>
      <c r="Z100" s="165">
        <v>4.4999999999999997E-3</v>
      </c>
      <c r="AA100" s="164">
        <f t="shared" si="56"/>
        <v>4.7406514067463483</v>
      </c>
    </row>
    <row r="101" spans="1:27" ht="15" customHeight="1" x14ac:dyDescent="0.25">
      <c r="A101" s="137" t="s">
        <v>46</v>
      </c>
      <c r="B101" s="137">
        <v>1007</v>
      </c>
      <c r="C101" s="137">
        <v>1</v>
      </c>
      <c r="D101" s="141">
        <v>0</v>
      </c>
      <c r="E101" s="140">
        <v>586631824</v>
      </c>
      <c r="F101" s="153">
        <f t="shared" si="47"/>
        <v>0</v>
      </c>
      <c r="G101" s="159">
        <v>22835</v>
      </c>
      <c r="H101" s="159">
        <f t="shared" si="46"/>
        <v>0</v>
      </c>
      <c r="I101" s="159">
        <f>MIN(H101,'NOx OS Emissions'!L101,'NOx OS Consent Decree Caps'!D101,' Retirement Adjustments'!D101)</f>
        <v>0</v>
      </c>
      <c r="J101" s="165">
        <v>3518.7811999999999</v>
      </c>
      <c r="K101" s="159">
        <f t="shared" ref="K101:K106" si="57">I101</f>
        <v>0</v>
      </c>
      <c r="L101" s="165">
        <v>644.3836</v>
      </c>
      <c r="M101" s="159">
        <f t="shared" ref="M101:M106" si="58">K101</f>
        <v>0</v>
      </c>
      <c r="N101" s="165">
        <v>118.004</v>
      </c>
      <c r="O101" s="159">
        <f t="shared" ref="O101:O106" si="59">M101</f>
        <v>0</v>
      </c>
      <c r="P101" s="165">
        <v>21.6097</v>
      </c>
      <c r="Q101" s="159">
        <f t="shared" ref="Q101:Q106" si="60">O101</f>
        <v>0</v>
      </c>
      <c r="R101" s="165">
        <v>3.9573</v>
      </c>
      <c r="S101" s="159">
        <f t="shared" ref="S101:S106" si="61">Q101</f>
        <v>0</v>
      </c>
      <c r="T101" s="165">
        <v>0.72470000000000001</v>
      </c>
      <c r="U101" s="159">
        <f t="shared" ref="U101:U106" si="62">S101</f>
        <v>0</v>
      </c>
      <c r="V101" s="165">
        <v>0.13270000000000001</v>
      </c>
      <c r="W101" s="159">
        <f t="shared" ref="W101:W106" si="63">U101</f>
        <v>0</v>
      </c>
      <c r="X101" s="165">
        <v>2.4299999999999999E-2</v>
      </c>
      <c r="Y101" s="159">
        <f t="shared" ref="Y101:Y106" si="64">W101</f>
        <v>0</v>
      </c>
      <c r="Z101" s="165">
        <v>4.4999999999999997E-3</v>
      </c>
      <c r="AA101" s="159">
        <f t="shared" ref="AA101:AA106" si="65">Y101</f>
        <v>0</v>
      </c>
    </row>
    <row r="102" spans="1:27" ht="15" customHeight="1" x14ac:dyDescent="0.25">
      <c r="A102" s="137" t="s">
        <v>46</v>
      </c>
      <c r="B102" s="137">
        <v>1007</v>
      </c>
      <c r="C102" s="137">
        <v>2</v>
      </c>
      <c r="D102" s="141">
        <v>0</v>
      </c>
      <c r="E102" s="140">
        <v>586631824</v>
      </c>
      <c r="F102" s="153">
        <f t="shared" si="47"/>
        <v>0</v>
      </c>
      <c r="G102" s="159">
        <v>22835</v>
      </c>
      <c r="H102" s="159">
        <f t="shared" si="46"/>
        <v>0</v>
      </c>
      <c r="I102" s="159">
        <f>MIN(H102,'NOx OS Emissions'!L102,'NOx OS Consent Decree Caps'!D102,' Retirement Adjustments'!D102)</f>
        <v>0</v>
      </c>
      <c r="J102" s="165">
        <v>3518.7811999999999</v>
      </c>
      <c r="K102" s="159">
        <f t="shared" si="57"/>
        <v>0</v>
      </c>
      <c r="L102" s="165">
        <v>644.3836</v>
      </c>
      <c r="M102" s="159">
        <f t="shared" si="58"/>
        <v>0</v>
      </c>
      <c r="N102" s="165">
        <v>118.004</v>
      </c>
      <c r="O102" s="159">
        <f t="shared" si="59"/>
        <v>0</v>
      </c>
      <c r="P102" s="165">
        <v>21.6097</v>
      </c>
      <c r="Q102" s="159">
        <f t="shared" si="60"/>
        <v>0</v>
      </c>
      <c r="R102" s="165">
        <v>3.9573</v>
      </c>
      <c r="S102" s="159">
        <f t="shared" si="61"/>
        <v>0</v>
      </c>
      <c r="T102" s="165">
        <v>0.72470000000000001</v>
      </c>
      <c r="U102" s="159">
        <f t="shared" si="62"/>
        <v>0</v>
      </c>
      <c r="V102" s="165">
        <v>0.13270000000000001</v>
      </c>
      <c r="W102" s="159">
        <f t="shared" si="63"/>
        <v>0</v>
      </c>
      <c r="X102" s="165">
        <v>2.4299999999999999E-2</v>
      </c>
      <c r="Y102" s="159">
        <f t="shared" si="64"/>
        <v>0</v>
      </c>
      <c r="Z102" s="165">
        <v>4.4999999999999997E-3</v>
      </c>
      <c r="AA102" s="159">
        <f t="shared" si="65"/>
        <v>0</v>
      </c>
    </row>
    <row r="103" spans="1:27" ht="15" customHeight="1" x14ac:dyDescent="0.25">
      <c r="A103" s="137" t="s">
        <v>46</v>
      </c>
      <c r="B103" s="137">
        <v>1007</v>
      </c>
      <c r="C103" s="137">
        <v>3</v>
      </c>
      <c r="D103" s="141">
        <v>0</v>
      </c>
      <c r="E103" s="140">
        <v>586631824</v>
      </c>
      <c r="F103" s="153">
        <f t="shared" si="47"/>
        <v>0</v>
      </c>
      <c r="G103" s="159">
        <v>22835</v>
      </c>
      <c r="H103" s="159">
        <f t="shared" si="46"/>
        <v>0</v>
      </c>
      <c r="I103" s="159">
        <f>MIN(H103,'NOx OS Emissions'!L103,'NOx OS Consent Decree Caps'!D103,' Retirement Adjustments'!D103)</f>
        <v>0</v>
      </c>
      <c r="J103" s="165">
        <v>3518.7811999999999</v>
      </c>
      <c r="K103" s="159">
        <f t="shared" si="57"/>
        <v>0</v>
      </c>
      <c r="L103" s="165">
        <v>644.3836</v>
      </c>
      <c r="M103" s="159">
        <f t="shared" si="58"/>
        <v>0</v>
      </c>
      <c r="N103" s="165">
        <v>118.004</v>
      </c>
      <c r="O103" s="159">
        <f t="shared" si="59"/>
        <v>0</v>
      </c>
      <c r="P103" s="165">
        <v>21.6097</v>
      </c>
      <c r="Q103" s="159">
        <f t="shared" si="60"/>
        <v>0</v>
      </c>
      <c r="R103" s="165">
        <v>3.9573</v>
      </c>
      <c r="S103" s="159">
        <f t="shared" si="61"/>
        <v>0</v>
      </c>
      <c r="T103" s="165">
        <v>0.72470000000000001</v>
      </c>
      <c r="U103" s="159">
        <f t="shared" si="62"/>
        <v>0</v>
      </c>
      <c r="V103" s="165">
        <v>0.13270000000000001</v>
      </c>
      <c r="W103" s="159">
        <f t="shared" si="63"/>
        <v>0</v>
      </c>
      <c r="X103" s="165">
        <v>2.4299999999999999E-2</v>
      </c>
      <c r="Y103" s="159">
        <f t="shared" si="64"/>
        <v>0</v>
      </c>
      <c r="Z103" s="165">
        <v>4.4999999999999997E-3</v>
      </c>
      <c r="AA103" s="159">
        <f t="shared" si="65"/>
        <v>0</v>
      </c>
    </row>
    <row r="104" spans="1:27" ht="15" customHeight="1" x14ac:dyDescent="0.25">
      <c r="A104" s="63" t="s">
        <v>46</v>
      </c>
      <c r="B104" s="133">
        <v>1007</v>
      </c>
      <c r="C104" s="139" t="s">
        <v>47</v>
      </c>
      <c r="D104" s="141">
        <f>(LARGE('NOx OS Heat Inputs'!D104:K104,1)+LARGE('NOx OS Heat Inputs'!D104:N104,2)+LARGE('NOx OS Heat Inputs'!D104:N104,3))/3</f>
        <v>696933.72066666663</v>
      </c>
      <c r="E104" s="140">
        <v>586631824</v>
      </c>
      <c r="F104" s="153">
        <f t="shared" si="47"/>
        <v>1.1880257636119424E-3</v>
      </c>
      <c r="G104" s="159">
        <v>22835</v>
      </c>
      <c r="H104" s="159">
        <f t="shared" si="46"/>
        <v>27.128568312078706</v>
      </c>
      <c r="I104" s="159">
        <f>MIN(H104,'NOx OS Emissions'!L104,'NOx OS Consent Decree Caps'!D104,' Retirement Adjustments'!D104)</f>
        <v>8.1460000000000008</v>
      </c>
      <c r="J104" s="165">
        <v>3518.7811999999999</v>
      </c>
      <c r="K104" s="164">
        <f t="shared" si="57"/>
        <v>8.1460000000000008</v>
      </c>
      <c r="L104" s="165">
        <v>644.3836</v>
      </c>
      <c r="M104" s="159">
        <f t="shared" si="58"/>
        <v>8.1460000000000008</v>
      </c>
      <c r="N104" s="165">
        <v>118.004</v>
      </c>
      <c r="O104" s="159">
        <f t="shared" si="59"/>
        <v>8.1460000000000008</v>
      </c>
      <c r="P104" s="165">
        <v>21.6097</v>
      </c>
      <c r="Q104" s="159">
        <f t="shared" si="60"/>
        <v>8.1460000000000008</v>
      </c>
      <c r="R104" s="165">
        <v>3.9573</v>
      </c>
      <c r="S104" s="159">
        <f t="shared" si="61"/>
        <v>8.1460000000000008</v>
      </c>
      <c r="T104" s="165">
        <v>0.72470000000000001</v>
      </c>
      <c r="U104" s="159">
        <f t="shared" si="62"/>
        <v>8.1460000000000008</v>
      </c>
      <c r="V104" s="165">
        <v>0.13270000000000001</v>
      </c>
      <c r="W104" s="159">
        <f t="shared" si="63"/>
        <v>8.1460000000000008</v>
      </c>
      <c r="X104" s="165">
        <v>2.4299999999999999E-2</v>
      </c>
      <c r="Y104" s="159">
        <f t="shared" si="64"/>
        <v>8.1460000000000008</v>
      </c>
      <c r="Z104" s="165">
        <v>4.4999999999999997E-3</v>
      </c>
      <c r="AA104" s="159">
        <f t="shared" si="65"/>
        <v>8.1460000000000008</v>
      </c>
    </row>
    <row r="105" spans="1:27" ht="15" customHeight="1" x14ac:dyDescent="0.25">
      <c r="A105" s="63" t="s">
        <v>46</v>
      </c>
      <c r="B105" s="133">
        <v>1007</v>
      </c>
      <c r="C105" s="139" t="s">
        <v>48</v>
      </c>
      <c r="D105" s="141">
        <f>(LARGE('NOx OS Heat Inputs'!D105:K105,1)+LARGE('NOx OS Heat Inputs'!D105:N105,2)+LARGE('NOx OS Heat Inputs'!D105:N105,3))/3</f>
        <v>803134.83133333328</v>
      </c>
      <c r="E105" s="140">
        <v>586631824</v>
      </c>
      <c r="F105" s="153">
        <f t="shared" si="47"/>
        <v>1.3690611359218269E-3</v>
      </c>
      <c r="G105" s="159">
        <v>22835</v>
      </c>
      <c r="H105" s="159">
        <f t="shared" si="46"/>
        <v>31.262511038774917</v>
      </c>
      <c r="I105" s="159">
        <f>MIN(H105,'NOx OS Emissions'!L105,'NOx OS Consent Decree Caps'!D105,' Retirement Adjustments'!D105)</f>
        <v>7.9269999999999996</v>
      </c>
      <c r="J105" s="165">
        <v>3518.7811999999999</v>
      </c>
      <c r="K105" s="164">
        <f t="shared" si="57"/>
        <v>7.9269999999999996</v>
      </c>
      <c r="L105" s="165">
        <v>644.3836</v>
      </c>
      <c r="M105" s="159">
        <f t="shared" si="58"/>
        <v>7.9269999999999996</v>
      </c>
      <c r="N105" s="165">
        <v>118.004</v>
      </c>
      <c r="O105" s="159">
        <f t="shared" si="59"/>
        <v>7.9269999999999996</v>
      </c>
      <c r="P105" s="165">
        <v>21.6097</v>
      </c>
      <c r="Q105" s="159">
        <f t="shared" si="60"/>
        <v>7.9269999999999996</v>
      </c>
      <c r="R105" s="165">
        <v>3.9573</v>
      </c>
      <c r="S105" s="159">
        <f t="shared" si="61"/>
        <v>7.9269999999999996</v>
      </c>
      <c r="T105" s="165">
        <v>0.72470000000000001</v>
      </c>
      <c r="U105" s="159">
        <f t="shared" si="62"/>
        <v>7.9269999999999996</v>
      </c>
      <c r="V105" s="165">
        <v>0.13270000000000001</v>
      </c>
      <c r="W105" s="159">
        <f t="shared" si="63"/>
        <v>7.9269999999999996</v>
      </c>
      <c r="X105" s="165">
        <v>2.4299999999999999E-2</v>
      </c>
      <c r="Y105" s="159">
        <f t="shared" si="64"/>
        <v>7.9269999999999996</v>
      </c>
      <c r="Z105" s="165">
        <v>4.4999999999999997E-3</v>
      </c>
      <c r="AA105" s="159">
        <f t="shared" si="65"/>
        <v>7.9269999999999996</v>
      </c>
    </row>
    <row r="106" spans="1:27" ht="15" customHeight="1" x14ac:dyDescent="0.25">
      <c r="A106" s="63" t="s">
        <v>46</v>
      </c>
      <c r="B106" s="133">
        <v>1007</v>
      </c>
      <c r="C106" s="139" t="s">
        <v>49</v>
      </c>
      <c r="D106" s="141">
        <f>(LARGE('NOx OS Heat Inputs'!D106:K106,1)+LARGE('NOx OS Heat Inputs'!D106:N106,2)+LARGE('NOx OS Heat Inputs'!D106:N106,3))/3</f>
        <v>803072.74800000002</v>
      </c>
      <c r="E106" s="140">
        <v>586631824</v>
      </c>
      <c r="F106" s="153">
        <f t="shared" si="47"/>
        <v>1.368955305772842E-3</v>
      </c>
      <c r="G106" s="159">
        <v>22835</v>
      </c>
      <c r="H106" s="159">
        <f t="shared" si="46"/>
        <v>31.260094407322846</v>
      </c>
      <c r="I106" s="159">
        <f>MIN(H106,'NOx OS Emissions'!L106,'NOx OS Consent Decree Caps'!D106,' Retirement Adjustments'!D106)</f>
        <v>9.2210000000000001</v>
      </c>
      <c r="J106" s="165">
        <v>3518.7811999999999</v>
      </c>
      <c r="K106" s="164">
        <f t="shared" si="57"/>
        <v>9.2210000000000001</v>
      </c>
      <c r="L106" s="165">
        <v>644.3836</v>
      </c>
      <c r="M106" s="159">
        <f t="shared" si="58"/>
        <v>9.2210000000000001</v>
      </c>
      <c r="N106" s="165">
        <v>118.004</v>
      </c>
      <c r="O106" s="159">
        <f t="shared" si="59"/>
        <v>9.2210000000000001</v>
      </c>
      <c r="P106" s="165">
        <v>21.6097</v>
      </c>
      <c r="Q106" s="159">
        <f t="shared" si="60"/>
        <v>9.2210000000000001</v>
      </c>
      <c r="R106" s="165">
        <v>3.9573</v>
      </c>
      <c r="S106" s="159">
        <f t="shared" si="61"/>
        <v>9.2210000000000001</v>
      </c>
      <c r="T106" s="165">
        <v>0.72470000000000001</v>
      </c>
      <c r="U106" s="159">
        <f t="shared" si="62"/>
        <v>9.2210000000000001</v>
      </c>
      <c r="V106" s="165">
        <v>0.13270000000000001</v>
      </c>
      <c r="W106" s="159">
        <f t="shared" si="63"/>
        <v>9.2210000000000001</v>
      </c>
      <c r="X106" s="165">
        <v>2.4299999999999999E-2</v>
      </c>
      <c r="Y106" s="159">
        <f t="shared" si="64"/>
        <v>9.2210000000000001</v>
      </c>
      <c r="Z106" s="165">
        <v>4.4999999999999997E-3</v>
      </c>
      <c r="AA106" s="159">
        <f t="shared" si="65"/>
        <v>9.2210000000000001</v>
      </c>
    </row>
    <row r="107" spans="1:27" ht="15" customHeight="1" x14ac:dyDescent="0.25">
      <c r="A107" s="63" t="s">
        <v>79</v>
      </c>
      <c r="B107" s="133">
        <v>994</v>
      </c>
      <c r="C107" s="133">
        <v>1</v>
      </c>
      <c r="D107" s="141">
        <f>(LARGE('NOx OS Heat Inputs'!D107:K107,1)+LARGE('NOx OS Heat Inputs'!D107:N107,2)+LARGE('NOx OS Heat Inputs'!D107:N107,3))/3</f>
        <v>7879724.2376666665</v>
      </c>
      <c r="E107" s="140">
        <v>586631824</v>
      </c>
      <c r="F107" s="153">
        <f t="shared" si="47"/>
        <v>1.3432145879741203E-2</v>
      </c>
      <c r="G107" s="159">
        <v>22835</v>
      </c>
      <c r="H107" s="159">
        <f t="shared" si="46"/>
        <v>306.72305116389037</v>
      </c>
      <c r="I107" s="159">
        <f>MIN(H107,'NOx OS Emissions'!L107,'NOx OS Consent Decree Caps'!D107,' Retirement Adjustments'!D107)</f>
        <v>306.72305116389037</v>
      </c>
      <c r="J107" s="165">
        <v>3518.7811999999999</v>
      </c>
      <c r="K107" s="164">
        <f>PRODUCT(F107,J107)+H107</f>
        <v>353.98783356118116</v>
      </c>
      <c r="L107" s="165">
        <v>644.3836</v>
      </c>
      <c r="M107" s="164">
        <f>PRODUCT(F107,L107)+K107</f>
        <v>362.64328807889399</v>
      </c>
      <c r="N107" s="165">
        <v>118.004</v>
      </c>
      <c r="O107" s="164">
        <f>PRODUCT(F107,N107)+M107</f>
        <v>364.22833502128697</v>
      </c>
      <c r="P107" s="165">
        <v>21.6097</v>
      </c>
      <c r="Q107" s="164">
        <f>PRODUCT(F107,P107)+O107</f>
        <v>364.51859966410439</v>
      </c>
      <c r="R107" s="165">
        <v>3.9573</v>
      </c>
      <c r="S107" s="164">
        <f>PRODUCT(F107,R107)+Q107</f>
        <v>364.5717546949943</v>
      </c>
      <c r="T107" s="165">
        <v>0.72470000000000001</v>
      </c>
      <c r="U107" s="164">
        <f>PRODUCT(F107,T107)+S107</f>
        <v>364.58148897111334</v>
      </c>
      <c r="V107" s="165">
        <v>0.13270000000000001</v>
      </c>
      <c r="W107" s="164">
        <f>PRODUCT(F107,V107)+U107</f>
        <v>364.58327141687158</v>
      </c>
      <c r="X107" s="165">
        <v>2.4299999999999999E-2</v>
      </c>
      <c r="Y107" s="164">
        <f>PRODUCT(F107,X107)+W107</f>
        <v>364.58359781801647</v>
      </c>
      <c r="Z107" s="165">
        <v>4.4999999999999997E-3</v>
      </c>
      <c r="AA107" s="164">
        <f>PRODUCT(F107,Z107)+Y107</f>
        <v>364.58365826267294</v>
      </c>
    </row>
    <row r="108" spans="1:27" ht="15" customHeight="1" x14ac:dyDescent="0.25">
      <c r="A108" s="63" t="s">
        <v>79</v>
      </c>
      <c r="B108" s="133">
        <v>994</v>
      </c>
      <c r="C108" s="133">
        <v>2</v>
      </c>
      <c r="D108" s="141">
        <f>(LARGE('NOx OS Heat Inputs'!D108:K108,1)+LARGE('NOx OS Heat Inputs'!D108:N108,2)+LARGE('NOx OS Heat Inputs'!D108:N108,3))/3</f>
        <v>12666526.958333334</v>
      </c>
      <c r="E108" s="140">
        <v>586631824</v>
      </c>
      <c r="F108" s="153">
        <f t="shared" si="47"/>
        <v>2.1591953317441119E-2</v>
      </c>
      <c r="G108" s="159">
        <v>22835</v>
      </c>
      <c r="H108" s="159">
        <f t="shared" si="46"/>
        <v>493.05225400376793</v>
      </c>
      <c r="I108" s="159">
        <f>MIN(H108,'NOx OS Emissions'!L108,'NOx OS Consent Decree Caps'!D108,' Retirement Adjustments'!D108)</f>
        <v>493.05225400376793</v>
      </c>
      <c r="J108" s="165">
        <v>3518.7811999999999</v>
      </c>
      <c r="K108" s="164">
        <f>PRODUCT(F108,J108)+H108</f>
        <v>569.02961340845741</v>
      </c>
      <c r="L108" s="165">
        <v>644.3836</v>
      </c>
      <c r="M108" s="164">
        <f>PRODUCT(F108,L108)+K108</f>
        <v>582.94311401818209</v>
      </c>
      <c r="N108" s="165">
        <v>118.004</v>
      </c>
      <c r="O108" s="164">
        <f>PRODUCT(F108,N108)+M108</f>
        <v>585.4910508774534</v>
      </c>
      <c r="P108" s="165">
        <v>21.6097</v>
      </c>
      <c r="Q108" s="164">
        <f>PRODUCT(F108,P108)+O108</f>
        <v>585.95764651105731</v>
      </c>
      <c r="R108" s="165">
        <v>3.9573</v>
      </c>
      <c r="S108" s="164">
        <f>PRODUCT(F108,R108)+Q108</f>
        <v>586.04309234792038</v>
      </c>
      <c r="T108" s="165">
        <v>0.72470000000000001</v>
      </c>
      <c r="U108" s="164">
        <f>PRODUCT(F108,T108)+S108</f>
        <v>586.05874003648955</v>
      </c>
      <c r="V108" s="165">
        <v>0.13270000000000001</v>
      </c>
      <c r="W108" s="164">
        <f>PRODUCT(F108,V108)+U108</f>
        <v>586.06160528869475</v>
      </c>
      <c r="X108" s="165">
        <v>2.4299999999999999E-2</v>
      </c>
      <c r="Y108" s="164">
        <f>PRODUCT(F108,X108)+W108</f>
        <v>586.06212997316038</v>
      </c>
      <c r="Z108" s="165">
        <v>4.4999999999999997E-3</v>
      </c>
      <c r="AA108" s="164">
        <f>PRODUCT(F108,Z108)+Y108</f>
        <v>586.06222713695036</v>
      </c>
    </row>
    <row r="109" spans="1:27" ht="15" customHeight="1" x14ac:dyDescent="0.25">
      <c r="A109" s="63" t="s">
        <v>79</v>
      </c>
      <c r="B109" s="133">
        <v>994</v>
      </c>
      <c r="C109" s="133">
        <v>3</v>
      </c>
      <c r="D109" s="141">
        <f>(LARGE('NOx OS Heat Inputs'!D109:K109,1)+LARGE('NOx OS Heat Inputs'!D109:N109,2)+LARGE('NOx OS Heat Inputs'!D109:N109,3))/3</f>
        <v>16723518.597333334</v>
      </c>
      <c r="E109" s="140">
        <v>586631824</v>
      </c>
      <c r="F109" s="153">
        <f t="shared" si="47"/>
        <v>2.8507690706758067E-2</v>
      </c>
      <c r="G109" s="159">
        <v>22835</v>
      </c>
      <c r="H109" s="159">
        <f t="shared" si="46"/>
        <v>650.9731172888205</v>
      </c>
      <c r="I109" s="159">
        <f>MIN(H109,'NOx OS Emissions'!L109,'NOx OS Consent Decree Caps'!D109,' Retirement Adjustments'!D109)</f>
        <v>650.9731172888205</v>
      </c>
      <c r="J109" s="165">
        <v>3518.7811999999999</v>
      </c>
      <c r="K109" s="164">
        <f>PRODUCT(F109,J109)+H109</f>
        <v>751.28544340317546</v>
      </c>
      <c r="L109" s="165">
        <v>644.3836</v>
      </c>
      <c r="M109" s="164">
        <f>PRODUCT(F109,L109)+K109</f>
        <v>769.65533176848282</v>
      </c>
      <c r="N109" s="165">
        <v>118.004</v>
      </c>
      <c r="O109" s="164">
        <f>PRODUCT(F109,N109)+M109</f>
        <v>773.01935330264314</v>
      </c>
      <c r="P109" s="165">
        <v>21.6097</v>
      </c>
      <c r="Q109" s="164">
        <f>PRODUCT(F109,P109)+O109</f>
        <v>773.63539594650899</v>
      </c>
      <c r="R109" s="165">
        <v>3.9573</v>
      </c>
      <c r="S109" s="164">
        <f>PRODUCT(F109,R109)+Q109</f>
        <v>773.74820943094289</v>
      </c>
      <c r="T109" s="165">
        <v>0.72470000000000001</v>
      </c>
      <c r="U109" s="164">
        <f>PRODUCT(F109,T109)+S109</f>
        <v>773.76886895439804</v>
      </c>
      <c r="V109" s="165">
        <v>0.13270000000000001</v>
      </c>
      <c r="W109" s="164">
        <f>PRODUCT(F109,V109)+U109</f>
        <v>773.77265192495486</v>
      </c>
      <c r="X109" s="165">
        <v>2.4299999999999999E-2</v>
      </c>
      <c r="Y109" s="164">
        <f>PRODUCT(F109,X109)+W109</f>
        <v>773.77334466183902</v>
      </c>
      <c r="Z109" s="165">
        <v>4.4999999999999997E-3</v>
      </c>
      <c r="AA109" s="164">
        <f>PRODUCT(F109,Z109)+Y109</f>
        <v>773.77347294644721</v>
      </c>
    </row>
    <row r="110" spans="1:27" ht="15" customHeight="1" x14ac:dyDescent="0.25">
      <c r="A110" s="63" t="s">
        <v>79</v>
      </c>
      <c r="B110" s="133">
        <v>994</v>
      </c>
      <c r="C110" s="133">
        <v>4</v>
      </c>
      <c r="D110" s="141">
        <f>(LARGE('NOx OS Heat Inputs'!D110:K110,1)+LARGE('NOx OS Heat Inputs'!D110:N110,2)+LARGE('NOx OS Heat Inputs'!D110:N110,3))/3</f>
        <v>17115222.287666667</v>
      </c>
      <c r="E110" s="140">
        <v>586631824</v>
      </c>
      <c r="F110" s="153">
        <f t="shared" si="47"/>
        <v>2.917540710792851E-2</v>
      </c>
      <c r="G110" s="159">
        <v>22835</v>
      </c>
      <c r="H110" s="159">
        <f t="shared" si="46"/>
        <v>666.22042130954753</v>
      </c>
      <c r="I110" s="159">
        <f>MIN(H110,'NOx OS Emissions'!L110,'NOx OS Consent Decree Caps'!D110,' Retirement Adjustments'!D110)</f>
        <v>666.22042130954753</v>
      </c>
      <c r="J110" s="165">
        <v>3518.7811999999999</v>
      </c>
      <c r="K110" s="164">
        <f>PRODUCT(F110,J110)+H110</f>
        <v>768.88229534327274</v>
      </c>
      <c r="L110" s="165">
        <v>644.3836</v>
      </c>
      <c r="M110" s="164">
        <f>PRODUCT(F110,L110)+K110</f>
        <v>787.68244920694531</v>
      </c>
      <c r="N110" s="165">
        <v>118.004</v>
      </c>
      <c r="O110" s="164">
        <f>PRODUCT(F110,N110)+M110</f>
        <v>791.12526394730935</v>
      </c>
      <c r="P110" s="165">
        <v>21.6097</v>
      </c>
      <c r="Q110" s="164">
        <f>PRODUCT(F110,P110)+O110</f>
        <v>791.75573574228952</v>
      </c>
      <c r="R110" s="165">
        <v>3.9573</v>
      </c>
      <c r="S110" s="164">
        <f>PRODUCT(F110,R110)+Q110</f>
        <v>791.87119158083772</v>
      </c>
      <c r="T110" s="165">
        <v>0.72470000000000001</v>
      </c>
      <c r="U110" s="164">
        <f>PRODUCT(F110,T110)+S110</f>
        <v>791.89233499836882</v>
      </c>
      <c r="V110" s="165">
        <v>0.13270000000000001</v>
      </c>
      <c r="W110" s="164">
        <f>PRODUCT(F110,V110)+U110</f>
        <v>791.89620657489206</v>
      </c>
      <c r="X110" s="165">
        <v>2.4299999999999999E-2</v>
      </c>
      <c r="Y110" s="164">
        <f>PRODUCT(F110,X110)+W110</f>
        <v>791.89691553728483</v>
      </c>
      <c r="Z110" s="165">
        <v>4.4999999999999997E-3</v>
      </c>
      <c r="AA110" s="164">
        <f>PRODUCT(F110,Z110)+Y110</f>
        <v>791.89704682661682</v>
      </c>
    </row>
    <row r="111" spans="1:27" ht="15" customHeight="1" x14ac:dyDescent="0.25">
      <c r="A111" s="63" t="s">
        <v>50</v>
      </c>
      <c r="B111" s="133">
        <v>1008</v>
      </c>
      <c r="C111" s="133">
        <v>1</v>
      </c>
      <c r="D111" s="141">
        <f>(LARGE('NOx OS Heat Inputs'!D111:K111,1)+LARGE('NOx OS Heat Inputs'!D111:N111,2)+LARGE('NOx OS Heat Inputs'!D111:N111,3))/3</f>
        <v>2396505.5636666664</v>
      </c>
      <c r="E111" s="140">
        <v>586631824</v>
      </c>
      <c r="F111" s="153">
        <f t="shared" si="47"/>
        <v>4.0851952888029249E-3</v>
      </c>
      <c r="G111" s="159">
        <v>22835</v>
      </c>
      <c r="H111" s="159">
        <f t="shared" si="46"/>
        <v>93.285434419814791</v>
      </c>
      <c r="I111" s="159">
        <f>MIN(H111,'NOx OS Emissions'!L111,'NOx OS Consent Decree Caps'!D111,' Retirement Adjustments'!D111)</f>
        <v>0</v>
      </c>
      <c r="J111" s="165">
        <v>3518.7811999999999</v>
      </c>
      <c r="K111" s="159">
        <f>I111</f>
        <v>0</v>
      </c>
      <c r="L111" s="165">
        <v>644.3836</v>
      </c>
      <c r="M111" s="159">
        <f>K111</f>
        <v>0</v>
      </c>
      <c r="N111" s="165">
        <v>118.004</v>
      </c>
      <c r="O111" s="159">
        <f>M111</f>
        <v>0</v>
      </c>
      <c r="P111" s="165">
        <v>21.6097</v>
      </c>
      <c r="Q111" s="159">
        <f>O111</f>
        <v>0</v>
      </c>
      <c r="R111" s="165">
        <v>3.9573</v>
      </c>
      <c r="S111" s="159">
        <f>Q111</f>
        <v>0</v>
      </c>
      <c r="T111" s="165">
        <v>0.72470000000000001</v>
      </c>
      <c r="U111" s="159">
        <f>S111</f>
        <v>0</v>
      </c>
      <c r="V111" s="165">
        <v>0.13270000000000001</v>
      </c>
      <c r="W111" s="159">
        <f>U111</f>
        <v>0</v>
      </c>
      <c r="X111" s="165">
        <v>2.4299999999999999E-2</v>
      </c>
      <c r="Y111" s="159">
        <f>W111</f>
        <v>0</v>
      </c>
      <c r="Z111" s="165">
        <v>4.4999999999999997E-3</v>
      </c>
      <c r="AA111" s="159">
        <f>Y111</f>
        <v>0</v>
      </c>
    </row>
    <row r="112" spans="1:27" ht="15" customHeight="1" x14ac:dyDescent="0.25">
      <c r="A112" s="63" t="s">
        <v>50</v>
      </c>
      <c r="B112" s="133">
        <v>1008</v>
      </c>
      <c r="C112" s="133">
        <v>2</v>
      </c>
      <c r="D112" s="141">
        <f>(LARGE('NOx OS Heat Inputs'!D112:K112,1)+LARGE('NOx OS Heat Inputs'!D112:N112,2)+LARGE('NOx OS Heat Inputs'!D112:N112,3))/3</f>
        <v>2984603.9233333333</v>
      </c>
      <c r="E112" s="140">
        <v>586631824</v>
      </c>
      <c r="F112" s="153">
        <f t="shared" si="47"/>
        <v>5.0876952139802993E-3</v>
      </c>
      <c r="G112" s="159">
        <v>22835</v>
      </c>
      <c r="H112" s="159">
        <f t="shared" si="46"/>
        <v>116.17752021124014</v>
      </c>
      <c r="I112" s="159">
        <f>MIN(H112,'NOx OS Emissions'!L112,'NOx OS Consent Decree Caps'!D112,' Retirement Adjustments'!D112)</f>
        <v>116.17752021124014</v>
      </c>
      <c r="J112" s="165">
        <v>3518.7811999999999</v>
      </c>
      <c r="K112" s="164">
        <f>PRODUCT(F112,J112)+H112</f>
        <v>134.08000648152398</v>
      </c>
      <c r="L112" s="165">
        <v>644.3836</v>
      </c>
      <c r="M112" s="164">
        <f>PRODUCT(F112,L112)+K112</f>
        <v>137.35843383921139</v>
      </c>
      <c r="N112" s="165">
        <v>118.004</v>
      </c>
      <c r="O112" s="164">
        <f>PRODUCT(F112,N112)+M112</f>
        <v>137.95880222524193</v>
      </c>
      <c r="P112" s="165">
        <v>21.6097</v>
      </c>
      <c r="Q112" s="164">
        <f>PRODUCT(F112,P112)+O112</f>
        <v>138.06874579250749</v>
      </c>
      <c r="R112" s="165">
        <v>3.9573</v>
      </c>
      <c r="S112" s="164">
        <f>PRODUCT(F112,R112)+Q112</f>
        <v>138.08887932877778</v>
      </c>
      <c r="T112" s="165">
        <v>0.72470000000000001</v>
      </c>
      <c r="U112" s="164">
        <f>PRODUCT(F112,T112)+S112</f>
        <v>138.09256638149935</v>
      </c>
      <c r="V112" s="165">
        <v>0.13270000000000001</v>
      </c>
      <c r="W112" s="164">
        <f>PRODUCT(F112,V112)+U112</f>
        <v>138.09324151865425</v>
      </c>
      <c r="X112" s="165">
        <v>2.4299999999999999E-2</v>
      </c>
      <c r="Y112" s="164">
        <f>PRODUCT(F112,X112)+W112</f>
        <v>138.09336514964795</v>
      </c>
      <c r="Z112" s="165">
        <v>4.4999999999999997E-3</v>
      </c>
      <c r="AA112" s="164">
        <f>PRODUCT(F112,Z112)+Y112</f>
        <v>138.09338804427642</v>
      </c>
    </row>
    <row r="113" spans="1:27" ht="15" customHeight="1" x14ac:dyDescent="0.25">
      <c r="A113" s="63" t="s">
        <v>50</v>
      </c>
      <c r="B113" s="133">
        <v>1008</v>
      </c>
      <c r="C113" s="133">
        <v>3</v>
      </c>
      <c r="D113" s="141">
        <f>(LARGE('NOx OS Heat Inputs'!D113:K113,1)+LARGE('NOx OS Heat Inputs'!D113:N113,2)+LARGE('NOx OS Heat Inputs'!D113:N113,3))/3</f>
        <v>2547382.5106666666</v>
      </c>
      <c r="E113" s="140">
        <v>586631824</v>
      </c>
      <c r="F113" s="153">
        <f t="shared" si="47"/>
        <v>4.3423871778675727E-3</v>
      </c>
      <c r="G113" s="159">
        <v>22835</v>
      </c>
      <c r="H113" s="159">
        <f t="shared" si="46"/>
        <v>99.158411206606019</v>
      </c>
      <c r="I113" s="159">
        <f>MIN(H113,'NOx OS Emissions'!L113,'NOx OS Consent Decree Caps'!D113,' Retirement Adjustments'!D113)</f>
        <v>0</v>
      </c>
      <c r="J113" s="165">
        <v>3518.7811999999999</v>
      </c>
      <c r="K113" s="159">
        <f>I113</f>
        <v>0</v>
      </c>
      <c r="L113" s="165">
        <v>644.3836</v>
      </c>
      <c r="M113" s="159">
        <f>K113</f>
        <v>0</v>
      </c>
      <c r="N113" s="165">
        <v>118.004</v>
      </c>
      <c r="O113" s="159">
        <f>M113</f>
        <v>0</v>
      </c>
      <c r="P113" s="165">
        <v>21.6097</v>
      </c>
      <c r="Q113" s="159">
        <f>O113</f>
        <v>0</v>
      </c>
      <c r="R113" s="165">
        <v>3.9573</v>
      </c>
      <c r="S113" s="159">
        <f>Q113</f>
        <v>0</v>
      </c>
      <c r="T113" s="165">
        <v>0.72470000000000001</v>
      </c>
      <c r="U113" s="159">
        <f>S113</f>
        <v>0</v>
      </c>
      <c r="V113" s="165">
        <v>0.13270000000000001</v>
      </c>
      <c r="W113" s="159">
        <f>U113</f>
        <v>0</v>
      </c>
      <c r="X113" s="165">
        <v>2.4299999999999999E-2</v>
      </c>
      <c r="Y113" s="159">
        <f>W113</f>
        <v>0</v>
      </c>
      <c r="Z113" s="165">
        <v>4.4999999999999997E-3</v>
      </c>
      <c r="AA113" s="159">
        <f>Y113</f>
        <v>0</v>
      </c>
    </row>
    <row r="114" spans="1:27" ht="15" customHeight="1" x14ac:dyDescent="0.25">
      <c r="A114" s="63" t="s">
        <v>50</v>
      </c>
      <c r="B114" s="133">
        <v>1008</v>
      </c>
      <c r="C114" s="133">
        <v>4</v>
      </c>
      <c r="D114" s="141">
        <f>(LARGE('NOx OS Heat Inputs'!D114:K114,1)+LARGE('NOx OS Heat Inputs'!D114:N114,2)+LARGE('NOx OS Heat Inputs'!D114:N114,3))/3</f>
        <v>2616162.9659999995</v>
      </c>
      <c r="E114" s="140">
        <v>586631824</v>
      </c>
      <c r="F114" s="153">
        <f t="shared" si="47"/>
        <v>4.4596335537364223E-3</v>
      </c>
      <c r="G114" s="159">
        <v>22835</v>
      </c>
      <c r="H114" s="159">
        <f t="shared" si="46"/>
        <v>101.8357321995712</v>
      </c>
      <c r="I114" s="159">
        <f>MIN(H114,'NOx OS Emissions'!L114,'NOx OS Consent Decree Caps'!D114,' Retirement Adjustments'!D114)</f>
        <v>101.8357321995712</v>
      </c>
      <c r="J114" s="165">
        <v>3518.7811999999999</v>
      </c>
      <c r="K114" s="164">
        <f t="shared" ref="K114:K124" si="66">PRODUCT(F114,J114)+H114</f>
        <v>117.52820690734811</v>
      </c>
      <c r="L114" s="165">
        <v>644.3836</v>
      </c>
      <c r="M114" s="164">
        <f t="shared" ref="M114:M124" si="67">PRODUCT(F114,L114)+K114</f>
        <v>120.40192163138558</v>
      </c>
      <c r="N114" s="165">
        <v>118.004</v>
      </c>
      <c r="O114" s="164">
        <f t="shared" ref="O114:O124" si="68">PRODUCT(F114,N114)+M114</f>
        <v>120.92817622926069</v>
      </c>
      <c r="P114" s="165">
        <v>21.6097</v>
      </c>
      <c r="Q114" s="164">
        <f t="shared" ref="Q114:Q124" si="69">PRODUCT(F114,P114)+O114</f>
        <v>121.02454757246686</v>
      </c>
      <c r="R114" s="165">
        <v>3.9573</v>
      </c>
      <c r="S114" s="164">
        <f t="shared" ref="S114:S124" si="70">PRODUCT(F114,R114)+Q114</f>
        <v>121.04219568032906</v>
      </c>
      <c r="T114" s="165">
        <v>0.72470000000000001</v>
      </c>
      <c r="U114" s="164">
        <f t="shared" ref="U114:U124" si="71">PRODUCT(F114,T114)+S114</f>
        <v>121.04542757676545</v>
      </c>
      <c r="V114" s="165">
        <v>0.13270000000000001</v>
      </c>
      <c r="W114" s="164">
        <f t="shared" ref="W114:W124" si="72">PRODUCT(F114,V114)+U114</f>
        <v>121.04601937013803</v>
      </c>
      <c r="X114" s="165">
        <v>2.4299999999999999E-2</v>
      </c>
      <c r="Y114" s="164">
        <f t="shared" ref="Y114:Y124" si="73">PRODUCT(F114,X114)+W114</f>
        <v>121.04612773923338</v>
      </c>
      <c r="Z114" s="165">
        <v>4.4999999999999997E-3</v>
      </c>
      <c r="AA114" s="164">
        <f t="shared" ref="AA114:AA124" si="74">PRODUCT(F114,Z114)+Y114</f>
        <v>121.04614780758438</v>
      </c>
    </row>
    <row r="115" spans="1:27" ht="15" customHeight="1" x14ac:dyDescent="0.25">
      <c r="A115" s="63" t="s">
        <v>51</v>
      </c>
      <c r="B115" s="133">
        <v>6085</v>
      </c>
      <c r="C115" s="133">
        <v>14</v>
      </c>
      <c r="D115" s="141">
        <f>(LARGE('NOx OS Heat Inputs'!D115:K115,1)+LARGE('NOx OS Heat Inputs'!D115:N115,2)+LARGE('NOx OS Heat Inputs'!D115:N115,3))/3</f>
        <v>13643575.179666668</v>
      </c>
      <c r="E115" s="140">
        <v>586631824</v>
      </c>
      <c r="F115" s="153">
        <f t="shared" si="47"/>
        <v>2.3257475338853535E-2</v>
      </c>
      <c r="G115" s="159">
        <v>22835</v>
      </c>
      <c r="H115" s="159">
        <f t="shared" si="46"/>
        <v>531.08444936272042</v>
      </c>
      <c r="I115" s="159">
        <f>MIN(H115,'NOx OS Emissions'!L115,'NOx OS Consent Decree Caps'!D115,' Retirement Adjustments'!D115)</f>
        <v>531.08444936272042</v>
      </c>
      <c r="J115" s="165">
        <v>3518.7811999999999</v>
      </c>
      <c r="K115" s="164">
        <f t="shared" si="66"/>
        <v>612.92241634454183</v>
      </c>
      <c r="L115" s="165">
        <v>644.3836</v>
      </c>
      <c r="M115" s="164">
        <f t="shared" si="67"/>
        <v>627.90915203030352</v>
      </c>
      <c r="N115" s="165">
        <v>118.004</v>
      </c>
      <c r="O115" s="164">
        <f t="shared" si="68"/>
        <v>630.65362715018955</v>
      </c>
      <c r="P115" s="165">
        <v>21.6097</v>
      </c>
      <c r="Q115" s="164">
        <f t="shared" si="69"/>
        <v>631.15621421501953</v>
      </c>
      <c r="R115" s="165">
        <v>3.9573</v>
      </c>
      <c r="S115" s="164">
        <f t="shared" si="70"/>
        <v>631.24825102217801</v>
      </c>
      <c r="T115" s="165">
        <v>0.72470000000000001</v>
      </c>
      <c r="U115" s="164">
        <f t="shared" si="71"/>
        <v>631.26510571455606</v>
      </c>
      <c r="V115" s="165">
        <v>0.13270000000000001</v>
      </c>
      <c r="W115" s="164">
        <f t="shared" si="72"/>
        <v>631.2681919815335</v>
      </c>
      <c r="X115" s="165">
        <v>2.4299999999999999E-2</v>
      </c>
      <c r="Y115" s="164">
        <f t="shared" si="73"/>
        <v>631.26875713818424</v>
      </c>
      <c r="Z115" s="165">
        <v>4.4999999999999997E-3</v>
      </c>
      <c r="AA115" s="164">
        <f t="shared" si="74"/>
        <v>631.26886179682322</v>
      </c>
    </row>
    <row r="116" spans="1:27" ht="15" customHeight="1" x14ac:dyDescent="0.25">
      <c r="A116" s="63" t="s">
        <v>51</v>
      </c>
      <c r="B116" s="133">
        <v>6085</v>
      </c>
      <c r="C116" s="133">
        <v>15</v>
      </c>
      <c r="D116" s="141">
        <f>(LARGE('NOx OS Heat Inputs'!D116:K116,1)+LARGE('NOx OS Heat Inputs'!D116:N116,2)+LARGE('NOx OS Heat Inputs'!D116:N116,3))/3</f>
        <v>14413383.459666668</v>
      </c>
      <c r="E116" s="140">
        <v>586631824</v>
      </c>
      <c r="F116" s="153">
        <f t="shared" si="47"/>
        <v>2.4569726479187169E-2</v>
      </c>
      <c r="G116" s="159">
        <v>22835</v>
      </c>
      <c r="H116" s="159">
        <f t="shared" si="46"/>
        <v>561.04970415223897</v>
      </c>
      <c r="I116" s="159">
        <f>MIN(H116,'NOx OS Emissions'!L116,'NOx OS Consent Decree Caps'!D116,' Retirement Adjustments'!D116)</f>
        <v>561.04970415223897</v>
      </c>
      <c r="J116" s="165">
        <v>3518.7811999999999</v>
      </c>
      <c r="K116" s="164">
        <f t="shared" si="66"/>
        <v>647.50519577634498</v>
      </c>
      <c r="L116" s="165">
        <v>644.3836</v>
      </c>
      <c r="M116" s="164">
        <f t="shared" si="67"/>
        <v>663.33752457601895</v>
      </c>
      <c r="N116" s="165">
        <v>118.004</v>
      </c>
      <c r="O116" s="164">
        <f t="shared" si="68"/>
        <v>666.23685057946898</v>
      </c>
      <c r="P116" s="165">
        <v>21.6097</v>
      </c>
      <c r="Q116" s="164">
        <f t="shared" si="69"/>
        <v>666.76779499776626</v>
      </c>
      <c r="R116" s="165">
        <v>3.9573</v>
      </c>
      <c r="S116" s="164">
        <f t="shared" si="70"/>
        <v>666.86502477636236</v>
      </c>
      <c r="T116" s="165">
        <v>0.72470000000000001</v>
      </c>
      <c r="U116" s="164">
        <f t="shared" si="71"/>
        <v>666.88283045714184</v>
      </c>
      <c r="V116" s="165">
        <v>0.13270000000000001</v>
      </c>
      <c r="W116" s="164">
        <f t="shared" si="72"/>
        <v>666.88609085984558</v>
      </c>
      <c r="X116" s="165">
        <v>2.4299999999999999E-2</v>
      </c>
      <c r="Y116" s="164">
        <f t="shared" si="73"/>
        <v>666.88668790419899</v>
      </c>
      <c r="Z116" s="165">
        <v>4.4999999999999997E-3</v>
      </c>
      <c r="AA116" s="164">
        <f t="shared" si="74"/>
        <v>666.88679846796811</v>
      </c>
    </row>
    <row r="117" spans="1:27" ht="15" customHeight="1" x14ac:dyDescent="0.25">
      <c r="A117" s="63" t="s">
        <v>51</v>
      </c>
      <c r="B117" s="133">
        <v>6085</v>
      </c>
      <c r="C117" s="139" t="s">
        <v>52</v>
      </c>
      <c r="D117" s="141">
        <f>(LARGE('NOx OS Heat Inputs'!D117:K117,1)+LARGE('NOx OS Heat Inputs'!D117:N117,2)+LARGE('NOx OS Heat Inputs'!D117:N117,3))/3</f>
        <v>204315.32166666666</v>
      </c>
      <c r="E117" s="140">
        <v>586631824</v>
      </c>
      <c r="F117" s="153">
        <f>D117/E117</f>
        <v>3.4828543782968488E-4</v>
      </c>
      <c r="G117" s="159">
        <v>22835</v>
      </c>
      <c r="H117" s="159">
        <f>PRODUCT(F117,G117)</f>
        <v>7.9530979728408546</v>
      </c>
      <c r="I117" s="159">
        <f>MIN(H117,'NOx OS Emissions'!L117,'NOx OS Consent Decree Caps'!D117,' Retirement Adjustments'!D117)</f>
        <v>7.9530979728408546</v>
      </c>
      <c r="J117" s="165">
        <v>3518.7811999999999</v>
      </c>
      <c r="K117" s="164">
        <f t="shared" si="66"/>
        <v>9.1786382237097186</v>
      </c>
      <c r="L117" s="165">
        <v>644.3836</v>
      </c>
      <c r="M117" s="164">
        <f t="shared" si="67"/>
        <v>9.4030676479659867</v>
      </c>
      <c r="N117" s="165">
        <v>118.004</v>
      </c>
      <c r="O117" s="164">
        <f t="shared" si="68"/>
        <v>9.4441667227716408</v>
      </c>
      <c r="P117" s="165">
        <v>21.6097</v>
      </c>
      <c r="Q117" s="164">
        <f t="shared" si="69"/>
        <v>9.4516930665975085</v>
      </c>
      <c r="R117" s="165">
        <v>3.9573</v>
      </c>
      <c r="S117" s="164">
        <f t="shared" si="70"/>
        <v>9.4530713365606314</v>
      </c>
      <c r="T117" s="165">
        <v>0.72470000000000001</v>
      </c>
      <c r="U117" s="164">
        <f t="shared" si="71"/>
        <v>9.4533237390174261</v>
      </c>
      <c r="V117" s="165">
        <v>0.13270000000000001</v>
      </c>
      <c r="W117" s="164">
        <f t="shared" si="72"/>
        <v>9.4533699564950258</v>
      </c>
      <c r="X117" s="165">
        <v>2.4299999999999999E-2</v>
      </c>
      <c r="Y117" s="164">
        <f t="shared" si="73"/>
        <v>9.4533784198311643</v>
      </c>
      <c r="Z117" s="165">
        <v>4.4999999999999997E-3</v>
      </c>
      <c r="AA117" s="164">
        <f t="shared" si="74"/>
        <v>9.4533799871156354</v>
      </c>
    </row>
    <row r="118" spans="1:27" ht="15" customHeight="1" x14ac:dyDescent="0.25">
      <c r="A118" s="63" t="s">
        <v>51</v>
      </c>
      <c r="B118" s="133">
        <v>6085</v>
      </c>
      <c r="C118" s="139" t="s">
        <v>53</v>
      </c>
      <c r="D118" s="141">
        <f>(LARGE('NOx OS Heat Inputs'!D118:K118,1)+LARGE('NOx OS Heat Inputs'!D118:N118,2)+LARGE('NOx OS Heat Inputs'!D118:N118,3))/3</f>
        <v>179944.75966666671</v>
      </c>
      <c r="E118" s="140">
        <v>586631824</v>
      </c>
      <c r="F118" s="153">
        <f>D118/E118</f>
        <v>3.0674223985957284E-4</v>
      </c>
      <c r="G118" s="159">
        <v>22835</v>
      </c>
      <c r="H118" s="159">
        <f>PRODUCT(F118,G118)</f>
        <v>7.0044590471933459</v>
      </c>
      <c r="I118" s="159">
        <f>MIN(H118,'NOx OS Emissions'!L118,'NOx OS Consent Decree Caps'!D118,' Retirement Adjustments'!D118)</f>
        <v>7.0044590471933459</v>
      </c>
      <c r="J118" s="165">
        <v>3518.7811999999999</v>
      </c>
      <c r="K118" s="164">
        <f t="shared" si="66"/>
        <v>8.0838178740571021</v>
      </c>
      <c r="L118" s="165">
        <v>644.3836</v>
      </c>
      <c r="M118" s="164">
        <f t="shared" si="67"/>
        <v>8.2814775428498777</v>
      </c>
      <c r="N118" s="165">
        <v>118.004</v>
      </c>
      <c r="O118" s="164">
        <f t="shared" si="68"/>
        <v>8.317674354122266</v>
      </c>
      <c r="P118" s="165">
        <v>21.6097</v>
      </c>
      <c r="Q118" s="164">
        <f t="shared" si="69"/>
        <v>8.3243029619029603</v>
      </c>
      <c r="R118" s="165">
        <v>3.9573</v>
      </c>
      <c r="S118" s="164">
        <f t="shared" si="70"/>
        <v>8.3255168329687557</v>
      </c>
      <c r="T118" s="165">
        <v>0.72470000000000001</v>
      </c>
      <c r="U118" s="164">
        <f t="shared" si="71"/>
        <v>8.3257391290699818</v>
      </c>
      <c r="V118" s="165">
        <v>0.13270000000000001</v>
      </c>
      <c r="W118" s="164">
        <f t="shared" si="72"/>
        <v>8.3257798337652105</v>
      </c>
      <c r="X118" s="165">
        <v>2.4299999999999999E-2</v>
      </c>
      <c r="Y118" s="164">
        <f t="shared" si="73"/>
        <v>8.3257872876016386</v>
      </c>
      <c r="Z118" s="165">
        <v>4.4999999999999997E-3</v>
      </c>
      <c r="AA118" s="164">
        <f t="shared" si="74"/>
        <v>8.3257886679417172</v>
      </c>
    </row>
    <row r="119" spans="1:27" ht="15" customHeight="1" x14ac:dyDescent="0.25">
      <c r="A119" s="63" t="s">
        <v>51</v>
      </c>
      <c r="B119" s="133">
        <v>6085</v>
      </c>
      <c r="C119" s="133">
        <v>17</v>
      </c>
      <c r="D119" s="141">
        <f>(LARGE('NOx OS Heat Inputs'!D119:K119,1)+LARGE('NOx OS Heat Inputs'!D119:N119,2)+LARGE('NOx OS Heat Inputs'!D119:N119,3))/3</f>
        <v>11138938.230666667</v>
      </c>
      <c r="E119" s="140">
        <v>586631824</v>
      </c>
      <c r="F119" s="153">
        <f t="shared" si="47"/>
        <v>1.898795424140963E-2</v>
      </c>
      <c r="G119" s="159">
        <v>22835</v>
      </c>
      <c r="H119" s="159">
        <f t="shared" si="46"/>
        <v>433.58993510258887</v>
      </c>
      <c r="I119" s="159">
        <f>MIN(H119,'NOx OS Emissions'!L119,'NOx OS Consent Decree Caps'!D119,' Retirement Adjustments'!D119)</f>
        <v>433.58993510258887</v>
      </c>
      <c r="J119" s="165">
        <v>3518.7811999999999</v>
      </c>
      <c r="K119" s="164">
        <f t="shared" si="66"/>
        <v>500.40439151372135</v>
      </c>
      <c r="L119" s="165">
        <v>644.3836</v>
      </c>
      <c r="M119" s="164">
        <f t="shared" si="67"/>
        <v>512.63991782443611</v>
      </c>
      <c r="N119" s="165">
        <v>118.004</v>
      </c>
      <c r="O119" s="164">
        <f t="shared" si="68"/>
        <v>514.88057237673945</v>
      </c>
      <c r="P119" s="165">
        <v>21.6097</v>
      </c>
      <c r="Q119" s="164">
        <f t="shared" si="69"/>
        <v>515.29089637151003</v>
      </c>
      <c r="R119" s="165">
        <v>3.9573</v>
      </c>
      <c r="S119" s="164">
        <f t="shared" si="70"/>
        <v>515.36603740282953</v>
      </c>
      <c r="T119" s="165">
        <v>0.72470000000000001</v>
      </c>
      <c r="U119" s="164">
        <f t="shared" si="71"/>
        <v>515.3797979732683</v>
      </c>
      <c r="V119" s="165">
        <v>0.13270000000000001</v>
      </c>
      <c r="W119" s="164">
        <f t="shared" si="72"/>
        <v>515.38231767479613</v>
      </c>
      <c r="X119" s="165">
        <v>2.4299999999999999E-2</v>
      </c>
      <c r="Y119" s="164">
        <f t="shared" si="73"/>
        <v>515.3827790820842</v>
      </c>
      <c r="Z119" s="165">
        <v>4.4999999999999997E-3</v>
      </c>
      <c r="AA119" s="164">
        <f t="shared" si="74"/>
        <v>515.38286452787827</v>
      </c>
    </row>
    <row r="120" spans="1:27" ht="15" customHeight="1" x14ac:dyDescent="0.25">
      <c r="A120" s="63" t="s">
        <v>51</v>
      </c>
      <c r="B120" s="133">
        <v>6085</v>
      </c>
      <c r="C120" s="133">
        <v>18</v>
      </c>
      <c r="D120" s="141">
        <f>(LARGE('NOx OS Heat Inputs'!D120:K120,1)+LARGE('NOx OS Heat Inputs'!D120:N120,2)+LARGE('NOx OS Heat Inputs'!D120:N120,3))/3</f>
        <v>11534826.099666664</v>
      </c>
      <c r="E120" s="140">
        <v>586631824</v>
      </c>
      <c r="F120" s="153">
        <f t="shared" si="47"/>
        <v>1.9662803188915751E-2</v>
      </c>
      <c r="G120" s="159">
        <v>22835</v>
      </c>
      <c r="H120" s="159">
        <f t="shared" si="46"/>
        <v>449.00011081889119</v>
      </c>
      <c r="I120" s="159">
        <f>MIN(H120,'NOx OS Emissions'!L120,'NOx OS Consent Decree Caps'!D120,' Retirement Adjustments'!D120)</f>
        <v>449.00011081889119</v>
      </c>
      <c r="J120" s="165">
        <v>3518.7811999999999</v>
      </c>
      <c r="K120" s="164">
        <f t="shared" si="66"/>
        <v>518.18921301934802</v>
      </c>
      <c r="L120" s="165">
        <v>644.3836</v>
      </c>
      <c r="M120" s="164">
        <f t="shared" si="67"/>
        <v>530.85960092431299</v>
      </c>
      <c r="N120" s="165">
        <v>118.004</v>
      </c>
      <c r="O120" s="164">
        <f t="shared" si="68"/>
        <v>533.17989035181779</v>
      </c>
      <c r="P120" s="165">
        <v>21.6097</v>
      </c>
      <c r="Q120" s="164">
        <f t="shared" si="69"/>
        <v>533.60479762988928</v>
      </c>
      <c r="R120" s="165">
        <v>3.9573</v>
      </c>
      <c r="S120" s="164">
        <f t="shared" si="70"/>
        <v>533.68260924094875</v>
      </c>
      <c r="T120" s="165">
        <v>0.72470000000000001</v>
      </c>
      <c r="U120" s="164">
        <f t="shared" si="71"/>
        <v>533.69685887441972</v>
      </c>
      <c r="V120" s="165">
        <v>0.13270000000000001</v>
      </c>
      <c r="W120" s="164">
        <f t="shared" si="72"/>
        <v>533.69946812840294</v>
      </c>
      <c r="X120" s="165">
        <v>2.4299999999999999E-2</v>
      </c>
      <c r="Y120" s="164">
        <f t="shared" si="73"/>
        <v>533.69994593452043</v>
      </c>
      <c r="Z120" s="165">
        <v>4.4999999999999997E-3</v>
      </c>
      <c r="AA120" s="164">
        <f t="shared" si="74"/>
        <v>533.70003441713482</v>
      </c>
    </row>
    <row r="121" spans="1:27" ht="15" customHeight="1" x14ac:dyDescent="0.25">
      <c r="A121" s="63" t="s">
        <v>54</v>
      </c>
      <c r="B121" s="133">
        <v>7335</v>
      </c>
      <c r="C121" s="139" t="s">
        <v>55</v>
      </c>
      <c r="D121" s="141">
        <f>(LARGE('NOx OS Heat Inputs'!D121:K121,1)+LARGE('NOx OS Heat Inputs'!D121:N121,2)+LARGE('NOx OS Heat Inputs'!D121:N121,3))/3</f>
        <v>27181.433333333334</v>
      </c>
      <c r="E121" s="140">
        <v>586631824</v>
      </c>
      <c r="F121" s="153">
        <f t="shared" si="47"/>
        <v>4.6334740498724351E-5</v>
      </c>
      <c r="G121" s="159">
        <v>22835</v>
      </c>
      <c r="H121" s="159">
        <f t="shared" si="46"/>
        <v>1.0580537992883705</v>
      </c>
      <c r="I121" s="159">
        <f>MIN(H121,'NOx OS Emissions'!L121,'NOx OS Consent Decree Caps'!D121,' Retirement Adjustments'!D121)</f>
        <v>1.0580537992883705</v>
      </c>
      <c r="J121" s="165">
        <v>3518.7811999999999</v>
      </c>
      <c r="K121" s="164">
        <f t="shared" si="66"/>
        <v>1.2210956130621604</v>
      </c>
      <c r="L121" s="165">
        <v>644.3836</v>
      </c>
      <c r="M121" s="164">
        <f t="shared" si="67"/>
        <v>1.2509529599497942</v>
      </c>
      <c r="N121" s="165">
        <v>118.004</v>
      </c>
      <c r="O121" s="164">
        <f t="shared" si="68"/>
        <v>1.2564206446676056</v>
      </c>
      <c r="P121" s="165">
        <v>21.6097</v>
      </c>
      <c r="Q121" s="164">
        <f t="shared" si="69"/>
        <v>1.257421924509361</v>
      </c>
      <c r="R121" s="165">
        <v>3.9573</v>
      </c>
      <c r="S121" s="164">
        <f t="shared" si="70"/>
        <v>1.2576052849779367</v>
      </c>
      <c r="T121" s="165">
        <v>0.72470000000000001</v>
      </c>
      <c r="U121" s="164">
        <f t="shared" si="71"/>
        <v>1.2576388637643761</v>
      </c>
      <c r="V121" s="165">
        <v>0.13270000000000001</v>
      </c>
      <c r="W121" s="164">
        <f t="shared" si="72"/>
        <v>1.2576450123844403</v>
      </c>
      <c r="X121" s="165">
        <v>2.4299999999999999E-2</v>
      </c>
      <c r="Y121" s="164">
        <f t="shared" si="73"/>
        <v>1.2576461383186344</v>
      </c>
      <c r="Z121" s="165">
        <v>4.4999999999999997E-3</v>
      </c>
      <c r="AA121" s="164">
        <f t="shared" si="74"/>
        <v>1.2576463468249666</v>
      </c>
    </row>
    <row r="122" spans="1:27" ht="15" customHeight="1" x14ac:dyDescent="0.25">
      <c r="A122" s="63" t="s">
        <v>54</v>
      </c>
      <c r="B122" s="133">
        <v>7335</v>
      </c>
      <c r="C122" s="139" t="s">
        <v>56</v>
      </c>
      <c r="D122" s="141">
        <f>(LARGE('NOx OS Heat Inputs'!D122:K122,1)+LARGE('NOx OS Heat Inputs'!D122:N122,2)+LARGE('NOx OS Heat Inputs'!D122:N122,3))/3</f>
        <v>32217.816666666669</v>
      </c>
      <c r="E122" s="140">
        <v>586631824</v>
      </c>
      <c r="F122" s="153">
        <f t="shared" si="47"/>
        <v>5.4919994702958138E-5</v>
      </c>
      <c r="G122" s="159">
        <v>22835</v>
      </c>
      <c r="H122" s="159">
        <f t="shared" si="46"/>
        <v>1.2540980790420491</v>
      </c>
      <c r="I122" s="159">
        <f>MIN(H122,'NOx OS Emissions'!L122,'NOx OS Consent Decree Caps'!D122,' Retirement Adjustments'!D122)</f>
        <v>1.2540980790420491</v>
      </c>
      <c r="J122" s="165">
        <v>3518.7811999999999</v>
      </c>
      <c r="K122" s="164">
        <f t="shared" si="66"/>
        <v>1.4473495239069178</v>
      </c>
      <c r="L122" s="165">
        <v>644.3836</v>
      </c>
      <c r="M122" s="164">
        <f t="shared" si="67"/>
        <v>1.4827390678055909</v>
      </c>
      <c r="N122" s="165">
        <v>118.004</v>
      </c>
      <c r="O122" s="164">
        <f t="shared" si="68"/>
        <v>1.4892198468605189</v>
      </c>
      <c r="P122" s="165">
        <v>21.6097</v>
      </c>
      <c r="Q122" s="164">
        <f t="shared" si="69"/>
        <v>1.4904066514700514</v>
      </c>
      <c r="R122" s="165">
        <v>3.9573</v>
      </c>
      <c r="S122" s="164">
        <f t="shared" si="70"/>
        <v>1.4906239863650894</v>
      </c>
      <c r="T122" s="165">
        <v>0.72470000000000001</v>
      </c>
      <c r="U122" s="164">
        <f t="shared" si="71"/>
        <v>1.4906637868852506</v>
      </c>
      <c r="V122" s="165">
        <v>0.13270000000000001</v>
      </c>
      <c r="W122" s="164">
        <f t="shared" si="72"/>
        <v>1.4906710747685477</v>
      </c>
      <c r="X122" s="165">
        <v>2.4299999999999999E-2</v>
      </c>
      <c r="Y122" s="164">
        <f t="shared" si="73"/>
        <v>1.490672409324419</v>
      </c>
      <c r="Z122" s="165">
        <v>4.4999999999999997E-3</v>
      </c>
      <c r="AA122" s="164">
        <f t="shared" si="74"/>
        <v>1.4906726564643953</v>
      </c>
    </row>
    <row r="123" spans="1:27" ht="15" customHeight="1" x14ac:dyDescent="0.25">
      <c r="A123" s="63" t="s">
        <v>57</v>
      </c>
      <c r="B123" s="133">
        <v>6166</v>
      </c>
      <c r="C123" s="139" t="s">
        <v>58</v>
      </c>
      <c r="D123" s="141">
        <f>(LARGE('NOx OS Heat Inputs'!D123:K123,1)+LARGE('NOx OS Heat Inputs'!D123:N123,2)+LARGE('NOx OS Heat Inputs'!D123:N123,3))/3</f>
        <v>41850091.140000001</v>
      </c>
      <c r="E123" s="140">
        <v>586631824</v>
      </c>
      <c r="F123" s="153">
        <f t="shared" si="47"/>
        <v>7.1339619549859262E-2</v>
      </c>
      <c r="G123" s="159">
        <v>22835</v>
      </c>
      <c r="H123" s="159">
        <f t="shared" si="46"/>
        <v>1629.0402124210364</v>
      </c>
      <c r="I123" s="159">
        <f>MIN(H123,'NOx OS Emissions'!L123,'NOx OS Consent Decree Caps'!D123,' Retirement Adjustments'!D123)</f>
        <v>1629.0402124210364</v>
      </c>
      <c r="J123" s="165">
        <v>3518.7811999999999</v>
      </c>
      <c r="K123" s="164">
        <f t="shared" si="66"/>
        <v>1880.0687245082336</v>
      </c>
      <c r="L123" s="165">
        <v>644.3836</v>
      </c>
      <c r="M123" s="164">
        <f t="shared" si="67"/>
        <v>1926.0388053764023</v>
      </c>
      <c r="N123" s="165">
        <v>118.004</v>
      </c>
      <c r="O123" s="164">
        <f t="shared" si="68"/>
        <v>1934.4571658417638</v>
      </c>
      <c r="P123" s="165">
        <v>21.6097</v>
      </c>
      <c r="Q123" s="164">
        <f t="shared" si="69"/>
        <v>1935.9987936183504</v>
      </c>
      <c r="R123" s="165">
        <v>3.9573</v>
      </c>
      <c r="S123" s="164">
        <f t="shared" si="70"/>
        <v>1936.281105894795</v>
      </c>
      <c r="T123" s="165">
        <v>0.72470000000000001</v>
      </c>
      <c r="U123" s="164">
        <f t="shared" si="71"/>
        <v>1936.3328057170827</v>
      </c>
      <c r="V123" s="165">
        <v>0.13270000000000001</v>
      </c>
      <c r="W123" s="164">
        <f t="shared" si="72"/>
        <v>1936.3422724845971</v>
      </c>
      <c r="X123" s="165">
        <v>2.4299999999999999E-2</v>
      </c>
      <c r="Y123" s="164">
        <f t="shared" si="73"/>
        <v>1936.3440060373521</v>
      </c>
      <c r="Z123" s="165">
        <v>4.4999999999999997E-3</v>
      </c>
      <c r="AA123" s="164">
        <f t="shared" si="74"/>
        <v>1936.3443270656401</v>
      </c>
    </row>
    <row r="124" spans="1:27" ht="15" customHeight="1" x14ac:dyDescent="0.25">
      <c r="A124" s="63" t="s">
        <v>57</v>
      </c>
      <c r="B124" s="133">
        <v>6166</v>
      </c>
      <c r="C124" s="139" t="s">
        <v>59</v>
      </c>
      <c r="D124" s="141">
        <f>(LARGE('NOx OS Heat Inputs'!D124:K124,1)+LARGE('NOx OS Heat Inputs'!D124:N124,2)+LARGE('NOx OS Heat Inputs'!D124:N124,3))/3</f>
        <v>40099986.510333329</v>
      </c>
      <c r="E124" s="140">
        <v>586631824</v>
      </c>
      <c r="F124" s="153">
        <f t="shared" si="47"/>
        <v>6.8356309476884647E-2</v>
      </c>
      <c r="G124" s="159">
        <v>22835</v>
      </c>
      <c r="H124" s="159">
        <f t="shared" si="46"/>
        <v>1560.916326904661</v>
      </c>
      <c r="I124" s="159">
        <f>MIN(H124,'NOx OS Emissions'!L124,'NOx OS Consent Decree Caps'!D124,' Retirement Adjustments'!D124)</f>
        <v>1560.916326904661</v>
      </c>
      <c r="J124" s="165">
        <v>3518.7811999999999</v>
      </c>
      <c r="K124" s="164">
        <f t="shared" si="66"/>
        <v>1801.4472235933044</v>
      </c>
      <c r="L124" s="165">
        <v>644.3836</v>
      </c>
      <c r="M124" s="164">
        <f t="shared" si="67"/>
        <v>1845.4949083767335</v>
      </c>
      <c r="N124" s="165">
        <v>118.004</v>
      </c>
      <c r="O124" s="164">
        <f t="shared" si="68"/>
        <v>1853.5612263202438</v>
      </c>
      <c r="P124" s="165">
        <v>21.6097</v>
      </c>
      <c r="Q124" s="164">
        <f t="shared" si="69"/>
        <v>1855.0383856611465</v>
      </c>
      <c r="R124" s="165">
        <v>3.9573</v>
      </c>
      <c r="S124" s="164">
        <f t="shared" si="70"/>
        <v>1855.3088920846394</v>
      </c>
      <c r="T124" s="165">
        <v>0.72470000000000001</v>
      </c>
      <c r="U124" s="164">
        <f t="shared" si="71"/>
        <v>1855.3584299021172</v>
      </c>
      <c r="V124" s="165">
        <v>0.13270000000000001</v>
      </c>
      <c r="W124" s="164">
        <f t="shared" si="72"/>
        <v>1855.3675007843849</v>
      </c>
      <c r="X124" s="165">
        <v>2.4299999999999999E-2</v>
      </c>
      <c r="Y124" s="164">
        <f t="shared" si="73"/>
        <v>1855.3691618427051</v>
      </c>
      <c r="Z124" s="165">
        <v>4.4999999999999997E-3</v>
      </c>
      <c r="AA124" s="164">
        <f t="shared" si="74"/>
        <v>1855.3694694460978</v>
      </c>
    </row>
    <row r="125" spans="1:27" ht="15" customHeight="1" x14ac:dyDescent="0.25">
      <c r="A125" s="63" t="s">
        <v>60</v>
      </c>
      <c r="B125" s="133">
        <v>981</v>
      </c>
      <c r="C125" s="133">
        <v>3</v>
      </c>
      <c r="D125" s="141">
        <f>(LARGE('NOx OS Heat Inputs'!D125:K125,1)+LARGE('NOx OS Heat Inputs'!D125:N125,2)+LARGE('NOx OS Heat Inputs'!D125:N125,3))/3</f>
        <v>6301269.5829999996</v>
      </c>
      <c r="E125" s="140">
        <v>586631824</v>
      </c>
      <c r="F125" s="153">
        <f t="shared" si="47"/>
        <v>1.0741438369357882E-2</v>
      </c>
      <c r="G125" s="159">
        <v>22835</v>
      </c>
      <c r="H125" s="159">
        <f t="shared" si="46"/>
        <v>245.28074516428723</v>
      </c>
      <c r="I125" s="159">
        <f>MIN(H125,'NOx OS Emissions'!L125,'NOx OS Consent Decree Caps'!D125,' Retirement Adjustments'!D125)</f>
        <v>0</v>
      </c>
      <c r="J125" s="165">
        <v>3518.7811999999999</v>
      </c>
      <c r="K125" s="164">
        <f t="shared" ref="K125:K132" si="75">I125</f>
        <v>0</v>
      </c>
      <c r="L125" s="165">
        <v>644.3836</v>
      </c>
      <c r="M125" s="159">
        <f t="shared" ref="M125:M132" si="76">K125</f>
        <v>0</v>
      </c>
      <c r="N125" s="165">
        <v>118.004</v>
      </c>
      <c r="O125" s="159">
        <f t="shared" ref="O125:O132" si="77">M125</f>
        <v>0</v>
      </c>
      <c r="P125" s="165">
        <v>21.6097</v>
      </c>
      <c r="Q125" s="159">
        <f t="shared" ref="Q125:Q132" si="78">O125</f>
        <v>0</v>
      </c>
      <c r="R125" s="165">
        <v>3.9573</v>
      </c>
      <c r="S125" s="159">
        <f t="shared" ref="S125:S132" si="79">Q125</f>
        <v>0</v>
      </c>
      <c r="T125" s="165">
        <v>0.72470000000000001</v>
      </c>
      <c r="U125" s="159">
        <f t="shared" ref="U125:U132" si="80">S125</f>
        <v>0</v>
      </c>
      <c r="V125" s="165">
        <v>0.13270000000000001</v>
      </c>
      <c r="W125" s="159">
        <f t="shared" ref="W125:W132" si="81">U125</f>
        <v>0</v>
      </c>
      <c r="X125" s="165">
        <v>2.4299999999999999E-2</v>
      </c>
      <c r="Y125" s="159">
        <f t="shared" ref="Y125:Y132" si="82">W125</f>
        <v>0</v>
      </c>
      <c r="Z125" s="165">
        <v>4.4999999999999997E-3</v>
      </c>
      <c r="AA125" s="159">
        <f t="shared" ref="AA125:AA132" si="83">Y125</f>
        <v>0</v>
      </c>
    </row>
    <row r="126" spans="1:27" ht="15" customHeight="1" x14ac:dyDescent="0.25">
      <c r="A126" s="63" t="s">
        <v>60</v>
      </c>
      <c r="B126" s="133">
        <v>981</v>
      </c>
      <c r="C126" s="133">
        <v>4</v>
      </c>
      <c r="D126" s="141">
        <f>(LARGE('NOx OS Heat Inputs'!D126:K126,1)+LARGE('NOx OS Heat Inputs'!D126:N126,2)+LARGE('NOx OS Heat Inputs'!D126:N126,3))/3</f>
        <v>8161681.9696666673</v>
      </c>
      <c r="E126" s="140">
        <v>586631824</v>
      </c>
      <c r="F126" s="153">
        <f t="shared" si="47"/>
        <v>1.3912784195742281E-2</v>
      </c>
      <c r="G126" s="159">
        <v>22835</v>
      </c>
      <c r="H126" s="159">
        <f t="shared" si="46"/>
        <v>317.69842710977497</v>
      </c>
      <c r="I126" s="159">
        <f>MIN(H126,'NOx OS Emissions'!L126,'NOx OS Consent Decree Caps'!D126,' Retirement Adjustments'!D126)</f>
        <v>0</v>
      </c>
      <c r="J126" s="165">
        <v>3518.7811999999999</v>
      </c>
      <c r="K126" s="164">
        <f t="shared" si="75"/>
        <v>0</v>
      </c>
      <c r="L126" s="165">
        <v>644.3836</v>
      </c>
      <c r="M126" s="159">
        <f t="shared" si="76"/>
        <v>0</v>
      </c>
      <c r="N126" s="165">
        <v>118.004</v>
      </c>
      <c r="O126" s="159">
        <f t="shared" si="77"/>
        <v>0</v>
      </c>
      <c r="P126" s="165">
        <v>21.6097</v>
      </c>
      <c r="Q126" s="159">
        <f t="shared" si="78"/>
        <v>0</v>
      </c>
      <c r="R126" s="165">
        <v>3.9573</v>
      </c>
      <c r="S126" s="159">
        <f t="shared" si="79"/>
        <v>0</v>
      </c>
      <c r="T126" s="165">
        <v>0.72470000000000001</v>
      </c>
      <c r="U126" s="159">
        <f t="shared" si="80"/>
        <v>0</v>
      </c>
      <c r="V126" s="165">
        <v>0.13270000000000001</v>
      </c>
      <c r="W126" s="159">
        <f t="shared" si="81"/>
        <v>0</v>
      </c>
      <c r="X126" s="165">
        <v>2.4299999999999999E-2</v>
      </c>
      <c r="Y126" s="159">
        <f t="shared" si="82"/>
        <v>0</v>
      </c>
      <c r="Z126" s="165">
        <v>4.4999999999999997E-3</v>
      </c>
      <c r="AA126" s="159">
        <f t="shared" si="83"/>
        <v>0</v>
      </c>
    </row>
    <row r="127" spans="1:27" ht="15" customHeight="1" x14ac:dyDescent="0.25">
      <c r="A127" s="63" t="s">
        <v>61</v>
      </c>
      <c r="B127" s="133">
        <v>55364</v>
      </c>
      <c r="C127" s="139" t="s">
        <v>62</v>
      </c>
      <c r="D127" s="141">
        <f>(LARGE('NOx OS Heat Inputs'!D127:K127,1)+LARGE('NOx OS Heat Inputs'!D127:N127,2)+LARGE('NOx OS Heat Inputs'!D127:N127,3))/3</f>
        <v>4759041.3459999999</v>
      </c>
      <c r="E127" s="140">
        <v>586631824</v>
      </c>
      <c r="F127" s="153">
        <f t="shared" si="47"/>
        <v>8.112484102123993E-3</v>
      </c>
      <c r="G127" s="159">
        <v>22835</v>
      </c>
      <c r="H127" s="159">
        <f t="shared" si="46"/>
        <v>185.24857447200137</v>
      </c>
      <c r="I127" s="159">
        <f>MIN(H127,'NOx OS Emissions'!L127,'NOx OS Consent Decree Caps'!D127,' Retirement Adjustments'!D127)</f>
        <v>23.236999999999998</v>
      </c>
      <c r="J127" s="165">
        <v>3518.7811999999999</v>
      </c>
      <c r="K127" s="164">
        <f t="shared" si="75"/>
        <v>23.236999999999998</v>
      </c>
      <c r="L127" s="165">
        <v>644.3836</v>
      </c>
      <c r="M127" s="159">
        <f t="shared" si="76"/>
        <v>23.236999999999998</v>
      </c>
      <c r="N127" s="165">
        <v>118.004</v>
      </c>
      <c r="O127" s="159">
        <f t="shared" si="77"/>
        <v>23.236999999999998</v>
      </c>
      <c r="P127" s="165">
        <v>21.6097</v>
      </c>
      <c r="Q127" s="159">
        <f t="shared" si="78"/>
        <v>23.236999999999998</v>
      </c>
      <c r="R127" s="165">
        <v>3.9573</v>
      </c>
      <c r="S127" s="159">
        <f t="shared" si="79"/>
        <v>23.236999999999998</v>
      </c>
      <c r="T127" s="165">
        <v>0.72470000000000001</v>
      </c>
      <c r="U127" s="159">
        <f t="shared" si="80"/>
        <v>23.236999999999998</v>
      </c>
      <c r="V127" s="165">
        <v>0.13270000000000001</v>
      </c>
      <c r="W127" s="159">
        <f t="shared" si="81"/>
        <v>23.236999999999998</v>
      </c>
      <c r="X127" s="165">
        <v>2.4299999999999999E-2</v>
      </c>
      <c r="Y127" s="159">
        <f t="shared" si="82"/>
        <v>23.236999999999998</v>
      </c>
      <c r="Z127" s="165">
        <v>4.4999999999999997E-3</v>
      </c>
      <c r="AA127" s="159">
        <f t="shared" si="83"/>
        <v>23.236999999999998</v>
      </c>
    </row>
    <row r="128" spans="1:27" ht="15" customHeight="1" x14ac:dyDescent="0.25">
      <c r="A128" s="63" t="s">
        <v>61</v>
      </c>
      <c r="B128" s="133">
        <v>55364</v>
      </c>
      <c r="C128" s="139" t="s">
        <v>63</v>
      </c>
      <c r="D128" s="141">
        <f>(LARGE('NOx OS Heat Inputs'!D128:K128,1)+LARGE('NOx OS Heat Inputs'!D128:N128,2)+LARGE('NOx OS Heat Inputs'!D128:N128,3))/3</f>
        <v>4787438.2910000002</v>
      </c>
      <c r="E128" s="140">
        <v>586631824</v>
      </c>
      <c r="F128" s="153">
        <f t="shared" si="47"/>
        <v>8.1608908605681103E-3</v>
      </c>
      <c r="G128" s="159">
        <v>22835</v>
      </c>
      <c r="H128" s="159">
        <f t="shared" si="46"/>
        <v>186.3539428010728</v>
      </c>
      <c r="I128" s="159">
        <f>MIN(H128,'NOx OS Emissions'!L128,'NOx OS Consent Decree Caps'!D128,' Retirement Adjustments'!D128)</f>
        <v>23.472999999999999</v>
      </c>
      <c r="J128" s="165">
        <v>3518.7811999999999</v>
      </c>
      <c r="K128" s="164">
        <f t="shared" si="75"/>
        <v>23.472999999999999</v>
      </c>
      <c r="L128" s="165">
        <v>644.3836</v>
      </c>
      <c r="M128" s="159">
        <f t="shared" si="76"/>
        <v>23.472999999999999</v>
      </c>
      <c r="N128" s="165">
        <v>118.004</v>
      </c>
      <c r="O128" s="159">
        <f t="shared" si="77"/>
        <v>23.472999999999999</v>
      </c>
      <c r="P128" s="165">
        <v>21.6097</v>
      </c>
      <c r="Q128" s="159">
        <f t="shared" si="78"/>
        <v>23.472999999999999</v>
      </c>
      <c r="R128" s="165">
        <v>3.9573</v>
      </c>
      <c r="S128" s="159">
        <f t="shared" si="79"/>
        <v>23.472999999999999</v>
      </c>
      <c r="T128" s="165">
        <v>0.72470000000000001</v>
      </c>
      <c r="U128" s="159">
        <f t="shared" si="80"/>
        <v>23.472999999999999</v>
      </c>
      <c r="V128" s="165">
        <v>0.13270000000000001</v>
      </c>
      <c r="W128" s="159">
        <f t="shared" si="81"/>
        <v>23.472999999999999</v>
      </c>
      <c r="X128" s="165">
        <v>2.4299999999999999E-2</v>
      </c>
      <c r="Y128" s="159">
        <f t="shared" si="82"/>
        <v>23.472999999999999</v>
      </c>
      <c r="Z128" s="165">
        <v>4.4999999999999997E-3</v>
      </c>
      <c r="AA128" s="159">
        <f t="shared" si="83"/>
        <v>23.472999999999999</v>
      </c>
    </row>
    <row r="129" spans="1:27" ht="15" customHeight="1" x14ac:dyDescent="0.25">
      <c r="A129" s="63" t="s">
        <v>64</v>
      </c>
      <c r="B129" s="133">
        <v>988</v>
      </c>
      <c r="C129" s="139" t="s">
        <v>65</v>
      </c>
      <c r="D129" s="141">
        <f>(LARGE('NOx OS Heat Inputs'!D129:K129,1)+LARGE('NOx OS Heat Inputs'!D129:N129,2)+LARGE('NOx OS Heat Inputs'!D129:N129,3))/3</f>
        <v>2103333.6756666666</v>
      </c>
      <c r="E129" s="140">
        <v>586631824</v>
      </c>
      <c r="F129" s="153">
        <f t="shared" si="47"/>
        <v>3.5854407988385345E-3</v>
      </c>
      <c r="G129" s="159">
        <v>22835</v>
      </c>
      <c r="H129" s="159">
        <f t="shared" si="46"/>
        <v>81.873540641477931</v>
      </c>
      <c r="I129" s="159">
        <f>MIN(H129,'NOx OS Emissions'!L129,'NOx OS Consent Decree Caps'!D129,' Retirement Adjustments'!D129)</f>
        <v>0</v>
      </c>
      <c r="J129" s="165">
        <v>3518.7811999999999</v>
      </c>
      <c r="K129" s="164">
        <f t="shared" si="75"/>
        <v>0</v>
      </c>
      <c r="L129" s="165">
        <v>644.3836</v>
      </c>
      <c r="M129" s="159">
        <f t="shared" si="76"/>
        <v>0</v>
      </c>
      <c r="N129" s="165">
        <v>118.004</v>
      </c>
      <c r="O129" s="159">
        <f t="shared" si="77"/>
        <v>0</v>
      </c>
      <c r="P129" s="165">
        <v>21.6097</v>
      </c>
      <c r="Q129" s="159">
        <f t="shared" si="78"/>
        <v>0</v>
      </c>
      <c r="R129" s="165">
        <v>3.9573</v>
      </c>
      <c r="S129" s="159">
        <f t="shared" si="79"/>
        <v>0</v>
      </c>
      <c r="T129" s="165">
        <v>0.72470000000000001</v>
      </c>
      <c r="U129" s="159">
        <f t="shared" si="80"/>
        <v>0</v>
      </c>
      <c r="V129" s="165">
        <v>0.13270000000000001</v>
      </c>
      <c r="W129" s="159">
        <f t="shared" si="81"/>
        <v>0</v>
      </c>
      <c r="X129" s="165">
        <v>2.4299999999999999E-2</v>
      </c>
      <c r="Y129" s="159">
        <f t="shared" si="82"/>
        <v>0</v>
      </c>
      <c r="Z129" s="165">
        <v>4.4999999999999997E-3</v>
      </c>
      <c r="AA129" s="159">
        <f t="shared" si="83"/>
        <v>0</v>
      </c>
    </row>
    <row r="130" spans="1:27" ht="15" customHeight="1" x14ac:dyDescent="0.25">
      <c r="A130" s="63" t="s">
        <v>64</v>
      </c>
      <c r="B130" s="133">
        <v>988</v>
      </c>
      <c r="C130" s="139" t="s">
        <v>66</v>
      </c>
      <c r="D130" s="141">
        <f>(LARGE('NOx OS Heat Inputs'!D130:K130,1)+LARGE('NOx OS Heat Inputs'!D130:N130,2)+LARGE('NOx OS Heat Inputs'!D130:N130,3))/3</f>
        <v>2824693.0100000002</v>
      </c>
      <c r="E130" s="140">
        <v>586631824</v>
      </c>
      <c r="F130" s="153">
        <f t="shared" si="47"/>
        <v>4.8151036040622311E-3</v>
      </c>
      <c r="G130" s="159">
        <v>22835</v>
      </c>
      <c r="H130" s="159">
        <f t="shared" si="46"/>
        <v>109.95289079876105</v>
      </c>
      <c r="I130" s="159">
        <f>MIN(H130,'NOx OS Emissions'!L130,'NOx OS Consent Decree Caps'!D130,' Retirement Adjustments'!D130)</f>
        <v>0</v>
      </c>
      <c r="J130" s="165">
        <v>3518.7811999999999</v>
      </c>
      <c r="K130" s="164">
        <f t="shared" si="75"/>
        <v>0</v>
      </c>
      <c r="L130" s="165">
        <v>644.3836</v>
      </c>
      <c r="M130" s="159">
        <f t="shared" si="76"/>
        <v>0</v>
      </c>
      <c r="N130" s="165">
        <v>118.004</v>
      </c>
      <c r="O130" s="159">
        <f t="shared" si="77"/>
        <v>0</v>
      </c>
      <c r="P130" s="165">
        <v>21.6097</v>
      </c>
      <c r="Q130" s="159">
        <f t="shared" si="78"/>
        <v>0</v>
      </c>
      <c r="R130" s="165">
        <v>3.9573</v>
      </c>
      <c r="S130" s="159">
        <f t="shared" si="79"/>
        <v>0</v>
      </c>
      <c r="T130" s="165">
        <v>0.72470000000000001</v>
      </c>
      <c r="U130" s="159">
        <f t="shared" si="80"/>
        <v>0</v>
      </c>
      <c r="V130" s="165">
        <v>0.13270000000000001</v>
      </c>
      <c r="W130" s="159">
        <f t="shared" si="81"/>
        <v>0</v>
      </c>
      <c r="X130" s="165">
        <v>2.4299999999999999E-2</v>
      </c>
      <c r="Y130" s="159">
        <f t="shared" si="82"/>
        <v>0</v>
      </c>
      <c r="Z130" s="165">
        <v>4.4999999999999997E-3</v>
      </c>
      <c r="AA130" s="159">
        <f t="shared" si="83"/>
        <v>0</v>
      </c>
    </row>
    <row r="131" spans="1:27" ht="15" customHeight="1" x14ac:dyDescent="0.25">
      <c r="A131" s="63" t="s">
        <v>64</v>
      </c>
      <c r="B131" s="133">
        <v>988</v>
      </c>
      <c r="C131" s="139" t="s">
        <v>67</v>
      </c>
      <c r="D131" s="141">
        <f>(LARGE('NOx OS Heat Inputs'!D131:K131,1)+LARGE('NOx OS Heat Inputs'!D131:N131,2)+LARGE('NOx OS Heat Inputs'!D131:N131,3))/3</f>
        <v>3511079.7193333334</v>
      </c>
      <c r="E131" s="140">
        <v>586631824</v>
      </c>
      <c r="F131" s="153">
        <f t="shared" si="47"/>
        <v>5.985150439662021E-3</v>
      </c>
      <c r="G131" s="159">
        <v>22835</v>
      </c>
      <c r="H131" s="159">
        <f t="shared" si="46"/>
        <v>136.67091028968224</v>
      </c>
      <c r="I131" s="159">
        <f>MIN(H131,'NOx OS Emissions'!L131,'NOx OS Consent Decree Caps'!D131,' Retirement Adjustments'!D131)</f>
        <v>0</v>
      </c>
      <c r="J131" s="165">
        <v>3518.7811999999999</v>
      </c>
      <c r="K131" s="164">
        <f t="shared" si="75"/>
        <v>0</v>
      </c>
      <c r="L131" s="165">
        <v>644.3836</v>
      </c>
      <c r="M131" s="159">
        <f t="shared" si="76"/>
        <v>0</v>
      </c>
      <c r="N131" s="165">
        <v>118.004</v>
      </c>
      <c r="O131" s="159">
        <f t="shared" si="77"/>
        <v>0</v>
      </c>
      <c r="P131" s="165">
        <v>21.6097</v>
      </c>
      <c r="Q131" s="159">
        <f t="shared" si="78"/>
        <v>0</v>
      </c>
      <c r="R131" s="165">
        <v>3.9573</v>
      </c>
      <c r="S131" s="159">
        <f t="shared" si="79"/>
        <v>0</v>
      </c>
      <c r="T131" s="165">
        <v>0.72470000000000001</v>
      </c>
      <c r="U131" s="159">
        <f t="shared" si="80"/>
        <v>0</v>
      </c>
      <c r="V131" s="165">
        <v>0.13270000000000001</v>
      </c>
      <c r="W131" s="159">
        <f t="shared" si="81"/>
        <v>0</v>
      </c>
      <c r="X131" s="165">
        <v>2.4299999999999999E-2</v>
      </c>
      <c r="Y131" s="159">
        <f t="shared" si="82"/>
        <v>0</v>
      </c>
      <c r="Z131" s="165">
        <v>4.4999999999999997E-3</v>
      </c>
      <c r="AA131" s="159">
        <f t="shared" si="83"/>
        <v>0</v>
      </c>
    </row>
    <row r="132" spans="1:27" ht="15" customHeight="1" x14ac:dyDescent="0.25">
      <c r="A132" s="63" t="s">
        <v>64</v>
      </c>
      <c r="B132" s="133">
        <v>988</v>
      </c>
      <c r="C132" s="139" t="s">
        <v>68</v>
      </c>
      <c r="D132" s="141">
        <f>(LARGE('NOx OS Heat Inputs'!D132:K132,1)+LARGE('NOx OS Heat Inputs'!D132:N132,2)+LARGE('NOx OS Heat Inputs'!D132:N132,3))/3</f>
        <v>10476669.773</v>
      </c>
      <c r="E132" s="140">
        <v>586631824</v>
      </c>
      <c r="F132" s="153">
        <f t="shared" si="47"/>
        <v>1.7859020503804102E-2</v>
      </c>
      <c r="G132" s="159">
        <v>22835</v>
      </c>
      <c r="H132" s="159">
        <f t="shared" ref="H132:H150" si="84">PRODUCT(F132,G132)</f>
        <v>407.81073320436667</v>
      </c>
      <c r="I132" s="159">
        <f>MIN(H132,'NOx OS Emissions'!L132,'NOx OS Consent Decree Caps'!D132,' Retirement Adjustments'!D132)</f>
        <v>0</v>
      </c>
      <c r="J132" s="165">
        <v>3518.7811999999999</v>
      </c>
      <c r="K132" s="164">
        <f t="shared" si="75"/>
        <v>0</v>
      </c>
      <c r="L132" s="165">
        <v>644.3836</v>
      </c>
      <c r="M132" s="159">
        <f t="shared" si="76"/>
        <v>0</v>
      </c>
      <c r="N132" s="165">
        <v>118.004</v>
      </c>
      <c r="O132" s="159">
        <f t="shared" si="77"/>
        <v>0</v>
      </c>
      <c r="P132" s="165">
        <v>21.6097</v>
      </c>
      <c r="Q132" s="159">
        <f t="shared" si="78"/>
        <v>0</v>
      </c>
      <c r="R132" s="165">
        <v>3.9573</v>
      </c>
      <c r="S132" s="159">
        <f t="shared" si="79"/>
        <v>0</v>
      </c>
      <c r="T132" s="165">
        <v>0.72470000000000001</v>
      </c>
      <c r="U132" s="159">
        <f t="shared" si="80"/>
        <v>0</v>
      </c>
      <c r="V132" s="165">
        <v>0.13270000000000001</v>
      </c>
      <c r="W132" s="159">
        <f t="shared" si="81"/>
        <v>0</v>
      </c>
      <c r="X132" s="165">
        <v>2.4299999999999999E-2</v>
      </c>
      <c r="Y132" s="159">
        <f t="shared" si="82"/>
        <v>0</v>
      </c>
      <c r="Z132" s="165">
        <v>4.4999999999999997E-3</v>
      </c>
      <c r="AA132" s="159">
        <f t="shared" si="83"/>
        <v>0</v>
      </c>
    </row>
    <row r="133" spans="1:27" ht="15" customHeight="1" x14ac:dyDescent="0.25">
      <c r="A133" s="63" t="s">
        <v>69</v>
      </c>
      <c r="B133" s="133">
        <v>1010</v>
      </c>
      <c r="C133" s="133">
        <v>1</v>
      </c>
      <c r="D133" s="141">
        <f>(LARGE('NOx OS Heat Inputs'!D133:K133,1)+LARGE('NOx OS Heat Inputs'!D133:N133,2)+LARGE('NOx OS Heat Inputs'!D133:N133,3))/3</f>
        <v>5046656.2086666664</v>
      </c>
      <c r="E133" s="140">
        <v>586631824</v>
      </c>
      <c r="F133" s="153">
        <f t="shared" ref="F133:F150" si="85">D133/E133</f>
        <v>8.6027658272195377E-3</v>
      </c>
      <c r="G133" s="159">
        <v>22835</v>
      </c>
      <c r="H133" s="159">
        <f t="shared" si="84"/>
        <v>196.44415766455813</v>
      </c>
      <c r="I133" s="159">
        <f>MIN(H133,'NOx OS Emissions'!L133,'NOx OS Consent Decree Caps'!D133,' Retirement Adjustments'!D133)</f>
        <v>196.44415766455813</v>
      </c>
      <c r="J133" s="165">
        <v>3518.7811999999999</v>
      </c>
      <c r="K133" s="164">
        <f>PRODUCT(F133,J133)+H133</f>
        <v>226.71540832538068</v>
      </c>
      <c r="L133" s="165">
        <v>644.3836</v>
      </c>
      <c r="M133" s="164">
        <f>PRODUCT(F133,L133)+K133</f>
        <v>232.25888953908139</v>
      </c>
      <c r="N133" s="165">
        <v>118.004</v>
      </c>
      <c r="O133" s="164">
        <f>PRODUCT(F133,N133)+M133</f>
        <v>233.2740503177566</v>
      </c>
      <c r="P133" s="165">
        <v>21.6097</v>
      </c>
      <c r="Q133" s="164">
        <f>PRODUCT(F133,P133)+O133</f>
        <v>233.45995350645308</v>
      </c>
      <c r="R133" s="165">
        <v>3.9573</v>
      </c>
      <c r="S133" s="164">
        <f>PRODUCT(F133,R133)+Q133</f>
        <v>233.49399723166113</v>
      </c>
      <c r="T133" s="165">
        <v>0.72470000000000001</v>
      </c>
      <c r="U133" s="164">
        <f>PRODUCT(F133,T133)+S133</f>
        <v>233.50023165605612</v>
      </c>
      <c r="V133" s="165">
        <v>0.13270000000000001</v>
      </c>
      <c r="W133" s="164">
        <f>PRODUCT(F133,V133)+U133</f>
        <v>233.50137324308139</v>
      </c>
      <c r="X133" s="165">
        <v>2.4299999999999999E-2</v>
      </c>
      <c r="Y133" s="164">
        <f>PRODUCT(F133,X133)+W133</f>
        <v>233.501582290291</v>
      </c>
      <c r="Z133" s="165">
        <v>4.4999999999999997E-3</v>
      </c>
      <c r="AA133" s="164">
        <f>PRODUCT(F133,Z133)+Y133</f>
        <v>233.50162100273721</v>
      </c>
    </row>
    <row r="134" spans="1:27" ht="15" customHeight="1" x14ac:dyDescent="0.25">
      <c r="A134" s="63" t="s">
        <v>69</v>
      </c>
      <c r="B134" s="133">
        <v>1010</v>
      </c>
      <c r="C134" s="133">
        <v>2</v>
      </c>
      <c r="D134" s="141">
        <f>(LARGE('NOx OS Heat Inputs'!D134:K134,1)+LARGE('NOx OS Heat Inputs'!D134:N134,2)+LARGE('NOx OS Heat Inputs'!D134:N134,3))/3</f>
        <v>2065984.0370000002</v>
      </c>
      <c r="E134" s="140">
        <v>586631824</v>
      </c>
      <c r="F134" s="153">
        <f t="shared" si="85"/>
        <v>3.5217728607236285E-3</v>
      </c>
      <c r="G134" s="159">
        <v>22835</v>
      </c>
      <c r="H134" s="159">
        <f t="shared" si="84"/>
        <v>80.419683274624063</v>
      </c>
      <c r="I134" s="159">
        <f>MIN(H134,'NOx OS Emissions'!L134,'NOx OS Consent Decree Caps'!D134,' Retirement Adjustments'!D134)</f>
        <v>0</v>
      </c>
      <c r="J134" s="165">
        <v>3518.7811999999999</v>
      </c>
      <c r="K134" s="164">
        <f>I134</f>
        <v>0</v>
      </c>
      <c r="L134" s="165">
        <v>644.3836</v>
      </c>
      <c r="M134" s="159">
        <f>K134</f>
        <v>0</v>
      </c>
      <c r="N134" s="165">
        <v>118.004</v>
      </c>
      <c r="O134" s="159">
        <f>M134</f>
        <v>0</v>
      </c>
      <c r="P134" s="165">
        <v>21.6097</v>
      </c>
      <c r="Q134" s="159">
        <f>O134</f>
        <v>0</v>
      </c>
      <c r="R134" s="165">
        <v>3.9573</v>
      </c>
      <c r="S134" s="159">
        <f>Q134</f>
        <v>0</v>
      </c>
      <c r="T134" s="165">
        <v>0.72470000000000001</v>
      </c>
      <c r="U134" s="159">
        <f>S134</f>
        <v>0</v>
      </c>
      <c r="V134" s="165">
        <v>0.13270000000000001</v>
      </c>
      <c r="W134" s="159">
        <f>U134</f>
        <v>0</v>
      </c>
      <c r="X134" s="165">
        <v>2.4299999999999999E-2</v>
      </c>
      <c r="Y134" s="159">
        <f>W134</f>
        <v>0</v>
      </c>
      <c r="Z134" s="165">
        <v>4.4999999999999997E-3</v>
      </c>
      <c r="AA134" s="159">
        <f>Y134</f>
        <v>0</v>
      </c>
    </row>
    <row r="135" spans="1:27" ht="15" customHeight="1" x14ac:dyDescent="0.25">
      <c r="A135" s="63" t="s">
        <v>69</v>
      </c>
      <c r="B135" s="133">
        <v>1010</v>
      </c>
      <c r="C135" s="133">
        <v>3</v>
      </c>
      <c r="D135" s="141">
        <f>(LARGE('NOx OS Heat Inputs'!D135:K135,1)+LARGE('NOx OS Heat Inputs'!D135:N135,2)+LARGE('NOx OS Heat Inputs'!D135:N135,3))/3</f>
        <v>2059157.2153333332</v>
      </c>
      <c r="E135" s="140">
        <v>586631824</v>
      </c>
      <c r="F135" s="153">
        <f t="shared" si="85"/>
        <v>3.5101355417317646E-3</v>
      </c>
      <c r="G135" s="159">
        <v>22835</v>
      </c>
      <c r="H135" s="159">
        <f t="shared" si="84"/>
        <v>80.15394509544484</v>
      </c>
      <c r="I135" s="159">
        <f>MIN(H135,'NOx OS Emissions'!L135,'NOx OS Consent Decree Caps'!D135,' Retirement Adjustments'!D135)</f>
        <v>0</v>
      </c>
      <c r="J135" s="165">
        <v>3518.7811999999999</v>
      </c>
      <c r="K135" s="164">
        <f>I135</f>
        <v>0</v>
      </c>
      <c r="L135" s="165">
        <v>644.3836</v>
      </c>
      <c r="M135" s="159">
        <f>K135</f>
        <v>0</v>
      </c>
      <c r="N135" s="165">
        <v>118.004</v>
      </c>
      <c r="O135" s="159">
        <f>M135</f>
        <v>0</v>
      </c>
      <c r="P135" s="165">
        <v>21.6097</v>
      </c>
      <c r="Q135" s="159">
        <f>O135</f>
        <v>0</v>
      </c>
      <c r="R135" s="165">
        <v>3.9573</v>
      </c>
      <c r="S135" s="159">
        <f>Q135</f>
        <v>0</v>
      </c>
      <c r="T135" s="165">
        <v>0.72470000000000001</v>
      </c>
      <c r="U135" s="159">
        <f>S135</f>
        <v>0</v>
      </c>
      <c r="V135" s="165">
        <v>0.13270000000000001</v>
      </c>
      <c r="W135" s="159">
        <f>U135</f>
        <v>0</v>
      </c>
      <c r="X135" s="165">
        <v>2.4299999999999999E-2</v>
      </c>
      <c r="Y135" s="159">
        <f>W135</f>
        <v>0</v>
      </c>
      <c r="Z135" s="165">
        <v>4.4999999999999997E-3</v>
      </c>
      <c r="AA135" s="159">
        <f>Y135</f>
        <v>0</v>
      </c>
    </row>
    <row r="136" spans="1:27" ht="15" customHeight="1" x14ac:dyDescent="0.25">
      <c r="A136" s="63" t="s">
        <v>69</v>
      </c>
      <c r="B136" s="133">
        <v>1010</v>
      </c>
      <c r="C136" s="133">
        <v>4</v>
      </c>
      <c r="D136" s="141">
        <f>(LARGE('NOx OS Heat Inputs'!D136:K136,1)+LARGE('NOx OS Heat Inputs'!D136:N136,2)+LARGE('NOx OS Heat Inputs'!D136:N136,3))/3</f>
        <v>2802451.4173333333</v>
      </c>
      <c r="E136" s="140">
        <v>586631824</v>
      </c>
      <c r="F136" s="153">
        <f t="shared" si="85"/>
        <v>4.7771895466300739E-3</v>
      </c>
      <c r="G136" s="159">
        <v>22835</v>
      </c>
      <c r="H136" s="159">
        <f t="shared" si="84"/>
        <v>109.08712329729774</v>
      </c>
      <c r="I136" s="159">
        <f>MIN(H136,'NOx OS Emissions'!L136,'NOx OS Consent Decree Caps'!D136,' Retirement Adjustments'!D136)</f>
        <v>0</v>
      </c>
      <c r="J136" s="165">
        <v>3518.7811999999999</v>
      </c>
      <c r="K136" s="164">
        <f>I136</f>
        <v>0</v>
      </c>
      <c r="L136" s="165">
        <v>644.3836</v>
      </c>
      <c r="M136" s="159">
        <f>K136</f>
        <v>0</v>
      </c>
      <c r="N136" s="165">
        <v>118.004</v>
      </c>
      <c r="O136" s="159">
        <f>M136</f>
        <v>0</v>
      </c>
      <c r="P136" s="165">
        <v>21.6097</v>
      </c>
      <c r="Q136" s="159">
        <f>O136</f>
        <v>0</v>
      </c>
      <c r="R136" s="165">
        <v>3.9573</v>
      </c>
      <c r="S136" s="159">
        <f>Q136</f>
        <v>0</v>
      </c>
      <c r="T136" s="165">
        <v>0.72470000000000001</v>
      </c>
      <c r="U136" s="159">
        <f>S136</f>
        <v>0</v>
      </c>
      <c r="V136" s="165">
        <v>0.13270000000000001</v>
      </c>
      <c r="W136" s="159">
        <f>U136</f>
        <v>0</v>
      </c>
      <c r="X136" s="165">
        <v>2.4299999999999999E-2</v>
      </c>
      <c r="Y136" s="159">
        <f>W136</f>
        <v>0</v>
      </c>
      <c r="Z136" s="165">
        <v>4.4999999999999997E-3</v>
      </c>
      <c r="AA136" s="159">
        <f>Y136</f>
        <v>0</v>
      </c>
    </row>
    <row r="137" spans="1:27" ht="15" customHeight="1" x14ac:dyDescent="0.25">
      <c r="A137" s="63" t="s">
        <v>69</v>
      </c>
      <c r="B137" s="133">
        <v>1010</v>
      </c>
      <c r="C137" s="133">
        <v>5</v>
      </c>
      <c r="D137" s="141">
        <f>(LARGE('NOx OS Heat Inputs'!D137:K137,1)+LARGE('NOx OS Heat Inputs'!D137:N137,2)+LARGE('NOx OS Heat Inputs'!D137:N137,3))/3</f>
        <v>1529524.9646666665</v>
      </c>
      <c r="E137" s="140">
        <v>586631824</v>
      </c>
      <c r="F137" s="153">
        <f t="shared" si="85"/>
        <v>2.6072996760343956E-3</v>
      </c>
      <c r="G137" s="159">
        <v>22835</v>
      </c>
      <c r="H137" s="159">
        <f t="shared" si="84"/>
        <v>59.537688102245426</v>
      </c>
      <c r="I137" s="159">
        <f>MIN(H137,'NOx OS Emissions'!L137,'NOx OS Consent Decree Caps'!D137,' Retirement Adjustments'!D137)</f>
        <v>0</v>
      </c>
      <c r="J137" s="165">
        <v>3518.7811999999999</v>
      </c>
      <c r="K137" s="164">
        <f>I137</f>
        <v>0</v>
      </c>
      <c r="L137" s="165">
        <v>644.3836</v>
      </c>
      <c r="M137" s="159">
        <f>K137</f>
        <v>0</v>
      </c>
      <c r="N137" s="165">
        <v>118.004</v>
      </c>
      <c r="O137" s="159">
        <f>M137</f>
        <v>0</v>
      </c>
      <c r="P137" s="165">
        <v>21.6097</v>
      </c>
      <c r="Q137" s="159">
        <f>O137</f>
        <v>0</v>
      </c>
      <c r="R137" s="165">
        <v>3.9573</v>
      </c>
      <c r="S137" s="159">
        <f>Q137</f>
        <v>0</v>
      </c>
      <c r="T137" s="165">
        <v>0.72470000000000001</v>
      </c>
      <c r="U137" s="159">
        <f>S137</f>
        <v>0</v>
      </c>
      <c r="V137" s="165">
        <v>0.13270000000000001</v>
      </c>
      <c r="W137" s="159">
        <f>U137</f>
        <v>0</v>
      </c>
      <c r="X137" s="165">
        <v>2.4299999999999999E-2</v>
      </c>
      <c r="Y137" s="159">
        <f>W137</f>
        <v>0</v>
      </c>
      <c r="Z137" s="165">
        <v>4.4999999999999997E-3</v>
      </c>
      <c r="AA137" s="159">
        <f>Y137</f>
        <v>0</v>
      </c>
    </row>
    <row r="138" spans="1:27" ht="15" customHeight="1" x14ac:dyDescent="0.25">
      <c r="A138" s="63" t="s">
        <v>69</v>
      </c>
      <c r="B138" s="133">
        <v>1010</v>
      </c>
      <c r="C138" s="133">
        <v>6</v>
      </c>
      <c r="D138" s="141">
        <f>(LARGE('NOx OS Heat Inputs'!D138:K138,1)+LARGE('NOx OS Heat Inputs'!D138:N138,2)+LARGE('NOx OS Heat Inputs'!D138:N138,3))/3</f>
        <v>9841986.2233333346</v>
      </c>
      <c r="E138" s="140">
        <v>586631824</v>
      </c>
      <c r="F138" s="153">
        <f t="shared" si="85"/>
        <v>1.677710928845438E-2</v>
      </c>
      <c r="G138" s="159">
        <v>22835</v>
      </c>
      <c r="H138" s="159">
        <f t="shared" si="84"/>
        <v>383.10529060185576</v>
      </c>
      <c r="I138" s="159">
        <f>MIN(H138,'NOx OS Emissions'!L138,'NOx OS Consent Decree Caps'!D138,' Retirement Adjustments'!D138)</f>
        <v>383.10529060185576</v>
      </c>
      <c r="J138" s="165">
        <v>3518.7811999999999</v>
      </c>
      <c r="K138" s="164">
        <f t="shared" ref="K138:K144" si="86">PRODUCT(F138,J138)+H138</f>
        <v>442.14026735641443</v>
      </c>
      <c r="L138" s="165">
        <v>644.3836</v>
      </c>
      <c r="M138" s="164">
        <f t="shared" ref="M138:M144" si="87">PRODUCT(F138,L138)+K138</f>
        <v>452.95116143730212</v>
      </c>
      <c r="N138" s="165">
        <v>118.004</v>
      </c>
      <c r="O138" s="164">
        <f>PRODUCT(F138,N138)+M138</f>
        <v>454.93092744177687</v>
      </c>
      <c r="P138" s="165">
        <v>21.6097</v>
      </c>
      <c r="Q138" s="164">
        <f>PRODUCT(F138,P138)+O138</f>
        <v>455.29347574036757</v>
      </c>
      <c r="R138" s="165">
        <v>3.9573</v>
      </c>
      <c r="S138" s="164">
        <f>PRODUCT(F138,R138)+Q138</f>
        <v>455.35986779495477</v>
      </c>
      <c r="T138" s="165">
        <v>0.72470000000000001</v>
      </c>
      <c r="U138" s="164">
        <f>PRODUCT(F138,T138)+S138</f>
        <v>455.37202616605612</v>
      </c>
      <c r="V138" s="165">
        <v>0.13270000000000001</v>
      </c>
      <c r="W138" s="164">
        <f>PRODUCT(F138,V138)+U138</f>
        <v>455.37425248845869</v>
      </c>
      <c r="X138" s="165">
        <v>2.4299999999999999E-2</v>
      </c>
      <c r="Y138" s="164">
        <f>PRODUCT(F138,X138)+W138</f>
        <v>455.37466017221442</v>
      </c>
      <c r="Z138" s="165">
        <v>4.4999999999999997E-3</v>
      </c>
      <c r="AA138" s="164">
        <f t="shared" ref="AA138:AA144" si="88">PRODUCT(F138,Z138)+Y138</f>
        <v>455.37473566920625</v>
      </c>
    </row>
    <row r="139" spans="1:27" ht="15" customHeight="1" x14ac:dyDescent="0.25">
      <c r="A139" s="63" t="s">
        <v>70</v>
      </c>
      <c r="B139" s="133">
        <v>55224</v>
      </c>
      <c r="C139" s="139" t="s">
        <v>71</v>
      </c>
      <c r="D139" s="141">
        <f>(LARGE('NOx OS Heat Inputs'!D139:K139,1)+LARGE('NOx OS Heat Inputs'!D139:N139,2)+LARGE('NOx OS Heat Inputs'!D139:N139,3))/3</f>
        <v>290144.50400000002</v>
      </c>
      <c r="E139" s="140">
        <v>586631824</v>
      </c>
      <c r="F139" s="153">
        <f t="shared" si="85"/>
        <v>4.9459386983410577E-4</v>
      </c>
      <c r="G139" s="159">
        <v>22835</v>
      </c>
      <c r="H139" s="159">
        <f t="shared" si="84"/>
        <v>11.294051017661806</v>
      </c>
      <c r="I139" s="159">
        <f>MIN(H139,'NOx OS Emissions'!L139,'NOx OS Consent Decree Caps'!D139,' Retirement Adjustments'!D139)</f>
        <v>11.294051017661806</v>
      </c>
      <c r="J139" s="165">
        <v>3518.7811999999999</v>
      </c>
      <c r="K139" s="164">
        <f t="shared" si="86"/>
        <v>13.034418628469304</v>
      </c>
      <c r="L139" s="165">
        <v>644.3836</v>
      </c>
      <c r="M139" s="164">
        <f t="shared" si="87"/>
        <v>13.353126806850936</v>
      </c>
      <c r="N139" s="165">
        <v>118.004</v>
      </c>
      <c r="O139" s="164">
        <f t="shared" ref="O139:O144" si="89">PRODUCT(F139,N139)+M139</f>
        <v>13.41149086186684</v>
      </c>
      <c r="P139" s="165">
        <v>21.6097</v>
      </c>
      <c r="Q139" s="164">
        <f t="shared" ref="Q139:Q144" si="90">PRODUCT(F139,P139)+O139</f>
        <v>13.422178887015795</v>
      </c>
      <c r="R139" s="165">
        <v>3.9573</v>
      </c>
      <c r="S139" s="164">
        <f t="shared" ref="S139:S144" si="91">PRODUCT(F139,R139)+Q139</f>
        <v>13.42413614333689</v>
      </c>
      <c r="T139" s="165">
        <v>0.72470000000000001</v>
      </c>
      <c r="U139" s="164">
        <f t="shared" ref="U139:U144" si="92">PRODUCT(F139,T139)+S139</f>
        <v>13.424494575514359</v>
      </c>
      <c r="V139" s="165">
        <v>0.13270000000000001</v>
      </c>
      <c r="W139" s="164">
        <f t="shared" ref="W139:W144" si="93">PRODUCT(F139,V139)+U139</f>
        <v>13.424560208120885</v>
      </c>
      <c r="X139" s="165">
        <v>2.4299999999999999E-2</v>
      </c>
      <c r="Y139" s="164">
        <f t="shared" ref="Y139:Y144" si="94">PRODUCT(F139,X139)+W139</f>
        <v>13.424572226751922</v>
      </c>
      <c r="Z139" s="165">
        <v>4.4999999999999997E-3</v>
      </c>
      <c r="AA139" s="164">
        <f t="shared" si="88"/>
        <v>13.424574452424336</v>
      </c>
    </row>
    <row r="140" spans="1:27" ht="15" customHeight="1" x14ac:dyDescent="0.25">
      <c r="A140" s="63" t="s">
        <v>70</v>
      </c>
      <c r="B140" s="133">
        <v>55224</v>
      </c>
      <c r="C140" s="139" t="s">
        <v>72</v>
      </c>
      <c r="D140" s="141">
        <f>(LARGE('NOx OS Heat Inputs'!D140:K140,1)+LARGE('NOx OS Heat Inputs'!D140:N140,2)+LARGE('NOx OS Heat Inputs'!D140:N140,3))/3</f>
        <v>184831.96733333333</v>
      </c>
      <c r="E140" s="140">
        <v>586631824</v>
      </c>
      <c r="F140" s="153">
        <f t="shared" si="85"/>
        <v>3.1507320225663947E-4</v>
      </c>
      <c r="G140" s="159">
        <v>22835</v>
      </c>
      <c r="H140" s="159">
        <f t="shared" si="84"/>
        <v>7.1946965735303623</v>
      </c>
      <c r="I140" s="159">
        <f>MIN(H140,'NOx OS Emissions'!L140,'NOx OS Consent Decree Caps'!D140,' Retirement Adjustments'!D140)</f>
        <v>7.1946965735303623</v>
      </c>
      <c r="J140" s="165">
        <v>3518.7811999999999</v>
      </c>
      <c r="K140" s="164">
        <f t="shared" si="86"/>
        <v>8.3033702342548228</v>
      </c>
      <c r="L140" s="165">
        <v>644.3836</v>
      </c>
      <c r="M140" s="164">
        <f t="shared" si="87"/>
        <v>8.5063982385884849</v>
      </c>
      <c r="N140" s="165">
        <v>118.004</v>
      </c>
      <c r="O140" s="164">
        <f t="shared" si="89"/>
        <v>8.5435781367475769</v>
      </c>
      <c r="P140" s="165">
        <v>21.6097</v>
      </c>
      <c r="Q140" s="164">
        <f t="shared" si="90"/>
        <v>8.5503867741263822</v>
      </c>
      <c r="R140" s="165">
        <v>3.9573</v>
      </c>
      <c r="S140" s="164">
        <f t="shared" si="91"/>
        <v>8.5516336133096722</v>
      </c>
      <c r="T140" s="165">
        <v>0.72470000000000001</v>
      </c>
      <c r="U140" s="164">
        <f t="shared" si="92"/>
        <v>8.5518619468593471</v>
      </c>
      <c r="V140" s="165">
        <v>0.13270000000000001</v>
      </c>
      <c r="W140" s="164">
        <f t="shared" si="93"/>
        <v>8.551903757073287</v>
      </c>
      <c r="X140" s="165">
        <v>2.4299999999999999E-2</v>
      </c>
      <c r="Y140" s="164">
        <f t="shared" si="94"/>
        <v>8.5519114133521015</v>
      </c>
      <c r="Z140" s="165">
        <v>4.4999999999999997E-3</v>
      </c>
      <c r="AA140" s="164">
        <f t="shared" si="88"/>
        <v>8.5519128311815109</v>
      </c>
    </row>
    <row r="141" spans="1:27" ht="15" customHeight="1" x14ac:dyDescent="0.25">
      <c r="A141" s="63" t="s">
        <v>70</v>
      </c>
      <c r="B141" s="133">
        <v>55224</v>
      </c>
      <c r="C141" s="139" t="s">
        <v>73</v>
      </c>
      <c r="D141" s="141">
        <f>(LARGE('NOx OS Heat Inputs'!D141:K141,1)+LARGE('NOx OS Heat Inputs'!D141:N141,2)+LARGE('NOx OS Heat Inputs'!D141:N141,3))/3</f>
        <v>209841.53733333331</v>
      </c>
      <c r="E141" s="140">
        <v>586631824</v>
      </c>
      <c r="F141" s="153">
        <f t="shared" si="85"/>
        <v>3.5770568310207002E-4</v>
      </c>
      <c r="G141" s="159">
        <v>22835</v>
      </c>
      <c r="H141" s="159">
        <f t="shared" si="84"/>
        <v>8.1682092736357692</v>
      </c>
      <c r="I141" s="159">
        <f>MIN(H141,'NOx OS Emissions'!L141,'NOx OS Consent Decree Caps'!D141,' Retirement Adjustments'!D141)</f>
        <v>8.1682092736357692</v>
      </c>
      <c r="J141" s="165">
        <v>3518.7811999999999</v>
      </c>
      <c r="K141" s="164">
        <f t="shared" si="86"/>
        <v>9.42689730646849</v>
      </c>
      <c r="L141" s="165">
        <v>644.3836</v>
      </c>
      <c r="M141" s="164">
        <f t="shared" si="87"/>
        <v>9.6573969822862615</v>
      </c>
      <c r="N141" s="165">
        <v>118.004</v>
      </c>
      <c r="O141" s="164">
        <f t="shared" si="89"/>
        <v>9.6996076837150387</v>
      </c>
      <c r="P141" s="165">
        <v>21.6097</v>
      </c>
      <c r="Q141" s="164">
        <f t="shared" si="90"/>
        <v>9.7073375962151687</v>
      </c>
      <c r="R141" s="165">
        <v>3.9573</v>
      </c>
      <c r="S141" s="164">
        <f t="shared" si="91"/>
        <v>9.7087531449149083</v>
      </c>
      <c r="T141" s="165">
        <v>0.72470000000000001</v>
      </c>
      <c r="U141" s="164">
        <f t="shared" si="92"/>
        <v>9.7090123742234518</v>
      </c>
      <c r="V141" s="165">
        <v>0.13270000000000001</v>
      </c>
      <c r="W141" s="164">
        <f t="shared" si="93"/>
        <v>9.7090598417675995</v>
      </c>
      <c r="X141" s="165">
        <v>2.4299999999999999E-2</v>
      </c>
      <c r="Y141" s="164">
        <f t="shared" si="94"/>
        <v>9.7090685340156995</v>
      </c>
      <c r="Z141" s="165">
        <v>4.4999999999999997E-3</v>
      </c>
      <c r="AA141" s="164">
        <f t="shared" si="88"/>
        <v>9.7090701436912727</v>
      </c>
    </row>
    <row r="142" spans="1:27" ht="15" customHeight="1" x14ac:dyDescent="0.25">
      <c r="A142" s="63" t="s">
        <v>70</v>
      </c>
      <c r="B142" s="133">
        <v>55224</v>
      </c>
      <c r="C142" s="139" t="s">
        <v>74</v>
      </c>
      <c r="D142" s="141">
        <f>(LARGE('NOx OS Heat Inputs'!D142:K142,1)+LARGE('NOx OS Heat Inputs'!D142:N142,2)+LARGE('NOx OS Heat Inputs'!D142:N142,3))/3</f>
        <v>242812.02300000002</v>
      </c>
      <c r="E142" s="140">
        <v>586631824</v>
      </c>
      <c r="F142" s="153">
        <f t="shared" si="85"/>
        <v>4.1390871252835408E-4</v>
      </c>
      <c r="G142" s="159">
        <v>22835</v>
      </c>
      <c r="H142" s="159">
        <f t="shared" si="84"/>
        <v>9.4516054505849656</v>
      </c>
      <c r="I142" s="159">
        <f>MIN(H142,'NOx OS Emissions'!L142,'NOx OS Consent Decree Caps'!D142,' Retirement Adjustments'!D142)</f>
        <v>9.4516054505849656</v>
      </c>
      <c r="J142" s="165">
        <v>3518.7811999999999</v>
      </c>
      <c r="K142" s="164">
        <f t="shared" si="86"/>
        <v>10.908059646745942</v>
      </c>
      <c r="L142" s="165">
        <v>644.3836</v>
      </c>
      <c r="M142" s="164">
        <f t="shared" si="87"/>
        <v>11.174775632996328</v>
      </c>
      <c r="N142" s="165">
        <v>118.004</v>
      </c>
      <c r="O142" s="164">
        <f t="shared" si="89"/>
        <v>11.223618516709523</v>
      </c>
      <c r="P142" s="165">
        <v>21.6097</v>
      </c>
      <c r="Q142" s="164">
        <f t="shared" si="90"/>
        <v>11.232562959814647</v>
      </c>
      <c r="R142" s="165">
        <v>3.9573</v>
      </c>
      <c r="S142" s="164">
        <f t="shared" si="91"/>
        <v>11.234200920762735</v>
      </c>
      <c r="T142" s="165">
        <v>0.72470000000000001</v>
      </c>
      <c r="U142" s="164">
        <f t="shared" si="92"/>
        <v>11.234500880406705</v>
      </c>
      <c r="V142" s="165">
        <v>0.13270000000000001</v>
      </c>
      <c r="W142" s="164">
        <f t="shared" si="93"/>
        <v>11.234555806092857</v>
      </c>
      <c r="X142" s="165">
        <v>2.4299999999999999E-2</v>
      </c>
      <c r="Y142" s="164">
        <f t="shared" si="94"/>
        <v>11.234565864074572</v>
      </c>
      <c r="Z142" s="165">
        <v>4.4999999999999997E-3</v>
      </c>
      <c r="AA142" s="164">
        <f t="shared" si="88"/>
        <v>11.234567726663778</v>
      </c>
    </row>
    <row r="143" spans="1:27" ht="15" customHeight="1" x14ac:dyDescent="0.25">
      <c r="A143" s="63" t="s">
        <v>75</v>
      </c>
      <c r="B143" s="133">
        <v>1040</v>
      </c>
      <c r="C143" s="133">
        <v>1</v>
      </c>
      <c r="D143" s="141">
        <f>(LARGE('NOx OS Heat Inputs'!D143:K143,1)+LARGE('NOx OS Heat Inputs'!D143:N143,2)+LARGE('NOx OS Heat Inputs'!D143:N143,3))/3</f>
        <v>518799.62999999995</v>
      </c>
      <c r="E143" s="140">
        <v>586631824</v>
      </c>
      <c r="F143" s="153">
        <f t="shared" si="85"/>
        <v>8.8437007467907151E-4</v>
      </c>
      <c r="G143" s="159">
        <v>22835</v>
      </c>
      <c r="H143" s="159">
        <f t="shared" si="84"/>
        <v>20.194590655296597</v>
      </c>
      <c r="I143" s="159">
        <f>MIN(H143,'NOx OS Emissions'!L143,'NOx OS Consent Decree Caps'!D143,' Retirement Adjustments'!D143)</f>
        <v>20.194590655296597</v>
      </c>
      <c r="J143" s="165">
        <v>3518.7811999999999</v>
      </c>
      <c r="K143" s="164">
        <f t="shared" si="86"/>
        <v>23.306495447919911</v>
      </c>
      <c r="L143" s="165">
        <v>644.3836</v>
      </c>
      <c r="M143" s="164">
        <f t="shared" si="87"/>
        <v>23.876369020373879</v>
      </c>
      <c r="N143" s="165">
        <v>118.004</v>
      </c>
      <c r="O143" s="164">
        <f t="shared" si="89"/>
        <v>23.980728226666308</v>
      </c>
      <c r="P143" s="165">
        <v>21.6097</v>
      </c>
      <c r="Q143" s="164">
        <f t="shared" si="90"/>
        <v>23.9998391986691</v>
      </c>
      <c r="R143" s="165">
        <v>3.9573</v>
      </c>
      <c r="S143" s="164">
        <f t="shared" si="91"/>
        <v>24.003338916365628</v>
      </c>
      <c r="T143" s="165">
        <v>0.72470000000000001</v>
      </c>
      <c r="U143" s="164">
        <f t="shared" si="92"/>
        <v>24.003979819358747</v>
      </c>
      <c r="V143" s="165">
        <v>0.13270000000000001</v>
      </c>
      <c r="W143" s="164">
        <f t="shared" si="93"/>
        <v>24.004097175267656</v>
      </c>
      <c r="X143" s="165">
        <v>2.4299999999999999E-2</v>
      </c>
      <c r="Y143" s="164">
        <f t="shared" si="94"/>
        <v>24.004118665460471</v>
      </c>
      <c r="Z143" s="165">
        <v>4.4999999999999997E-3</v>
      </c>
      <c r="AA143" s="164">
        <f t="shared" si="88"/>
        <v>24.004122645125808</v>
      </c>
    </row>
    <row r="144" spans="1:27" ht="15" customHeight="1" x14ac:dyDescent="0.25">
      <c r="A144" s="63" t="s">
        <v>75</v>
      </c>
      <c r="B144" s="133">
        <v>1040</v>
      </c>
      <c r="C144" s="133">
        <v>2</v>
      </c>
      <c r="D144" s="141">
        <f>(LARGE('NOx OS Heat Inputs'!D144:K144,1)+LARGE('NOx OS Heat Inputs'!D144:N144,2)+LARGE('NOx OS Heat Inputs'!D144:N144,3))/3</f>
        <v>1259286.3936666667</v>
      </c>
      <c r="E144" s="140">
        <v>586631824</v>
      </c>
      <c r="F144" s="153">
        <f t="shared" si="85"/>
        <v>2.1466383891008728E-3</v>
      </c>
      <c r="G144" s="159">
        <v>22835</v>
      </c>
      <c r="H144" s="159">
        <f t="shared" si="84"/>
        <v>49.018487615118431</v>
      </c>
      <c r="I144" s="159">
        <f>MIN(H144,'NOx OS Emissions'!L144,'NOx OS Consent Decree Caps'!D144,' Retirement Adjustments'!D144)</f>
        <v>49.018487615118431</v>
      </c>
      <c r="J144" s="165">
        <v>3518.7811999999999</v>
      </c>
      <c r="K144" s="164">
        <f t="shared" si="86"/>
        <v>56.572038421884869</v>
      </c>
      <c r="L144" s="165">
        <v>644.3836</v>
      </c>
      <c r="M144" s="164">
        <f t="shared" si="87"/>
        <v>57.955296994951894</v>
      </c>
      <c r="N144" s="165">
        <v>118.004</v>
      </c>
      <c r="O144" s="164">
        <f t="shared" si="89"/>
        <v>58.208608911419354</v>
      </c>
      <c r="P144" s="165">
        <v>21.6097</v>
      </c>
      <c r="Q144" s="164">
        <f t="shared" si="90"/>
        <v>58.25499712301631</v>
      </c>
      <c r="R144" s="165">
        <v>3.9573</v>
      </c>
      <c r="S144" s="164">
        <f t="shared" si="91"/>
        <v>58.263492015113499</v>
      </c>
      <c r="T144" s="165">
        <v>0.72470000000000001</v>
      </c>
      <c r="U144" s="164">
        <f t="shared" si="92"/>
        <v>58.26504768395408</v>
      </c>
      <c r="V144" s="165">
        <v>0.13270000000000001</v>
      </c>
      <c r="W144" s="164">
        <f t="shared" si="93"/>
        <v>58.265332542868315</v>
      </c>
      <c r="X144" s="165">
        <v>2.4299999999999999E-2</v>
      </c>
      <c r="Y144" s="164">
        <f t="shared" si="94"/>
        <v>58.265384706181173</v>
      </c>
      <c r="Z144" s="165">
        <v>4.4999999999999997E-3</v>
      </c>
      <c r="AA144" s="164">
        <f t="shared" si="88"/>
        <v>58.265394366053926</v>
      </c>
    </row>
    <row r="145" spans="1:27" ht="15" customHeight="1" x14ac:dyDescent="0.25">
      <c r="A145" s="106" t="s">
        <v>80</v>
      </c>
      <c r="B145" s="134">
        <v>55259</v>
      </c>
      <c r="C145" s="135" t="s">
        <v>81</v>
      </c>
      <c r="D145" s="141">
        <f>(LARGE('NOx OS Heat Inputs'!D145:K145,1)+LARGE('NOx OS Heat Inputs'!D145:N145,2)+LARGE('NOx OS Heat Inputs'!D145:N145,3))/3</f>
        <v>5773750.8973333342</v>
      </c>
      <c r="E145" s="140">
        <v>586631824</v>
      </c>
      <c r="F145" s="153">
        <f t="shared" si="85"/>
        <v>9.8422053852525639E-3</v>
      </c>
      <c r="G145" s="159">
        <v>22835</v>
      </c>
      <c r="H145" s="159">
        <f t="shared" si="84"/>
        <v>224.7467599722423</v>
      </c>
      <c r="I145" s="159">
        <f>MIN(H145,'NOx OS Emissions'!L145,'NOx OS Consent Decree Caps'!D145,' Retirement Adjustments'!D145)</f>
        <v>25.736999999999998</v>
      </c>
      <c r="J145" s="165">
        <v>3518.7811999999999</v>
      </c>
      <c r="K145" s="164">
        <f>I145</f>
        <v>25.736999999999998</v>
      </c>
      <c r="L145" s="165">
        <v>644.3836</v>
      </c>
      <c r="M145" s="159">
        <f>K145</f>
        <v>25.736999999999998</v>
      </c>
      <c r="N145" s="165">
        <v>118.004</v>
      </c>
      <c r="O145" s="159">
        <f>M145</f>
        <v>25.736999999999998</v>
      </c>
      <c r="P145" s="165">
        <v>21.6097</v>
      </c>
      <c r="Q145" s="159">
        <f>O145</f>
        <v>25.736999999999998</v>
      </c>
      <c r="R145" s="165">
        <v>3.9573</v>
      </c>
      <c r="S145" s="159">
        <f>Q145</f>
        <v>25.736999999999998</v>
      </c>
      <c r="T145" s="165">
        <v>0.72470000000000001</v>
      </c>
      <c r="U145" s="159">
        <f>S145</f>
        <v>25.736999999999998</v>
      </c>
      <c r="V145" s="165">
        <v>0.13270000000000001</v>
      </c>
      <c r="W145" s="159">
        <f>U145</f>
        <v>25.736999999999998</v>
      </c>
      <c r="X145" s="165">
        <v>2.4299999999999999E-2</v>
      </c>
      <c r="Y145" s="159">
        <f>W145</f>
        <v>25.736999999999998</v>
      </c>
      <c r="Z145" s="165">
        <v>4.4999999999999997E-3</v>
      </c>
      <c r="AA145" s="159">
        <f>Y145</f>
        <v>25.736999999999998</v>
      </c>
    </row>
    <row r="146" spans="1:27" ht="15" customHeight="1" x14ac:dyDescent="0.25">
      <c r="A146" s="106" t="s">
        <v>80</v>
      </c>
      <c r="B146" s="134">
        <v>55259</v>
      </c>
      <c r="C146" s="135" t="s">
        <v>82</v>
      </c>
      <c r="D146" s="141">
        <f>(LARGE('NOx OS Heat Inputs'!D146:K146,1)+LARGE('NOx OS Heat Inputs'!D146:N146,2)+LARGE('NOx OS Heat Inputs'!D146:N146,3))/3</f>
        <v>4989996.6129999999</v>
      </c>
      <c r="E146" s="140">
        <v>586631824</v>
      </c>
      <c r="F146" s="153">
        <f t="shared" si="85"/>
        <v>8.5061812347227862E-3</v>
      </c>
      <c r="G146" s="159">
        <v>22835</v>
      </c>
      <c r="H146" s="159">
        <f t="shared" si="84"/>
        <v>194.23864849489482</v>
      </c>
      <c r="I146" s="159">
        <f>MIN(H146,'NOx OS Emissions'!L146,'NOx OS Consent Decree Caps'!D146,' Retirement Adjustments'!D146)</f>
        <v>23.613</v>
      </c>
      <c r="J146" s="165">
        <v>3518.7811999999999</v>
      </c>
      <c r="K146" s="164">
        <f>I146</f>
        <v>23.613</v>
      </c>
      <c r="L146" s="165">
        <v>644.3836</v>
      </c>
      <c r="M146" s="159">
        <f>K146</f>
        <v>23.613</v>
      </c>
      <c r="N146" s="165">
        <v>118.004</v>
      </c>
      <c r="O146" s="159">
        <f>M146</f>
        <v>23.613</v>
      </c>
      <c r="P146" s="165">
        <v>21.6097</v>
      </c>
      <c r="Q146" s="159">
        <f>O146</f>
        <v>23.613</v>
      </c>
      <c r="R146" s="165">
        <v>3.9573</v>
      </c>
      <c r="S146" s="159">
        <f>Q146</f>
        <v>23.613</v>
      </c>
      <c r="T146" s="165">
        <v>0.72470000000000001</v>
      </c>
      <c r="U146" s="159">
        <f>S146</f>
        <v>23.613</v>
      </c>
      <c r="V146" s="165">
        <v>0.13270000000000001</v>
      </c>
      <c r="W146" s="159">
        <f>U146</f>
        <v>23.613</v>
      </c>
      <c r="X146" s="165">
        <v>2.4299999999999999E-2</v>
      </c>
      <c r="Y146" s="159">
        <f>W146</f>
        <v>23.613</v>
      </c>
      <c r="Z146" s="165">
        <v>4.4999999999999997E-3</v>
      </c>
      <c r="AA146" s="159">
        <f>Y146</f>
        <v>23.613</v>
      </c>
    </row>
    <row r="147" spans="1:27" ht="15" customHeight="1" x14ac:dyDescent="0.25">
      <c r="A147" s="27" t="s">
        <v>76</v>
      </c>
      <c r="B147" s="129">
        <v>55148</v>
      </c>
      <c r="C147" s="129">
        <v>1</v>
      </c>
      <c r="D147" s="141">
        <f>(LARGE('NOx OS Heat Inputs'!D147:K147,1)+LARGE('NOx OS Heat Inputs'!D147:N147,2)+LARGE('NOx OS Heat Inputs'!D147:N147,3))/3</f>
        <v>67584.160666666663</v>
      </c>
      <c r="E147" s="140">
        <v>586631824</v>
      </c>
      <c r="F147" s="153">
        <f t="shared" si="85"/>
        <v>1.152071161189964E-4</v>
      </c>
      <c r="G147" s="159">
        <v>22835</v>
      </c>
      <c r="H147" s="159">
        <f t="shared" si="84"/>
        <v>2.6307544965772829</v>
      </c>
      <c r="I147" s="159">
        <f>MIN(H147,'NOx OS Emissions'!L147,'NOx OS Consent Decree Caps'!D147,' Retirement Adjustments'!D147)</f>
        <v>2.6307544965772829</v>
      </c>
      <c r="J147" s="165">
        <v>3518.7811999999999</v>
      </c>
      <c r="K147" s="164">
        <f>PRODUCT(F147,J147)+H147</f>
        <v>3.0361431308830245</v>
      </c>
      <c r="L147" s="165">
        <v>644.3836</v>
      </c>
      <c r="M147" s="164">
        <f>PRODUCT(F147,L147)+K147</f>
        <v>3.1103807071134013</v>
      </c>
      <c r="N147" s="165">
        <v>118.004</v>
      </c>
      <c r="O147" s="164">
        <f>PRODUCT(F147,N147)+M147</f>
        <v>3.1239756076439074</v>
      </c>
      <c r="P147" s="165">
        <v>21.6097</v>
      </c>
      <c r="Q147" s="164">
        <f>PRODUCT(F147,P147)+O147</f>
        <v>3.1264651988611041</v>
      </c>
      <c r="R147" s="165">
        <v>3.9573</v>
      </c>
      <c r="S147" s="164">
        <f>PRODUCT(F147,R147)+Q147</f>
        <v>3.1269211079817216</v>
      </c>
      <c r="T147" s="165">
        <v>0.72470000000000001</v>
      </c>
      <c r="U147" s="164">
        <f>PRODUCT(F147,T147)+S147</f>
        <v>3.1270045985787731</v>
      </c>
      <c r="V147" s="165">
        <v>0.13270000000000001</v>
      </c>
      <c r="W147" s="164">
        <f>PRODUCT(F147,V147)+U147</f>
        <v>3.1270198865630823</v>
      </c>
      <c r="X147" s="165">
        <v>2.4299999999999999E-2</v>
      </c>
      <c r="Y147" s="164">
        <f>PRODUCT(F147,X147)+W147</f>
        <v>3.1270226860960038</v>
      </c>
      <c r="Z147" s="165">
        <v>4.4999999999999997E-3</v>
      </c>
      <c r="AA147" s="164">
        <f>PRODUCT(F147,Z147)+Y147</f>
        <v>3.1270232045280264</v>
      </c>
    </row>
    <row r="148" spans="1:27" ht="15" customHeight="1" x14ac:dyDescent="0.25">
      <c r="A148" s="63" t="s">
        <v>76</v>
      </c>
      <c r="B148" s="129">
        <v>55148</v>
      </c>
      <c r="C148" s="129">
        <v>2</v>
      </c>
      <c r="D148" s="141">
        <f>(LARGE('NOx OS Heat Inputs'!D148:K148,1)+LARGE('NOx OS Heat Inputs'!D148:N148,2)+LARGE('NOx OS Heat Inputs'!D148:N148,3))/3</f>
        <v>47203.584666666669</v>
      </c>
      <c r="E148" s="140">
        <v>586631824</v>
      </c>
      <c r="F148" s="153">
        <f t="shared" si="85"/>
        <v>8.0465434597129303E-5</v>
      </c>
      <c r="G148" s="159">
        <v>22835</v>
      </c>
      <c r="H148" s="159">
        <f t="shared" si="84"/>
        <v>1.8374281990254477</v>
      </c>
      <c r="I148" s="159">
        <f>MIN(H148,'NOx OS Emissions'!L148,'NOx OS Consent Decree Caps'!D148,' Retirement Adjustments'!D148)</f>
        <v>1.8374281990254477</v>
      </c>
      <c r="J148" s="165">
        <v>3518.7811999999999</v>
      </c>
      <c r="K148" s="164">
        <f>PRODUCT(F148,J148)+H148</f>
        <v>2.120568457535656</v>
      </c>
      <c r="L148" s="165">
        <v>644.3836</v>
      </c>
      <c r="M148" s="164">
        <f>PRODUCT(F148,L148)+K148</f>
        <v>2.172419063956919</v>
      </c>
      <c r="N148" s="165">
        <v>118.004</v>
      </c>
      <c r="O148" s="164">
        <f>PRODUCT(F148,N148)+M148</f>
        <v>2.1819143071011187</v>
      </c>
      <c r="P148" s="165">
        <v>21.6097</v>
      </c>
      <c r="Q148" s="164">
        <f>PRODUCT(F148,P148)+O148</f>
        <v>2.1836531410031323</v>
      </c>
      <c r="R148" s="165">
        <v>3.9573</v>
      </c>
      <c r="S148" s="164">
        <f>PRODUCT(F148,R148)+Q148</f>
        <v>2.1839715668674637</v>
      </c>
      <c r="T148" s="165">
        <v>0.72470000000000001</v>
      </c>
      <c r="U148" s="164">
        <f>PRODUCT(F148,T148)+S148</f>
        <v>2.1840298801679161</v>
      </c>
      <c r="V148" s="165">
        <v>0.13270000000000001</v>
      </c>
      <c r="W148" s="164">
        <f>PRODUCT(F148,V148)+U148</f>
        <v>2.1840405579310871</v>
      </c>
      <c r="X148" s="165">
        <v>2.4299999999999999E-2</v>
      </c>
      <c r="Y148" s="164">
        <f>PRODUCT(F148,X148)+W148</f>
        <v>2.1840425132411476</v>
      </c>
      <c r="Z148" s="165">
        <v>4.4999999999999997E-3</v>
      </c>
      <c r="AA148" s="164">
        <f>PRODUCT(F148,Z148)+Y148</f>
        <v>2.1840428753356034</v>
      </c>
    </row>
    <row r="149" spans="1:27" ht="15" customHeight="1" x14ac:dyDescent="0.25">
      <c r="A149" s="63" t="s">
        <v>76</v>
      </c>
      <c r="B149" s="129">
        <v>55148</v>
      </c>
      <c r="C149" s="129">
        <v>3</v>
      </c>
      <c r="D149" s="141">
        <f>(LARGE('NOx OS Heat Inputs'!D149:K149,1)+LARGE('NOx OS Heat Inputs'!D149:N149,2)+LARGE('NOx OS Heat Inputs'!D149:N149,3))/3</f>
        <v>45187.517</v>
      </c>
      <c r="E149" s="140">
        <v>586631824</v>
      </c>
      <c r="F149" s="153">
        <f t="shared" si="85"/>
        <v>7.7028751512123902E-5</v>
      </c>
      <c r="G149" s="159">
        <v>22835</v>
      </c>
      <c r="H149" s="159">
        <f t="shared" si="84"/>
        <v>1.7589515407793492</v>
      </c>
      <c r="I149" s="159">
        <f>MIN(H149,'NOx OS Emissions'!L149,'NOx OS Consent Decree Caps'!D149,' Retirement Adjustments'!D149)</f>
        <v>1.7589515407793492</v>
      </c>
      <c r="J149" s="165">
        <v>3518.7811999999999</v>
      </c>
      <c r="K149" s="164">
        <f>PRODUCT(F149,J149)+H149</f>
        <v>2.0299988634596824</v>
      </c>
      <c r="L149" s="165">
        <v>644.3836</v>
      </c>
      <c r="M149" s="164">
        <f>PRODUCT(F149,L149)+K149</f>
        <v>2.0796349276625703</v>
      </c>
      <c r="N149" s="165">
        <v>118.004</v>
      </c>
      <c r="O149" s="164">
        <f>PRODUCT(F149,N149)+M149</f>
        <v>2.0887246284560068</v>
      </c>
      <c r="P149" s="165">
        <v>21.6097</v>
      </c>
      <c r="Q149" s="164">
        <f>PRODUCT(F149,P149)+O149</f>
        <v>2.0903891966675583</v>
      </c>
      <c r="R149" s="165">
        <v>3.9573</v>
      </c>
      <c r="S149" s="164">
        <f>PRODUCT(F149,R149)+Q149</f>
        <v>2.0906940225459172</v>
      </c>
      <c r="T149" s="165">
        <v>0.72470000000000001</v>
      </c>
      <c r="U149" s="164">
        <f>PRODUCT(F149,T149)+S149</f>
        <v>2.0907498452821378</v>
      </c>
      <c r="V149" s="165">
        <v>0.13270000000000001</v>
      </c>
      <c r="W149" s="164">
        <f>PRODUCT(F149,V149)+U149</f>
        <v>2.0907600669974635</v>
      </c>
      <c r="X149" s="165">
        <v>2.4299999999999999E-2</v>
      </c>
      <c r="Y149" s="164">
        <f>PRODUCT(F149,X149)+W149</f>
        <v>2.0907619387961254</v>
      </c>
      <c r="Z149" s="165">
        <v>4.4999999999999997E-3</v>
      </c>
      <c r="AA149" s="164">
        <f>PRODUCT(F149,Z149)+Y149</f>
        <v>2.090762285425507</v>
      </c>
    </row>
    <row r="150" spans="1:27" ht="15" customHeight="1" x14ac:dyDescent="0.25">
      <c r="A150" s="63" t="s">
        <v>76</v>
      </c>
      <c r="B150" s="129">
        <v>55148</v>
      </c>
      <c r="C150" s="129">
        <v>4</v>
      </c>
      <c r="D150" s="141">
        <f>(LARGE('NOx OS Heat Inputs'!D150:K150,1)+LARGE('NOx OS Heat Inputs'!D150:N150,2)+LARGE('NOx OS Heat Inputs'!D150:N150,3))/3</f>
        <v>56471.403333333328</v>
      </c>
      <c r="E150" s="140">
        <v>586631824</v>
      </c>
      <c r="F150" s="153">
        <f t="shared" si="85"/>
        <v>9.626379105769981E-5</v>
      </c>
      <c r="G150" s="159">
        <v>22835</v>
      </c>
      <c r="H150" s="159">
        <f t="shared" si="84"/>
        <v>2.1981836688025753</v>
      </c>
      <c r="I150" s="159">
        <f>MIN(H150,'NOx OS Emissions'!L150,'NOx OS Consent Decree Caps'!D150,' Retirement Adjustments'!D150)</f>
        <v>2.1981836688025753</v>
      </c>
      <c r="J150" s="165">
        <v>3518.7811999999999</v>
      </c>
      <c r="K150" s="164">
        <f>PRODUCT(F150,J150)+H150</f>
        <v>2.5369148870171374</v>
      </c>
      <c r="L150" s="165">
        <v>644.3836</v>
      </c>
      <c r="M150" s="164">
        <f>PRODUCT(F150,L150)+K150</f>
        <v>2.5989456952485459</v>
      </c>
      <c r="N150" s="165">
        <v>118.004</v>
      </c>
      <c r="O150" s="164">
        <f>PRODUCT(F150,N150)+M150</f>
        <v>2.6103052076485187</v>
      </c>
      <c r="P150" s="165">
        <v>21.6097</v>
      </c>
      <c r="Q150" s="164">
        <f>PRODUCT(F150,P150)+O150</f>
        <v>2.6123854392941381</v>
      </c>
      <c r="R150" s="165">
        <v>3.9573</v>
      </c>
      <c r="S150" s="164">
        <f>PRODUCT(F150,R150)+Q150</f>
        <v>2.6127663839944906</v>
      </c>
      <c r="T150" s="165">
        <v>0.72470000000000001</v>
      </c>
      <c r="U150" s="164">
        <f>PRODUCT(F150,T150)+S150</f>
        <v>2.6128361463638701</v>
      </c>
      <c r="V150" s="165">
        <v>0.13270000000000001</v>
      </c>
      <c r="W150" s="164">
        <f>PRODUCT(F150,V150)+U150</f>
        <v>2.6128489205689434</v>
      </c>
      <c r="X150" s="165">
        <v>2.4299999999999999E-2</v>
      </c>
      <c r="Y150" s="164">
        <f>PRODUCT(F150,X150)+W150</f>
        <v>2.6128512597790658</v>
      </c>
      <c r="Z150" s="165">
        <v>4.4999999999999997E-3</v>
      </c>
      <c r="AA150" s="164">
        <f>PRODUCT(F150,Z150)+Y150</f>
        <v>2.6128516929661254</v>
      </c>
    </row>
    <row r="151" spans="1:27" ht="15" customHeight="1" x14ac:dyDescent="0.25">
      <c r="A151" s="37" t="s">
        <v>85</v>
      </c>
      <c r="B151" s="132"/>
      <c r="C151" s="132"/>
      <c r="D151" s="154">
        <f>SUM(D2:D150)</f>
        <v>586631824.09933341</v>
      </c>
      <c r="E151" s="132"/>
      <c r="F151" s="155">
        <f>SUM(F2:F150)</f>
        <v>1.0000000001693283</v>
      </c>
      <c r="G151" s="162"/>
      <c r="H151" s="144">
        <f>SUM(H2:H150)</f>
        <v>22835.000003866615</v>
      </c>
      <c r="I151" s="151">
        <f>SUM(I2:I150)</f>
        <v>19316.218765065973</v>
      </c>
      <c r="J151" s="145">
        <f>H151-I151</f>
        <v>3518.7812388006423</v>
      </c>
      <c r="K151" s="151">
        <f>SUM(K2:K150)</f>
        <v>22190.616399177416</v>
      </c>
      <c r="L151" s="145">
        <f>H151-K151</f>
        <v>644.38360468919927</v>
      </c>
      <c r="M151" s="151">
        <f>SUM(M2:M150)</f>
        <v>22716.996014738674</v>
      </c>
      <c r="N151" s="145">
        <f>H151-M151</f>
        <v>118.00398912794117</v>
      </c>
      <c r="O151" s="151">
        <f>SUM(O2:O150)</f>
        <v>22813.390305584519</v>
      </c>
      <c r="P151" s="145">
        <f>H151-O151</f>
        <v>21.60969828209636</v>
      </c>
      <c r="Q151" s="151">
        <f>SUM(Q2:Q150)</f>
        <v>22831.042687765566</v>
      </c>
      <c r="R151" s="145">
        <f>H151-Q151</f>
        <v>3.957316101048491</v>
      </c>
      <c r="S151" s="151">
        <f>SUM(S2:S150)</f>
        <v>22834.275299602155</v>
      </c>
      <c r="T151" s="145">
        <f>H151-S151</f>
        <v>0.72470426445943303</v>
      </c>
      <c r="U151" s="151">
        <f>SUM(U2:U150)</f>
        <v>22834.867287522706</v>
      </c>
      <c r="V151" s="145">
        <f>H151-U151</f>
        <v>0.13271634390912368</v>
      </c>
      <c r="W151" s="151">
        <f>SUM(W2:W150)</f>
        <v>22834.975686580317</v>
      </c>
      <c r="X151" s="145">
        <f>H151-W151</f>
        <v>2.4317286297446117E-2</v>
      </c>
      <c r="Y151" s="151">
        <f>SUM(Y2:Y150)</f>
        <v>22834.995536596132</v>
      </c>
      <c r="Z151" s="145">
        <f>H151-Y151</f>
        <v>4.467270482564345E-3</v>
      </c>
      <c r="AA151" s="151">
        <f>SUM(AA2:AA150)</f>
        <v>22834.999212524996</v>
      </c>
    </row>
    <row r="152" spans="1:27" x14ac:dyDescent="0.25">
      <c r="B152" s="132"/>
      <c r="C152" s="132"/>
      <c r="D152" s="132"/>
      <c r="E152" s="132"/>
      <c r="F152" s="156"/>
      <c r="G152" s="162"/>
      <c r="H152" s="152"/>
      <c r="I152" s="151"/>
      <c r="J152" s="145"/>
      <c r="K152" s="145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spans="1:27" x14ac:dyDescent="0.25">
      <c r="B153" s="132"/>
      <c r="C153" s="132"/>
      <c r="D153" s="132"/>
      <c r="E153" s="132"/>
      <c r="F153" s="156"/>
      <c r="G153" s="162"/>
      <c r="H153" s="152"/>
      <c r="I153" s="151"/>
      <c r="J153" s="145"/>
      <c r="K153" s="145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spans="1:27" x14ac:dyDescent="0.25">
      <c r="F154" s="77"/>
      <c r="G154" s="160"/>
    </row>
    <row r="158" spans="1:27" x14ac:dyDescent="0.25">
      <c r="G158" s="38"/>
      <c r="H158" s="85"/>
      <c r="I158" s="64"/>
      <c r="K158" s="62"/>
      <c r="P158" s="104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zoomScaleNormal="100" workbookViewId="0"/>
  </sheetViews>
  <sheetFormatPr defaultRowHeight="15" x14ac:dyDescent="0.25"/>
  <cols>
    <col min="1" max="1" width="33.140625" style="90" customWidth="1"/>
    <col min="2" max="2" width="11.42578125" style="90" customWidth="1"/>
    <col min="3" max="3" width="7.42578125" style="90" customWidth="1"/>
    <col min="4" max="4" width="12" style="81" customWidth="1"/>
    <col min="5" max="6" width="12" style="95" customWidth="1"/>
    <col min="7" max="7" width="12.140625" style="95" customWidth="1"/>
    <col min="8" max="8" width="12" style="81" customWidth="1"/>
    <col min="9" max="11" width="12" style="90" customWidth="1"/>
    <col min="12" max="13" width="13.42578125" style="131" customWidth="1"/>
    <col min="14" max="16384" width="9.140625" style="90"/>
  </cols>
  <sheetData>
    <row r="1" spans="1:13" s="1" customFormat="1" ht="49.5" customHeight="1" x14ac:dyDescent="0.25">
      <c r="A1" s="185" t="s">
        <v>0</v>
      </c>
      <c r="B1" s="185" t="s">
        <v>1</v>
      </c>
      <c r="C1" s="185" t="s">
        <v>2</v>
      </c>
      <c r="D1" s="185" t="s">
        <v>157</v>
      </c>
      <c r="E1" s="185" t="s">
        <v>158</v>
      </c>
      <c r="F1" s="185" t="s">
        <v>159</v>
      </c>
      <c r="G1" s="185" t="s">
        <v>160</v>
      </c>
      <c r="H1" s="185" t="s">
        <v>161</v>
      </c>
      <c r="I1" s="185" t="s">
        <v>162</v>
      </c>
      <c r="J1" s="185" t="s">
        <v>163</v>
      </c>
      <c r="K1" s="185" t="s">
        <v>164</v>
      </c>
      <c r="L1" s="191" t="s">
        <v>179</v>
      </c>
      <c r="M1" s="191" t="s">
        <v>180</v>
      </c>
    </row>
    <row r="2" spans="1:13" s="1" customFormat="1" ht="15" customHeight="1" x14ac:dyDescent="0.25">
      <c r="A2" s="63" t="s">
        <v>3</v>
      </c>
      <c r="B2" s="70">
        <v>6137</v>
      </c>
      <c r="C2" s="70">
        <v>1</v>
      </c>
      <c r="D2" s="194">
        <v>17629929.888999999</v>
      </c>
      <c r="E2" s="194">
        <v>10299729.801000001</v>
      </c>
      <c r="F2" s="194">
        <v>10687617.162</v>
      </c>
      <c r="G2" s="195">
        <v>10621941.761</v>
      </c>
      <c r="H2" s="196">
        <v>12695310.472999999</v>
      </c>
      <c r="I2" s="194">
        <v>14006564.509</v>
      </c>
      <c r="J2" s="194">
        <v>17259469.971999999</v>
      </c>
      <c r="K2" s="194">
        <v>15076856.659</v>
      </c>
      <c r="L2" s="190">
        <v>9536317.5710000005</v>
      </c>
      <c r="M2" s="190">
        <v>11427185.346000001</v>
      </c>
    </row>
    <row r="3" spans="1:13" s="1" customFormat="1" ht="15" customHeight="1" x14ac:dyDescent="0.25">
      <c r="A3" s="63" t="s">
        <v>3</v>
      </c>
      <c r="B3" s="70">
        <v>6137</v>
      </c>
      <c r="C3" s="70">
        <v>2</v>
      </c>
      <c r="D3" s="194">
        <v>17999698.840999998</v>
      </c>
      <c r="E3" s="194">
        <v>12720105.264</v>
      </c>
      <c r="F3" s="194">
        <v>12352405.402000001</v>
      </c>
      <c r="G3" s="195">
        <v>13359883.207</v>
      </c>
      <c r="H3" s="196">
        <v>14097455.725</v>
      </c>
      <c r="I3" s="194">
        <v>13051349.848999999</v>
      </c>
      <c r="J3" s="194">
        <v>16108473.554</v>
      </c>
      <c r="K3" s="194">
        <v>13083809.998</v>
      </c>
      <c r="L3" s="190">
        <v>14950978.521</v>
      </c>
      <c r="M3" s="190">
        <v>11554139.318</v>
      </c>
    </row>
    <row r="4" spans="1:13" s="1" customFormat="1" ht="15" customHeight="1" x14ac:dyDescent="0.25">
      <c r="A4" s="63" t="s">
        <v>3</v>
      </c>
      <c r="B4" s="70">
        <v>6137</v>
      </c>
      <c r="C4" s="70">
        <v>3</v>
      </c>
      <c r="D4" s="194">
        <v>227308.68</v>
      </c>
      <c r="E4" s="194">
        <v>138581.095</v>
      </c>
      <c r="F4" s="194">
        <v>284564.53899999999</v>
      </c>
      <c r="G4" s="195">
        <v>186966.30799999999</v>
      </c>
      <c r="H4" s="196">
        <v>189565.519</v>
      </c>
      <c r="I4" s="194">
        <v>79392.903000000006</v>
      </c>
      <c r="J4" s="194">
        <v>63350.828999999998</v>
      </c>
      <c r="K4" s="194">
        <v>78312.274999999994</v>
      </c>
      <c r="L4" s="190">
        <v>145425.54199999999</v>
      </c>
      <c r="M4" s="190">
        <v>107788.045</v>
      </c>
    </row>
    <row r="5" spans="1:13" s="1" customFormat="1" ht="15" customHeight="1" x14ac:dyDescent="0.25">
      <c r="A5" s="63" t="s">
        <v>3</v>
      </c>
      <c r="B5" s="70">
        <v>6137</v>
      </c>
      <c r="C5" s="70">
        <v>4</v>
      </c>
      <c r="D5" s="194">
        <v>196804.65900000001</v>
      </c>
      <c r="E5" s="194">
        <v>112443.97900000001</v>
      </c>
      <c r="F5" s="194">
        <v>211659.25099999999</v>
      </c>
      <c r="G5" s="195">
        <v>190294.34099999999</v>
      </c>
      <c r="H5" s="196">
        <v>259842.06899999999</v>
      </c>
      <c r="I5" s="194">
        <v>252993.55300000001</v>
      </c>
      <c r="J5" s="194">
        <v>165132.19899999999</v>
      </c>
      <c r="K5" s="194">
        <v>317236.46000000002</v>
      </c>
      <c r="L5" s="190">
        <v>177996.56599999999</v>
      </c>
      <c r="M5" s="190">
        <v>199716.31299999999</v>
      </c>
    </row>
    <row r="6" spans="1:13" s="1" customFormat="1" ht="15" customHeight="1" x14ac:dyDescent="0.25">
      <c r="A6" s="136" t="s">
        <v>4</v>
      </c>
      <c r="B6" s="129">
        <v>6705</v>
      </c>
      <c r="C6" s="129">
        <v>4</v>
      </c>
      <c r="D6" s="197">
        <v>23807944.013</v>
      </c>
      <c r="E6" s="197">
        <v>22997258.373</v>
      </c>
      <c r="F6" s="197">
        <v>25403484.313000001</v>
      </c>
      <c r="G6" s="195">
        <v>23140387.454999998</v>
      </c>
      <c r="H6" s="196">
        <v>22350916.662999999</v>
      </c>
      <c r="I6" s="194">
        <v>23146482.879999999</v>
      </c>
      <c r="J6" s="194">
        <v>21639416.736000001</v>
      </c>
      <c r="K6" s="194">
        <v>22770890.739</v>
      </c>
      <c r="L6" s="190">
        <v>20681044.956</v>
      </c>
      <c r="M6" s="190">
        <v>18762697.703000002</v>
      </c>
    </row>
    <row r="7" spans="1:13" s="1" customFormat="1" ht="15" customHeight="1" x14ac:dyDescent="0.25">
      <c r="A7" s="63" t="s">
        <v>5</v>
      </c>
      <c r="B7" s="70">
        <v>7336</v>
      </c>
      <c r="C7" s="72" t="s">
        <v>6</v>
      </c>
      <c r="D7" s="194">
        <v>18926.125</v>
      </c>
      <c r="E7" s="194">
        <v>11496</v>
      </c>
      <c r="F7" s="194">
        <v>7614.95</v>
      </c>
      <c r="G7" s="195">
        <v>42370.95</v>
      </c>
      <c r="H7" s="196">
        <v>40839.224999999999</v>
      </c>
      <c r="I7" s="194">
        <v>18290.5</v>
      </c>
      <c r="J7" s="194">
        <v>18017.275000000001</v>
      </c>
      <c r="K7" s="194">
        <v>35841.724999999999</v>
      </c>
      <c r="L7" s="190">
        <v>24285.15</v>
      </c>
      <c r="M7" s="190">
        <v>32747.9</v>
      </c>
    </row>
    <row r="8" spans="1:13" s="1" customFormat="1" ht="15" customHeight="1" x14ac:dyDescent="0.25">
      <c r="A8" s="63" t="s">
        <v>5</v>
      </c>
      <c r="B8" s="70">
        <v>7336</v>
      </c>
      <c r="C8" s="72" t="s">
        <v>7</v>
      </c>
      <c r="D8" s="194">
        <v>21146.125</v>
      </c>
      <c r="E8" s="194">
        <v>12184.55</v>
      </c>
      <c r="F8" s="194">
        <v>7547.4750000000004</v>
      </c>
      <c r="G8" s="195">
        <v>41726.85</v>
      </c>
      <c r="H8" s="196">
        <v>57885.324999999997</v>
      </c>
      <c r="I8" s="194">
        <v>20978.525000000001</v>
      </c>
      <c r="J8" s="194">
        <v>21821.9</v>
      </c>
      <c r="K8" s="194">
        <v>34460.699999999997</v>
      </c>
      <c r="L8" s="190">
        <v>24820.15</v>
      </c>
      <c r="M8" s="190">
        <v>27244.5</v>
      </c>
    </row>
    <row r="9" spans="1:13" s="1" customFormat="1" ht="15" customHeight="1" x14ac:dyDescent="0.25">
      <c r="A9" s="63" t="s">
        <v>5</v>
      </c>
      <c r="B9" s="70">
        <v>7336</v>
      </c>
      <c r="C9" s="72" t="s">
        <v>8</v>
      </c>
      <c r="D9" s="194">
        <v>45657.525000000001</v>
      </c>
      <c r="E9" s="194">
        <v>27517.125</v>
      </c>
      <c r="F9" s="194">
        <v>20634.349999999999</v>
      </c>
      <c r="G9" s="195">
        <v>98319.05</v>
      </c>
      <c r="H9" s="196">
        <v>142608.27499999999</v>
      </c>
      <c r="I9" s="194">
        <v>46975.675000000003</v>
      </c>
      <c r="J9" s="194">
        <v>45055.5</v>
      </c>
      <c r="K9" s="194">
        <v>68182.05</v>
      </c>
      <c r="L9" s="190">
        <v>114794.52499999999</v>
      </c>
      <c r="M9" s="190">
        <v>57927.025000000001</v>
      </c>
    </row>
    <row r="10" spans="1:13" s="1" customFormat="1" ht="15" customHeight="1" x14ac:dyDescent="0.25">
      <c r="A10" s="63" t="s">
        <v>9</v>
      </c>
      <c r="B10" s="70">
        <v>995</v>
      </c>
      <c r="C10" s="70">
        <v>10</v>
      </c>
      <c r="D10" s="194">
        <v>3035.297</v>
      </c>
      <c r="E10" s="198">
        <v>383.98599999999999</v>
      </c>
      <c r="F10" s="198">
        <v>1119.857</v>
      </c>
      <c r="G10" s="195">
        <v>29395.664000000001</v>
      </c>
      <c r="H10" s="196">
        <v>55413.864000000001</v>
      </c>
      <c r="I10" s="194">
        <v>20293.155999999999</v>
      </c>
      <c r="J10" s="194">
        <v>14515.165000000001</v>
      </c>
      <c r="K10" s="194">
        <v>8528.44</v>
      </c>
      <c r="L10" s="190">
        <v>25385.704000000002</v>
      </c>
      <c r="M10" s="190">
        <v>1336.2570000000001</v>
      </c>
    </row>
    <row r="11" spans="1:13" s="1" customFormat="1" ht="15" customHeight="1" x14ac:dyDescent="0.25">
      <c r="A11" s="63" t="s">
        <v>9</v>
      </c>
      <c r="B11" s="70">
        <v>995</v>
      </c>
      <c r="C11" s="70">
        <v>7</v>
      </c>
      <c r="D11" s="194">
        <v>11185247.036</v>
      </c>
      <c r="E11" s="194">
        <v>12049710.903000001</v>
      </c>
      <c r="F11" s="194">
        <v>11963364.631999999</v>
      </c>
      <c r="G11" s="195">
        <v>10121876.573999999</v>
      </c>
      <c r="H11" s="196">
        <v>8801727.0089999996</v>
      </c>
      <c r="I11" s="194">
        <v>10399186.096000001</v>
      </c>
      <c r="J11" s="194">
        <v>9777468.4489999991</v>
      </c>
      <c r="K11" s="194">
        <v>8871743.2640000004</v>
      </c>
      <c r="L11" s="190">
        <v>10163123.954</v>
      </c>
      <c r="M11" s="190">
        <v>9042270.2459999993</v>
      </c>
    </row>
    <row r="12" spans="1:13" s="1" customFormat="1" ht="15" customHeight="1" x14ac:dyDescent="0.25">
      <c r="A12" s="63" t="s">
        <v>9</v>
      </c>
      <c r="B12" s="70">
        <v>995</v>
      </c>
      <c r="C12" s="70">
        <v>8</v>
      </c>
      <c r="D12" s="194">
        <v>19636370.989999998</v>
      </c>
      <c r="E12" s="194">
        <v>18715803.822000001</v>
      </c>
      <c r="F12" s="194">
        <v>13972010.783</v>
      </c>
      <c r="G12" s="195">
        <v>20157364.033</v>
      </c>
      <c r="H12" s="196">
        <v>15046834.505000001</v>
      </c>
      <c r="I12" s="194">
        <v>20293711.419</v>
      </c>
      <c r="J12" s="194">
        <v>17582486.835000001</v>
      </c>
      <c r="K12" s="194">
        <v>9183334.0739999991</v>
      </c>
      <c r="L12" s="190">
        <v>13344037.861</v>
      </c>
      <c r="M12" s="190">
        <v>11478157.937999999</v>
      </c>
    </row>
    <row r="13" spans="1:13" s="1" customFormat="1" ht="15" customHeight="1" x14ac:dyDescent="0.25">
      <c r="A13" s="63" t="s">
        <v>10</v>
      </c>
      <c r="B13" s="70">
        <v>1011</v>
      </c>
      <c r="C13" s="70">
        <v>1</v>
      </c>
      <c r="D13" s="194">
        <v>49979.646999999997</v>
      </c>
      <c r="E13" s="194">
        <v>27646.095000000001</v>
      </c>
      <c r="F13" s="194">
        <v>30258.919000000002</v>
      </c>
      <c r="G13" s="195">
        <v>50178.538999999997</v>
      </c>
      <c r="H13" s="196">
        <v>47965.821000000004</v>
      </c>
      <c r="I13" s="194">
        <v>4212.5709999999999</v>
      </c>
      <c r="J13" s="194"/>
      <c r="K13" s="194"/>
      <c r="L13" s="190"/>
      <c r="M13" s="190"/>
    </row>
    <row r="14" spans="1:13" s="1" customFormat="1" ht="15" customHeight="1" x14ac:dyDescent="0.25">
      <c r="A14" s="63" t="s">
        <v>10</v>
      </c>
      <c r="B14" s="70">
        <v>1011</v>
      </c>
      <c r="C14" s="70">
        <v>2</v>
      </c>
      <c r="D14" s="194">
        <v>418784.16399999999</v>
      </c>
      <c r="E14" s="194">
        <v>142152.40400000001</v>
      </c>
      <c r="F14" s="194">
        <v>160336.432</v>
      </c>
      <c r="G14" s="195">
        <v>132559.99400000001</v>
      </c>
      <c r="H14" s="196">
        <v>116666.10799999999</v>
      </c>
      <c r="I14" s="194">
        <v>45818.182000000001</v>
      </c>
      <c r="J14" s="194">
        <v>75906.228000000003</v>
      </c>
      <c r="K14" s="194">
        <v>152784.44099999999</v>
      </c>
      <c r="L14" s="190">
        <v>114063.73699999999</v>
      </c>
      <c r="M14" s="190">
        <v>52060.857000000004</v>
      </c>
    </row>
    <row r="15" spans="1:13" s="1" customFormat="1" ht="15" customHeight="1" x14ac:dyDescent="0.25">
      <c r="A15" s="63" t="s">
        <v>11</v>
      </c>
      <c r="B15" s="70">
        <v>1001</v>
      </c>
      <c r="C15" s="70">
        <v>1</v>
      </c>
      <c r="D15" s="194">
        <v>29116134.210000001</v>
      </c>
      <c r="E15" s="194">
        <v>27033668.890999999</v>
      </c>
      <c r="F15" s="194">
        <v>32361188.361000001</v>
      </c>
      <c r="G15" s="195">
        <v>28291488.940000001</v>
      </c>
      <c r="H15" s="196">
        <v>26530709.938000001</v>
      </c>
      <c r="I15" s="194">
        <v>28153996.090999998</v>
      </c>
      <c r="J15" s="194">
        <v>24492242.620000001</v>
      </c>
      <c r="K15" s="194">
        <v>34030752.197999999</v>
      </c>
      <c r="L15" s="190">
        <v>26258729.326000001</v>
      </c>
      <c r="M15" s="190">
        <v>33777444.598999999</v>
      </c>
    </row>
    <row r="16" spans="1:13" s="1" customFormat="1" ht="15" customHeight="1" x14ac:dyDescent="0.25">
      <c r="A16" s="63" t="s">
        <v>11</v>
      </c>
      <c r="B16" s="70">
        <v>1001</v>
      </c>
      <c r="C16" s="70">
        <v>2</v>
      </c>
      <c r="D16" s="194">
        <v>31097134.199999999</v>
      </c>
      <c r="E16" s="194">
        <v>26189531.822999999</v>
      </c>
      <c r="F16" s="194">
        <v>30158395.785999998</v>
      </c>
      <c r="G16" s="195">
        <v>29989577.171999998</v>
      </c>
      <c r="H16" s="196">
        <v>23903662.344000001</v>
      </c>
      <c r="I16" s="194">
        <v>32048132.129999999</v>
      </c>
      <c r="J16" s="194">
        <v>25162770.771000002</v>
      </c>
      <c r="K16" s="194">
        <v>20093154.238000002</v>
      </c>
      <c r="L16" s="190">
        <v>37650680.386</v>
      </c>
      <c r="M16" s="190">
        <v>24634633.772</v>
      </c>
    </row>
    <row r="17" spans="1:13" s="1" customFormat="1" ht="15" customHeight="1" x14ac:dyDescent="0.25">
      <c r="A17" s="63" t="s">
        <v>11</v>
      </c>
      <c r="B17" s="70">
        <v>1001</v>
      </c>
      <c r="C17" s="70">
        <v>4</v>
      </c>
      <c r="D17" s="194">
        <v>23111.581999999999</v>
      </c>
      <c r="E17" s="194">
        <v>67422.184999999998</v>
      </c>
      <c r="F17" s="194">
        <v>99795.955000000002</v>
      </c>
      <c r="G17" s="195">
        <v>126729.16</v>
      </c>
      <c r="H17" s="196">
        <v>442331.30300000001</v>
      </c>
      <c r="I17" s="194">
        <v>374022.22600000002</v>
      </c>
      <c r="J17" s="194">
        <v>131757.06400000001</v>
      </c>
      <c r="K17" s="194">
        <v>125023.144</v>
      </c>
      <c r="L17" s="190">
        <v>5998.1279999999997</v>
      </c>
      <c r="M17" s="190">
        <v>3469.8719999999998</v>
      </c>
    </row>
    <row r="18" spans="1:13" s="1" customFormat="1" ht="15" customHeight="1" x14ac:dyDescent="0.25">
      <c r="A18" s="63" t="s">
        <v>12</v>
      </c>
      <c r="B18" s="70">
        <v>983</v>
      </c>
      <c r="C18" s="70">
        <v>1</v>
      </c>
      <c r="D18" s="194">
        <v>13149049.841</v>
      </c>
      <c r="E18" s="194">
        <v>13639043.16</v>
      </c>
      <c r="F18" s="194">
        <v>11139234.114</v>
      </c>
      <c r="G18" s="195">
        <v>13654621.223999999</v>
      </c>
      <c r="H18" s="196">
        <v>10461902.65</v>
      </c>
      <c r="I18" s="194">
        <v>10434867.155999999</v>
      </c>
      <c r="J18" s="194">
        <v>10714545.159</v>
      </c>
      <c r="K18" s="194">
        <v>10613499.668</v>
      </c>
      <c r="L18" s="190">
        <v>8363107.5290000001</v>
      </c>
      <c r="M18" s="190">
        <v>12377741.162</v>
      </c>
    </row>
    <row r="19" spans="1:13" s="1" customFormat="1" ht="15" customHeight="1" x14ac:dyDescent="0.25">
      <c r="A19" s="63" t="s">
        <v>12</v>
      </c>
      <c r="B19" s="70">
        <v>983</v>
      </c>
      <c r="C19" s="70">
        <v>2</v>
      </c>
      <c r="D19" s="194">
        <v>13333371.66</v>
      </c>
      <c r="E19" s="194">
        <v>14099519.188999999</v>
      </c>
      <c r="F19" s="194">
        <v>11326019.899</v>
      </c>
      <c r="G19" s="195">
        <v>13180965.964</v>
      </c>
      <c r="H19" s="196">
        <v>8467080.5659999996</v>
      </c>
      <c r="I19" s="194">
        <v>12925526.068</v>
      </c>
      <c r="J19" s="194">
        <v>11272017.812999999</v>
      </c>
      <c r="K19" s="194">
        <v>8441403.8129999992</v>
      </c>
      <c r="L19" s="190">
        <v>10065104.779999999</v>
      </c>
      <c r="M19" s="190">
        <v>12295794.946</v>
      </c>
    </row>
    <row r="20" spans="1:13" s="1" customFormat="1" ht="15" customHeight="1" x14ac:dyDescent="0.25">
      <c r="A20" s="63" t="s">
        <v>12</v>
      </c>
      <c r="B20" s="70">
        <v>983</v>
      </c>
      <c r="C20" s="70">
        <v>3</v>
      </c>
      <c r="D20" s="194">
        <v>13470455.723999999</v>
      </c>
      <c r="E20" s="194">
        <v>10321616.249</v>
      </c>
      <c r="F20" s="194">
        <v>12353962.698999999</v>
      </c>
      <c r="G20" s="195">
        <v>12992831.903999999</v>
      </c>
      <c r="H20" s="196">
        <v>11083788.175000001</v>
      </c>
      <c r="I20" s="194">
        <v>9455773.648</v>
      </c>
      <c r="J20" s="194">
        <v>6493796.5369999995</v>
      </c>
      <c r="K20" s="194">
        <v>9252936.6309999991</v>
      </c>
      <c r="L20" s="190">
        <v>9814989.7660000008</v>
      </c>
      <c r="M20" s="190">
        <v>8999706.7919999994</v>
      </c>
    </row>
    <row r="21" spans="1:13" s="1" customFormat="1" ht="15" customHeight="1" x14ac:dyDescent="0.25">
      <c r="A21" s="63" t="s">
        <v>12</v>
      </c>
      <c r="B21" s="70">
        <v>983</v>
      </c>
      <c r="C21" s="70">
        <v>4</v>
      </c>
      <c r="D21" s="194">
        <v>13264788.276000001</v>
      </c>
      <c r="E21" s="194">
        <v>13128218.857000001</v>
      </c>
      <c r="F21" s="194">
        <v>13692747.243000001</v>
      </c>
      <c r="G21" s="195">
        <v>13273901.705</v>
      </c>
      <c r="H21" s="196">
        <v>9594881.3110000007</v>
      </c>
      <c r="I21" s="194">
        <v>6979570.2130000005</v>
      </c>
      <c r="J21" s="194">
        <v>11974061.191</v>
      </c>
      <c r="K21" s="194">
        <v>8424857.1569999997</v>
      </c>
      <c r="L21" s="190">
        <v>9287958.8540000003</v>
      </c>
      <c r="M21" s="190">
        <v>12899644.736</v>
      </c>
    </row>
    <row r="22" spans="1:13" s="1" customFormat="1" ht="15" customHeight="1" x14ac:dyDescent="0.25">
      <c r="A22" s="63" t="s">
        <v>12</v>
      </c>
      <c r="B22" s="70">
        <v>983</v>
      </c>
      <c r="C22" s="70">
        <v>5</v>
      </c>
      <c r="D22" s="194">
        <v>13220024.983999999</v>
      </c>
      <c r="E22" s="194">
        <v>13127778.365</v>
      </c>
      <c r="F22" s="194">
        <v>13846501.166999999</v>
      </c>
      <c r="G22" s="195">
        <v>10325800.659</v>
      </c>
      <c r="H22" s="196">
        <v>10065234.568</v>
      </c>
      <c r="I22" s="194">
        <v>11092493.025</v>
      </c>
      <c r="J22" s="194">
        <v>12434780.391000001</v>
      </c>
      <c r="K22" s="194">
        <v>10853076.972999999</v>
      </c>
      <c r="L22" s="190">
        <v>8843588.9609999992</v>
      </c>
      <c r="M22" s="190">
        <v>12863117.188999999</v>
      </c>
    </row>
    <row r="23" spans="1:13" s="1" customFormat="1" ht="15" customHeight="1" x14ac:dyDescent="0.25">
      <c r="A23" s="63" t="s">
        <v>12</v>
      </c>
      <c r="B23" s="70">
        <v>983</v>
      </c>
      <c r="C23" s="70">
        <v>6</v>
      </c>
      <c r="D23" s="194">
        <v>11457871.534</v>
      </c>
      <c r="E23" s="194">
        <v>12372036.774</v>
      </c>
      <c r="F23" s="194">
        <v>13100112.365</v>
      </c>
      <c r="G23" s="195">
        <v>12478185.566</v>
      </c>
      <c r="H23" s="196">
        <v>10119966.636</v>
      </c>
      <c r="I23" s="194">
        <v>9225667.6410000008</v>
      </c>
      <c r="J23" s="194">
        <v>9309651.182</v>
      </c>
      <c r="K23" s="194">
        <v>7979865.6960000005</v>
      </c>
      <c r="L23" s="190">
        <v>8317660.6349999998</v>
      </c>
      <c r="M23" s="190">
        <v>6685022.875</v>
      </c>
    </row>
    <row r="24" spans="1:13" s="1" customFormat="1" ht="15" customHeight="1" x14ac:dyDescent="0.25">
      <c r="A24" s="63" t="s">
        <v>13</v>
      </c>
      <c r="B24" s="70">
        <v>1002</v>
      </c>
      <c r="C24" s="72" t="s">
        <v>14</v>
      </c>
      <c r="D24" s="194">
        <v>1877.7</v>
      </c>
      <c r="E24" s="194"/>
      <c r="F24" s="194">
        <v>373.57900000000001</v>
      </c>
      <c r="G24" s="195">
        <v>327.39800000000002</v>
      </c>
      <c r="H24" s="196">
        <v>997.18100000000004</v>
      </c>
      <c r="I24" s="194">
        <v>1612.3</v>
      </c>
      <c r="J24" s="194">
        <v>1047.5999999999999</v>
      </c>
      <c r="K24" s="194">
        <v>861.4</v>
      </c>
      <c r="L24" s="190">
        <v>995.3</v>
      </c>
      <c r="M24" s="190">
        <v>785.7</v>
      </c>
    </row>
    <row r="25" spans="1:13" s="1" customFormat="1" ht="15" customHeight="1" x14ac:dyDescent="0.25">
      <c r="A25" s="63" t="s">
        <v>13</v>
      </c>
      <c r="B25" s="70">
        <v>1002</v>
      </c>
      <c r="C25" s="72" t="s">
        <v>15</v>
      </c>
      <c r="D25" s="194">
        <v>1791.4</v>
      </c>
      <c r="E25" s="194"/>
      <c r="F25" s="194">
        <v>351.29</v>
      </c>
      <c r="G25" s="195">
        <v>318.17200000000003</v>
      </c>
      <c r="H25" s="196">
        <v>939.69600000000003</v>
      </c>
      <c r="I25" s="194">
        <v>1612.3</v>
      </c>
      <c r="J25" s="194">
        <v>1047.5999999999999</v>
      </c>
      <c r="K25" s="194">
        <v>861.4</v>
      </c>
      <c r="L25" s="190">
        <v>995.3</v>
      </c>
      <c r="M25" s="190">
        <v>785.7</v>
      </c>
    </row>
    <row r="26" spans="1:13" s="1" customFormat="1" ht="15" customHeight="1" x14ac:dyDescent="0.25">
      <c r="A26" s="63" t="s">
        <v>13</v>
      </c>
      <c r="B26" s="70">
        <v>1002</v>
      </c>
      <c r="C26" s="72" t="s">
        <v>16</v>
      </c>
      <c r="D26" s="194">
        <v>2097.0540000000001</v>
      </c>
      <c r="E26" s="194"/>
      <c r="F26" s="194">
        <v>620.31799999999998</v>
      </c>
      <c r="G26" s="195">
        <v>491.15600000000001</v>
      </c>
      <c r="H26" s="196">
        <v>1218.1420000000001</v>
      </c>
      <c r="I26" s="194">
        <v>1821.7</v>
      </c>
      <c r="J26" s="194">
        <v>948.7</v>
      </c>
      <c r="K26" s="194">
        <v>814.8</v>
      </c>
      <c r="L26" s="190">
        <v>2165</v>
      </c>
      <c r="M26" s="190">
        <v>902.1</v>
      </c>
    </row>
    <row r="27" spans="1:13" s="1" customFormat="1" ht="15" customHeight="1" x14ac:dyDescent="0.25">
      <c r="A27" s="63" t="s">
        <v>13</v>
      </c>
      <c r="B27" s="70">
        <v>1002</v>
      </c>
      <c r="C27" s="72" t="s">
        <v>17</v>
      </c>
      <c r="D27" s="194">
        <v>2115.7190000000001</v>
      </c>
      <c r="E27" s="194"/>
      <c r="F27" s="194">
        <v>1048.6759999999999</v>
      </c>
      <c r="G27" s="195">
        <v>549.46900000000005</v>
      </c>
      <c r="H27" s="196">
        <v>1220.527</v>
      </c>
      <c r="I27" s="194">
        <v>1821.7</v>
      </c>
      <c r="J27" s="194">
        <v>948.7</v>
      </c>
      <c r="K27" s="194">
        <v>814.8</v>
      </c>
      <c r="L27" s="190">
        <v>2147.5</v>
      </c>
      <c r="M27" s="190">
        <v>890.5</v>
      </c>
    </row>
    <row r="28" spans="1:13" s="1" customFormat="1" ht="15" customHeight="1" x14ac:dyDescent="0.25">
      <c r="A28" s="136" t="s">
        <v>18</v>
      </c>
      <c r="B28" s="129">
        <v>996</v>
      </c>
      <c r="C28" s="129">
        <v>11</v>
      </c>
      <c r="D28" s="199"/>
      <c r="E28" s="199"/>
      <c r="F28" s="199"/>
      <c r="G28" s="200"/>
      <c r="H28" s="201"/>
      <c r="I28" s="201"/>
      <c r="J28" s="202"/>
      <c r="K28" s="39"/>
      <c r="L28" s="190"/>
      <c r="M28" s="193"/>
    </row>
    <row r="29" spans="1:13" s="1" customFormat="1" ht="15" customHeight="1" x14ac:dyDescent="0.25">
      <c r="A29" s="136" t="s">
        <v>18</v>
      </c>
      <c r="B29" s="129">
        <v>996</v>
      </c>
      <c r="C29" s="129">
        <v>4</v>
      </c>
      <c r="D29" s="199"/>
      <c r="E29" s="199"/>
      <c r="F29" s="199"/>
      <c r="G29" s="200"/>
      <c r="H29" s="201"/>
      <c r="I29" s="201"/>
      <c r="J29" s="202"/>
      <c r="K29" s="39"/>
      <c r="L29" s="190"/>
      <c r="M29" s="193"/>
    </row>
    <row r="30" spans="1:13" s="1" customFormat="1" ht="15" customHeight="1" x14ac:dyDescent="0.25">
      <c r="A30" s="136" t="s">
        <v>18</v>
      </c>
      <c r="B30" s="129">
        <v>996</v>
      </c>
      <c r="C30" s="129">
        <v>5</v>
      </c>
      <c r="D30" s="199"/>
      <c r="E30" s="199"/>
      <c r="F30" s="199"/>
      <c r="G30" s="200"/>
      <c r="H30" s="201"/>
      <c r="I30" s="201"/>
      <c r="J30" s="201"/>
      <c r="K30" s="200"/>
      <c r="L30" s="190"/>
      <c r="M30" s="193"/>
    </row>
    <row r="31" spans="1:13" s="1" customFormat="1" ht="15" customHeight="1" x14ac:dyDescent="0.25">
      <c r="A31" s="136" t="s">
        <v>18</v>
      </c>
      <c r="B31" s="129">
        <v>996</v>
      </c>
      <c r="C31" s="129">
        <v>6</v>
      </c>
      <c r="D31" s="199"/>
      <c r="E31" s="199"/>
      <c r="F31" s="199"/>
      <c r="G31" s="200"/>
      <c r="H31" s="201"/>
      <c r="I31" s="201"/>
      <c r="J31" s="201"/>
      <c r="K31" s="200"/>
      <c r="L31" s="190"/>
      <c r="M31" s="193"/>
    </row>
    <row r="32" spans="1:13" s="1" customFormat="1" ht="15" customHeight="1" x14ac:dyDescent="0.25">
      <c r="A32" s="63" t="s">
        <v>86</v>
      </c>
      <c r="B32" s="70">
        <v>55111</v>
      </c>
      <c r="C32" s="70">
        <v>1</v>
      </c>
      <c r="D32" s="194">
        <v>122411.322</v>
      </c>
      <c r="E32" s="194">
        <v>71761.17</v>
      </c>
      <c r="F32" s="194">
        <v>134750.41800000001</v>
      </c>
      <c r="G32" s="195">
        <v>128601.69500000001</v>
      </c>
      <c r="H32" s="194">
        <v>175053.652</v>
      </c>
      <c r="I32" s="194">
        <v>185884.503</v>
      </c>
      <c r="J32" s="194">
        <v>46771.813999999998</v>
      </c>
      <c r="K32" s="194">
        <v>205850.35500000001</v>
      </c>
      <c r="L32" s="190">
        <v>226020.084</v>
      </c>
      <c r="M32" s="190">
        <v>128922.489</v>
      </c>
    </row>
    <row r="33" spans="1:13" s="1" customFormat="1" ht="15" customHeight="1" x14ac:dyDescent="0.25">
      <c r="A33" s="63" t="s">
        <v>86</v>
      </c>
      <c r="B33" s="70">
        <v>55111</v>
      </c>
      <c r="C33" s="70">
        <v>2</v>
      </c>
      <c r="D33" s="194">
        <v>135744.576</v>
      </c>
      <c r="E33" s="194">
        <v>103657.014</v>
      </c>
      <c r="F33" s="194">
        <v>121418.512</v>
      </c>
      <c r="G33" s="195">
        <v>86507.422999999995</v>
      </c>
      <c r="H33" s="194">
        <v>157400.80499999999</v>
      </c>
      <c r="I33" s="194">
        <v>132259.18400000001</v>
      </c>
      <c r="J33" s="194">
        <v>31209.1</v>
      </c>
      <c r="K33" s="194">
        <v>209137.84899999999</v>
      </c>
      <c r="L33" s="190">
        <v>314930.35200000001</v>
      </c>
      <c r="M33" s="190">
        <v>61575.811000000002</v>
      </c>
    </row>
    <row r="34" spans="1:13" s="1" customFormat="1" ht="15" customHeight="1" x14ac:dyDescent="0.25">
      <c r="A34" s="63" t="s">
        <v>86</v>
      </c>
      <c r="B34" s="70">
        <v>55111</v>
      </c>
      <c r="C34" s="70">
        <v>3</v>
      </c>
      <c r="D34" s="194">
        <v>84994.239000000001</v>
      </c>
      <c r="E34" s="194">
        <v>57342.516000000003</v>
      </c>
      <c r="F34" s="194">
        <v>195017.302</v>
      </c>
      <c r="G34" s="195">
        <v>120658.296</v>
      </c>
      <c r="H34" s="194">
        <v>155526.06400000001</v>
      </c>
      <c r="I34" s="194">
        <v>188134.552</v>
      </c>
      <c r="J34" s="194">
        <v>49846.89</v>
      </c>
      <c r="K34" s="194">
        <v>180877.133</v>
      </c>
      <c r="L34" s="190">
        <v>167728.79</v>
      </c>
      <c r="M34" s="190">
        <v>92416.778000000006</v>
      </c>
    </row>
    <row r="35" spans="1:13" s="1" customFormat="1" ht="15" customHeight="1" x14ac:dyDescent="0.25">
      <c r="A35" s="63" t="s">
        <v>86</v>
      </c>
      <c r="B35" s="70">
        <v>55111</v>
      </c>
      <c r="C35" s="70">
        <v>4</v>
      </c>
      <c r="D35" s="194">
        <v>125873.766</v>
      </c>
      <c r="E35" s="194">
        <v>73181.501000000004</v>
      </c>
      <c r="F35" s="194">
        <v>176220.20800000001</v>
      </c>
      <c r="G35" s="195">
        <v>135466.07199999999</v>
      </c>
      <c r="H35" s="194">
        <v>157674.81299999999</v>
      </c>
      <c r="I35" s="194">
        <v>98794.077000000005</v>
      </c>
      <c r="J35" s="194">
        <v>40606.328000000001</v>
      </c>
      <c r="K35" s="194">
        <v>233649.56599999999</v>
      </c>
      <c r="L35" s="190">
        <v>272331.81599999999</v>
      </c>
      <c r="M35" s="190">
        <v>99165.054000000004</v>
      </c>
    </row>
    <row r="36" spans="1:13" s="1" customFormat="1" ht="15" customHeight="1" x14ac:dyDescent="0.25">
      <c r="A36" s="63" t="s">
        <v>86</v>
      </c>
      <c r="B36" s="70">
        <v>55111</v>
      </c>
      <c r="C36" s="70">
        <v>5</v>
      </c>
      <c r="D36" s="194">
        <v>65990.010999999999</v>
      </c>
      <c r="E36" s="194">
        <v>87387.83</v>
      </c>
      <c r="F36" s="194">
        <v>117452.958</v>
      </c>
      <c r="G36" s="195">
        <v>125381.454</v>
      </c>
      <c r="H36" s="194">
        <v>143970.99900000001</v>
      </c>
      <c r="I36" s="194">
        <v>117204.223</v>
      </c>
      <c r="J36" s="194">
        <v>27729.005000000001</v>
      </c>
      <c r="K36" s="194">
        <v>105670.03599999999</v>
      </c>
      <c r="L36" s="190">
        <v>312117.07400000002</v>
      </c>
      <c r="M36" s="190">
        <v>124187.677</v>
      </c>
    </row>
    <row r="37" spans="1:13" s="1" customFormat="1" ht="15" customHeight="1" x14ac:dyDescent="0.25">
      <c r="A37" s="63" t="s">
        <v>86</v>
      </c>
      <c r="B37" s="70">
        <v>55111</v>
      </c>
      <c r="C37" s="70">
        <v>6</v>
      </c>
      <c r="D37" s="194">
        <v>73099.501000000004</v>
      </c>
      <c r="E37" s="194">
        <v>66061.3</v>
      </c>
      <c r="F37" s="194">
        <v>135784.098</v>
      </c>
      <c r="G37" s="195">
        <v>109639.762</v>
      </c>
      <c r="H37" s="194">
        <v>131978.29399999999</v>
      </c>
      <c r="I37" s="194">
        <v>105156.072</v>
      </c>
      <c r="J37" s="194">
        <v>21111.170999999998</v>
      </c>
      <c r="K37" s="194">
        <v>191137.90400000001</v>
      </c>
      <c r="L37" s="190">
        <v>242001.592</v>
      </c>
      <c r="M37" s="190">
        <v>106183.076</v>
      </c>
    </row>
    <row r="38" spans="1:13" s="1" customFormat="1" ht="15" customHeight="1" x14ac:dyDescent="0.25">
      <c r="A38" s="63" t="s">
        <v>86</v>
      </c>
      <c r="B38" s="70">
        <v>55111</v>
      </c>
      <c r="C38" s="70">
        <v>7</v>
      </c>
      <c r="D38" s="194">
        <v>60024.707999999999</v>
      </c>
      <c r="E38" s="194">
        <v>65064.516000000003</v>
      </c>
      <c r="F38" s="194">
        <v>137665.114</v>
      </c>
      <c r="G38" s="195">
        <v>99301.589000000007</v>
      </c>
      <c r="H38" s="194">
        <v>175696.245</v>
      </c>
      <c r="I38" s="194">
        <v>77870.756999999998</v>
      </c>
      <c r="J38" s="194">
        <v>37238.336000000003</v>
      </c>
      <c r="K38" s="194">
        <v>224587.90900000001</v>
      </c>
      <c r="L38" s="190">
        <v>205115.965</v>
      </c>
      <c r="M38" s="190">
        <v>125045.636</v>
      </c>
    </row>
    <row r="39" spans="1:13" s="1" customFormat="1" ht="15" customHeight="1" x14ac:dyDescent="0.25">
      <c r="A39" s="63" t="s">
        <v>86</v>
      </c>
      <c r="B39" s="70">
        <v>55111</v>
      </c>
      <c r="C39" s="70">
        <v>8</v>
      </c>
      <c r="D39" s="194">
        <v>101912.53200000001</v>
      </c>
      <c r="E39" s="194">
        <v>56270.629000000001</v>
      </c>
      <c r="F39" s="194">
        <v>148276.128</v>
      </c>
      <c r="G39" s="195">
        <v>127523.205</v>
      </c>
      <c r="H39" s="194">
        <v>140827.10999999999</v>
      </c>
      <c r="I39" s="194">
        <v>64452.752999999997</v>
      </c>
      <c r="J39" s="194">
        <v>26011.911</v>
      </c>
      <c r="K39" s="194">
        <v>131735.53200000001</v>
      </c>
      <c r="L39" s="190">
        <v>191610.46299999999</v>
      </c>
      <c r="M39" s="190">
        <v>50910.932999999997</v>
      </c>
    </row>
    <row r="40" spans="1:13" s="8" customFormat="1" ht="15" customHeight="1" x14ac:dyDescent="0.25">
      <c r="A40" s="136" t="s">
        <v>19</v>
      </c>
      <c r="B40" s="129">
        <v>1004</v>
      </c>
      <c r="C40" s="40" t="s">
        <v>87</v>
      </c>
      <c r="D40" s="199"/>
      <c r="E40" s="199"/>
      <c r="F40" s="199"/>
      <c r="G40" s="200"/>
      <c r="H40" s="201"/>
      <c r="I40" s="201"/>
      <c r="J40" s="201"/>
      <c r="K40" s="200"/>
      <c r="L40" s="190"/>
      <c r="M40" s="240"/>
    </row>
    <row r="41" spans="1:13" s="1" customFormat="1" ht="15" customHeight="1" x14ac:dyDescent="0.25">
      <c r="A41" s="63" t="s">
        <v>19</v>
      </c>
      <c r="B41" s="70">
        <v>1004</v>
      </c>
      <c r="C41" s="40" t="s">
        <v>88</v>
      </c>
      <c r="D41" s="194">
        <v>1444502.3689999999</v>
      </c>
      <c r="E41" s="194">
        <v>250460.141</v>
      </c>
      <c r="F41" s="194">
        <v>538058.772</v>
      </c>
      <c r="G41" s="200"/>
      <c r="H41" s="201"/>
      <c r="I41" s="201"/>
      <c r="J41" s="201"/>
      <c r="K41" s="200"/>
      <c r="L41" s="190"/>
      <c r="M41" s="240"/>
    </row>
    <row r="42" spans="1:13" s="1" customFormat="1" ht="15" customHeight="1" x14ac:dyDescent="0.25">
      <c r="A42" s="63" t="s">
        <v>19</v>
      </c>
      <c r="B42" s="70">
        <v>1004</v>
      </c>
      <c r="C42" s="40" t="s">
        <v>89</v>
      </c>
      <c r="D42" s="194">
        <v>949334.42500000005</v>
      </c>
      <c r="E42" s="194">
        <v>212347.81</v>
      </c>
      <c r="F42" s="194">
        <v>726290.45200000005</v>
      </c>
      <c r="G42" s="200"/>
      <c r="H42" s="201"/>
      <c r="I42" s="201"/>
      <c r="J42" s="201"/>
      <c r="K42" s="200"/>
      <c r="L42" s="190"/>
      <c r="M42" s="240"/>
    </row>
    <row r="43" spans="1:13" s="1" customFormat="1" ht="15" customHeight="1" x14ac:dyDescent="0.25">
      <c r="A43" s="63" t="s">
        <v>19</v>
      </c>
      <c r="B43" s="70">
        <v>1004</v>
      </c>
      <c r="C43" s="40" t="s">
        <v>90</v>
      </c>
      <c r="D43" s="194">
        <v>1521863.446</v>
      </c>
      <c r="E43" s="194">
        <v>296718.397</v>
      </c>
      <c r="F43" s="194">
        <v>553745.54599999997</v>
      </c>
      <c r="G43" s="200"/>
      <c r="H43" s="201"/>
      <c r="I43" s="201"/>
      <c r="J43" s="201"/>
      <c r="K43" s="200"/>
      <c r="L43" s="190"/>
      <c r="M43" s="240"/>
    </row>
    <row r="44" spans="1:13" s="1" customFormat="1" ht="15" customHeight="1" x14ac:dyDescent="0.25">
      <c r="A44" s="106" t="s">
        <v>19</v>
      </c>
      <c r="B44" s="103">
        <v>1004</v>
      </c>
      <c r="C44" s="138" t="s">
        <v>129</v>
      </c>
      <c r="D44" s="194"/>
      <c r="E44" s="194"/>
      <c r="F44" s="194"/>
      <c r="G44" s="203"/>
      <c r="H44" s="204">
        <v>856778.36899999995</v>
      </c>
      <c r="I44" s="199">
        <v>8134059.2110000001</v>
      </c>
      <c r="J44" s="199">
        <v>12483804.772</v>
      </c>
      <c r="K44" s="199">
        <v>12648275.182</v>
      </c>
      <c r="L44" s="190">
        <v>12727836.094000001</v>
      </c>
      <c r="M44" s="190">
        <v>15104091.051999999</v>
      </c>
    </row>
    <row r="45" spans="1:13" s="1" customFormat="1" ht="15" customHeight="1" x14ac:dyDescent="0.25">
      <c r="A45" s="106" t="s">
        <v>19</v>
      </c>
      <c r="B45" s="103">
        <v>1004</v>
      </c>
      <c r="C45" s="138" t="s">
        <v>130</v>
      </c>
      <c r="D45" s="194"/>
      <c r="E45" s="194"/>
      <c r="F45" s="194"/>
      <c r="G45" s="203"/>
      <c r="H45" s="204">
        <v>1211056.382</v>
      </c>
      <c r="I45" s="199">
        <v>8561832.5219999999</v>
      </c>
      <c r="J45" s="199">
        <v>10050619.34</v>
      </c>
      <c r="K45" s="199">
        <v>13295026.4</v>
      </c>
      <c r="L45" s="190">
        <v>12310641.943</v>
      </c>
      <c r="M45" s="190">
        <v>14322562.225</v>
      </c>
    </row>
    <row r="46" spans="1:13" s="1" customFormat="1" ht="15" customHeight="1" x14ac:dyDescent="0.25">
      <c r="A46" s="136" t="s">
        <v>20</v>
      </c>
      <c r="B46" s="73">
        <v>1012</v>
      </c>
      <c r="C46" s="73">
        <v>1</v>
      </c>
      <c r="D46" s="199"/>
      <c r="E46" s="199"/>
      <c r="F46" s="199"/>
      <c r="G46" s="205"/>
      <c r="H46" s="206"/>
      <c r="I46" s="39"/>
      <c r="J46" s="206"/>
      <c r="K46" s="205"/>
      <c r="L46" s="190"/>
      <c r="M46" s="193"/>
    </row>
    <row r="47" spans="1:13" s="1" customFormat="1" ht="15" customHeight="1" x14ac:dyDescent="0.25">
      <c r="A47" s="63" t="s">
        <v>20</v>
      </c>
      <c r="B47" s="70">
        <v>1012</v>
      </c>
      <c r="C47" s="70">
        <v>2</v>
      </c>
      <c r="D47" s="194">
        <v>7364391.2489999998</v>
      </c>
      <c r="E47" s="194">
        <v>2648822.7749999999</v>
      </c>
      <c r="F47" s="194">
        <v>3177667.7519999999</v>
      </c>
      <c r="G47" s="195">
        <v>1669687.9210000001</v>
      </c>
      <c r="H47" s="196">
        <v>3107138.3870000001</v>
      </c>
      <c r="I47" s="194">
        <v>3581428.36</v>
      </c>
      <c r="J47" s="194">
        <v>3125658.676</v>
      </c>
      <c r="K47" s="194">
        <v>1026294.294</v>
      </c>
      <c r="L47" s="190">
        <v>2393899.5920000002</v>
      </c>
      <c r="M47" s="190">
        <v>2395298.148</v>
      </c>
    </row>
    <row r="48" spans="1:13" s="1" customFormat="1" ht="15" customHeight="1" x14ac:dyDescent="0.25">
      <c r="A48" s="63" t="s">
        <v>20</v>
      </c>
      <c r="B48" s="70">
        <v>1012</v>
      </c>
      <c r="C48" s="70">
        <v>3</v>
      </c>
      <c r="D48" s="194">
        <v>23040931.405999999</v>
      </c>
      <c r="E48" s="194">
        <v>17032197.829999998</v>
      </c>
      <c r="F48" s="194">
        <v>20493142.206</v>
      </c>
      <c r="G48" s="195">
        <v>17628167.618999999</v>
      </c>
      <c r="H48" s="196">
        <v>18168926.572999999</v>
      </c>
      <c r="I48" s="194">
        <v>19402847.866</v>
      </c>
      <c r="J48" s="194">
        <v>16312039.005999999</v>
      </c>
      <c r="K48" s="194">
        <v>16526778.307</v>
      </c>
      <c r="L48" s="190">
        <v>12402743.571</v>
      </c>
      <c r="M48" s="190">
        <v>20885900.120000001</v>
      </c>
    </row>
    <row r="49" spans="1:14" s="1" customFormat="1" ht="15" customHeight="1" x14ac:dyDescent="0.25">
      <c r="A49" s="63" t="s">
        <v>21</v>
      </c>
      <c r="B49" s="70">
        <v>1043</v>
      </c>
      <c r="C49" s="72" t="s">
        <v>22</v>
      </c>
      <c r="D49" s="194">
        <v>8941533.8790000007</v>
      </c>
      <c r="E49" s="194">
        <v>7855716.074</v>
      </c>
      <c r="F49" s="194">
        <v>7552750.983</v>
      </c>
      <c r="G49" s="195">
        <v>3660163.7089999998</v>
      </c>
      <c r="H49" s="196">
        <v>2906529.6039999998</v>
      </c>
      <c r="I49" s="194">
        <v>3695337.8930000002</v>
      </c>
      <c r="J49" s="194">
        <v>3401308.3390000002</v>
      </c>
      <c r="K49" s="194">
        <v>889483.32400000002</v>
      </c>
      <c r="L49" s="190"/>
      <c r="M49" s="193"/>
    </row>
    <row r="50" spans="1:14" s="1" customFormat="1" ht="15" customHeight="1" x14ac:dyDescent="0.25">
      <c r="A50" s="63" t="s">
        <v>21</v>
      </c>
      <c r="B50" s="70">
        <v>1043</v>
      </c>
      <c r="C50" s="72" t="s">
        <v>23</v>
      </c>
      <c r="D50" s="194">
        <v>9076722.5260000005</v>
      </c>
      <c r="E50" s="194">
        <v>9073035.3949999996</v>
      </c>
      <c r="F50" s="194">
        <v>7041346.6880000001</v>
      </c>
      <c r="G50" s="195">
        <v>4927572.9189999998</v>
      </c>
      <c r="H50" s="196">
        <v>2399758.8790000002</v>
      </c>
      <c r="I50" s="194">
        <v>3361459.38</v>
      </c>
      <c r="J50" s="194">
        <v>3347432.2239999999</v>
      </c>
      <c r="K50" s="202"/>
      <c r="L50" s="190"/>
      <c r="M50" s="240"/>
    </row>
    <row r="51" spans="1:14" s="1" customFormat="1" ht="15" customHeight="1" x14ac:dyDescent="0.25">
      <c r="A51" s="63" t="s">
        <v>24</v>
      </c>
      <c r="B51" s="70">
        <v>7759</v>
      </c>
      <c r="C51" s="72" t="s">
        <v>25</v>
      </c>
      <c r="D51" s="194">
        <v>72505.125</v>
      </c>
      <c r="E51" s="194">
        <v>28060.713</v>
      </c>
      <c r="F51" s="194">
        <v>188226.59599999999</v>
      </c>
      <c r="G51" s="195">
        <v>243183.17300000001</v>
      </c>
      <c r="H51" s="196">
        <v>336789.11900000001</v>
      </c>
      <c r="I51" s="194">
        <v>274100.84600000002</v>
      </c>
      <c r="J51" s="194">
        <v>89197.157999999996</v>
      </c>
      <c r="K51" s="194">
        <v>252870.79199999999</v>
      </c>
      <c r="L51" s="190">
        <v>580512.92200000002</v>
      </c>
      <c r="M51" s="190">
        <v>488159.75400000002</v>
      </c>
    </row>
    <row r="52" spans="1:14" s="1" customFormat="1" ht="15" customHeight="1" x14ac:dyDescent="0.25">
      <c r="A52" s="63" t="s">
        <v>24</v>
      </c>
      <c r="B52" s="70">
        <v>7759</v>
      </c>
      <c r="C52" s="72" t="s">
        <v>26</v>
      </c>
      <c r="D52" s="194">
        <v>28297.424999999999</v>
      </c>
      <c r="E52" s="194">
        <v>117994.25199999999</v>
      </c>
      <c r="F52" s="194">
        <v>292240.766</v>
      </c>
      <c r="G52" s="195">
        <v>319403.902</v>
      </c>
      <c r="H52" s="196">
        <v>609281.08400000003</v>
      </c>
      <c r="I52" s="194">
        <v>458466.63299999997</v>
      </c>
      <c r="J52" s="194">
        <v>75664.017999999996</v>
      </c>
      <c r="K52" s="194">
        <v>562166.73800000001</v>
      </c>
      <c r="L52" s="190">
        <v>794347.11100000003</v>
      </c>
      <c r="M52" s="190">
        <v>516811.88199999998</v>
      </c>
    </row>
    <row r="53" spans="1:14" s="1" customFormat="1" ht="15" customHeight="1" x14ac:dyDescent="0.25">
      <c r="A53" s="63" t="s">
        <v>24</v>
      </c>
      <c r="B53" s="70">
        <v>7759</v>
      </c>
      <c r="C53" s="72" t="s">
        <v>27</v>
      </c>
      <c r="D53" s="194">
        <v>20569.075000000001</v>
      </c>
      <c r="E53" s="194">
        <v>105621.62300000001</v>
      </c>
      <c r="F53" s="194">
        <v>275821.09700000001</v>
      </c>
      <c r="G53" s="195">
        <v>318256.065</v>
      </c>
      <c r="H53" s="196">
        <v>569960.20200000005</v>
      </c>
      <c r="I53" s="194">
        <v>426662.891</v>
      </c>
      <c r="J53" s="194">
        <v>78651.430999999997</v>
      </c>
      <c r="K53" s="194">
        <v>528046.44700000004</v>
      </c>
      <c r="L53" s="190">
        <v>760648.995</v>
      </c>
      <c r="M53" s="190">
        <v>473918.66899999999</v>
      </c>
    </row>
    <row r="54" spans="1:14" s="1" customFormat="1" ht="15" customHeight="1" x14ac:dyDescent="0.25">
      <c r="A54" s="63" t="s">
        <v>24</v>
      </c>
      <c r="B54" s="70">
        <v>7759</v>
      </c>
      <c r="C54" s="72" t="s">
        <v>28</v>
      </c>
      <c r="D54" s="194">
        <v>37540.449999999997</v>
      </c>
      <c r="E54" s="194">
        <v>34679.673999999999</v>
      </c>
      <c r="F54" s="194">
        <v>216868.144</v>
      </c>
      <c r="G54" s="195">
        <v>253901.96400000001</v>
      </c>
      <c r="H54" s="196">
        <v>540271.48499999999</v>
      </c>
      <c r="I54" s="194">
        <v>352039.82900000003</v>
      </c>
      <c r="J54" s="194">
        <v>123861.776</v>
      </c>
      <c r="K54" s="194">
        <v>292426.88400000002</v>
      </c>
      <c r="L54" s="190">
        <v>614532.32700000005</v>
      </c>
      <c r="M54" s="190">
        <v>501718.91200000001</v>
      </c>
    </row>
    <row r="55" spans="1:14" s="1" customFormat="1" ht="15" customHeight="1" x14ac:dyDescent="0.25">
      <c r="A55" s="63" t="s">
        <v>29</v>
      </c>
      <c r="B55" s="70">
        <v>6113</v>
      </c>
      <c r="C55" s="70">
        <v>1</v>
      </c>
      <c r="D55" s="194">
        <v>44897552.748000003</v>
      </c>
      <c r="E55" s="194">
        <v>34652546.171999998</v>
      </c>
      <c r="F55" s="194">
        <v>35798529.667000003</v>
      </c>
      <c r="G55" s="195">
        <v>33874734.758000001</v>
      </c>
      <c r="H55" s="196">
        <v>37334387.299000002</v>
      </c>
      <c r="I55" s="194">
        <v>40748234.614</v>
      </c>
      <c r="J55" s="194">
        <v>36429098.600000001</v>
      </c>
      <c r="K55" s="194">
        <v>34975659.427000001</v>
      </c>
      <c r="L55" s="190">
        <v>26766847.754999999</v>
      </c>
      <c r="M55" s="190">
        <v>38779299.409999996</v>
      </c>
    </row>
    <row r="56" spans="1:14" s="1" customFormat="1" ht="15" customHeight="1" x14ac:dyDescent="0.25">
      <c r="A56" s="63" t="s">
        <v>29</v>
      </c>
      <c r="B56" s="70">
        <v>6113</v>
      </c>
      <c r="C56" s="70">
        <v>2</v>
      </c>
      <c r="D56" s="194">
        <v>45880041.090000004</v>
      </c>
      <c r="E56" s="194">
        <v>35091065.990000002</v>
      </c>
      <c r="F56" s="194">
        <v>43575379.380999997</v>
      </c>
      <c r="G56" s="195">
        <v>33263125.760000002</v>
      </c>
      <c r="H56" s="196">
        <v>35580349.174000002</v>
      </c>
      <c r="I56" s="194">
        <v>28541379.427000001</v>
      </c>
      <c r="J56" s="194">
        <v>40197965.151000001</v>
      </c>
      <c r="K56" s="194">
        <v>33569528.225000001</v>
      </c>
      <c r="L56" s="190">
        <v>36100485.162</v>
      </c>
      <c r="M56" s="190">
        <v>35652543.571999997</v>
      </c>
    </row>
    <row r="57" spans="1:14" s="1" customFormat="1" ht="15" customHeight="1" x14ac:dyDescent="0.25">
      <c r="A57" s="63" t="s">
        <v>29</v>
      </c>
      <c r="B57" s="70">
        <v>6113</v>
      </c>
      <c r="C57" s="70">
        <v>3</v>
      </c>
      <c r="D57" s="194">
        <v>45282026.697999999</v>
      </c>
      <c r="E57" s="194">
        <v>44293716.528999999</v>
      </c>
      <c r="F57" s="194">
        <v>46046113.088</v>
      </c>
      <c r="G57" s="195">
        <v>31697033.925000001</v>
      </c>
      <c r="H57" s="196">
        <v>41610655.053000003</v>
      </c>
      <c r="I57" s="194">
        <v>35403798.600000001</v>
      </c>
      <c r="J57" s="194">
        <v>34247536.781000003</v>
      </c>
      <c r="K57" s="194">
        <v>23948924.673999999</v>
      </c>
      <c r="L57" s="190">
        <v>35059892.476999998</v>
      </c>
      <c r="M57" s="190">
        <v>33416989.502999999</v>
      </c>
    </row>
    <row r="58" spans="1:14" s="1" customFormat="1" ht="15" customHeight="1" x14ac:dyDescent="0.25">
      <c r="A58" s="63" t="s">
        <v>29</v>
      </c>
      <c r="B58" s="70">
        <v>6113</v>
      </c>
      <c r="C58" s="70">
        <v>4</v>
      </c>
      <c r="D58" s="194">
        <v>35707355.515000001</v>
      </c>
      <c r="E58" s="194">
        <v>29910566.471999999</v>
      </c>
      <c r="F58" s="194">
        <v>40842755.103</v>
      </c>
      <c r="G58" s="195">
        <v>36704460.471000001</v>
      </c>
      <c r="H58" s="196">
        <v>32560292.210999999</v>
      </c>
      <c r="I58" s="194">
        <v>35045890.144000001</v>
      </c>
      <c r="J58" s="194">
        <v>28129971.173</v>
      </c>
      <c r="K58" s="194">
        <v>32636443.024</v>
      </c>
      <c r="L58" s="190">
        <v>34104824.262999997</v>
      </c>
      <c r="M58" s="190">
        <v>37676097.211999997</v>
      </c>
    </row>
    <row r="59" spans="1:14" s="1" customFormat="1" ht="15" customHeight="1" x14ac:dyDescent="0.25">
      <c r="A59" s="136" t="s">
        <v>29</v>
      </c>
      <c r="B59" s="129">
        <v>6113</v>
      </c>
      <c r="C59" s="129">
        <v>5</v>
      </c>
      <c r="D59" s="194">
        <v>29108729.601</v>
      </c>
      <c r="E59" s="194">
        <v>32811788.024999999</v>
      </c>
      <c r="F59" s="194">
        <v>25549996.162</v>
      </c>
      <c r="G59" s="207">
        <v>33136949.883000001</v>
      </c>
      <c r="H59" s="204">
        <v>33079923.712000001</v>
      </c>
      <c r="I59" s="199">
        <v>30507322.021000002</v>
      </c>
      <c r="J59" s="199">
        <v>34658040.494999997</v>
      </c>
      <c r="K59" s="199">
        <v>18307683.554000001</v>
      </c>
      <c r="L59" s="190">
        <v>32603649.164999999</v>
      </c>
      <c r="M59" s="190">
        <v>29940691.379999999</v>
      </c>
      <c r="N59" s="8"/>
    </row>
    <row r="60" spans="1:14" s="1" customFormat="1" ht="15" customHeight="1" x14ac:dyDescent="0.25">
      <c r="A60" s="136" t="s">
        <v>78</v>
      </c>
      <c r="B60" s="129">
        <v>990</v>
      </c>
      <c r="C60" s="129">
        <v>10</v>
      </c>
      <c r="D60" s="194">
        <v>5845.7749999999996</v>
      </c>
      <c r="E60" s="194">
        <v>282.36399999999998</v>
      </c>
      <c r="F60" s="194">
        <v>27342.895</v>
      </c>
      <c r="G60" s="207">
        <v>234.643</v>
      </c>
      <c r="H60" s="204"/>
      <c r="I60" s="120"/>
      <c r="J60" s="199"/>
      <c r="K60" s="208"/>
      <c r="L60" s="190"/>
      <c r="M60" s="240"/>
      <c r="N60" s="8"/>
    </row>
    <row r="61" spans="1:14" s="1" customFormat="1" ht="15" customHeight="1" x14ac:dyDescent="0.25">
      <c r="A61" s="136" t="s">
        <v>78</v>
      </c>
      <c r="B61" s="129">
        <v>990</v>
      </c>
      <c r="C61" s="129">
        <v>50</v>
      </c>
      <c r="D61" s="194">
        <v>6336840.875</v>
      </c>
      <c r="E61" s="194">
        <v>6541394.1270000003</v>
      </c>
      <c r="F61" s="194">
        <v>6895227.2010000004</v>
      </c>
      <c r="G61" s="207">
        <v>5743846.5250000004</v>
      </c>
      <c r="H61" s="204">
        <v>6041980.3739999998</v>
      </c>
      <c r="I61" s="199">
        <v>6770398.5279999999</v>
      </c>
      <c r="J61" s="199">
        <v>6716185.8080000002</v>
      </c>
      <c r="K61" s="199">
        <v>3724980.66</v>
      </c>
      <c r="L61" s="190">
        <v>4154781.0529999998</v>
      </c>
      <c r="M61" s="190">
        <v>1516251.527</v>
      </c>
      <c r="N61" s="8"/>
    </row>
    <row r="62" spans="1:14" s="1" customFormat="1" ht="15" customHeight="1" x14ac:dyDescent="0.25">
      <c r="A62" s="136" t="s">
        <v>78</v>
      </c>
      <c r="B62" s="129">
        <v>990</v>
      </c>
      <c r="C62" s="129">
        <v>60</v>
      </c>
      <c r="D62" s="194">
        <v>6280121.1749999998</v>
      </c>
      <c r="E62" s="194">
        <v>6624337.841</v>
      </c>
      <c r="F62" s="194">
        <v>5590753.8380000005</v>
      </c>
      <c r="G62" s="207">
        <v>5402527.9309999999</v>
      </c>
      <c r="H62" s="204">
        <v>5903348.0999999996</v>
      </c>
      <c r="I62" s="199">
        <v>6423947.4929999998</v>
      </c>
      <c r="J62" s="199">
        <v>6812944.3969999999</v>
      </c>
      <c r="K62" s="199">
        <v>3220390.6719999998</v>
      </c>
      <c r="L62" s="190">
        <v>3732693.7549999999</v>
      </c>
      <c r="M62" s="190">
        <v>1331146.0789999999</v>
      </c>
      <c r="N62" s="8"/>
    </row>
    <row r="63" spans="1:14" s="1" customFormat="1" ht="15" customHeight="1" x14ac:dyDescent="0.25">
      <c r="A63" s="136" t="s">
        <v>78</v>
      </c>
      <c r="B63" s="129">
        <v>990</v>
      </c>
      <c r="C63" s="129">
        <v>70</v>
      </c>
      <c r="D63" s="194">
        <v>22853504.774999999</v>
      </c>
      <c r="E63" s="194">
        <v>26281225.383000001</v>
      </c>
      <c r="F63" s="194">
        <v>21085735.956999999</v>
      </c>
      <c r="G63" s="207">
        <v>28357274.66</v>
      </c>
      <c r="H63" s="204">
        <v>28741120.403000001</v>
      </c>
      <c r="I63" s="199">
        <v>31191961.151000001</v>
      </c>
      <c r="J63" s="199">
        <v>27633597.045000002</v>
      </c>
      <c r="K63" s="199">
        <v>26131132.201000001</v>
      </c>
      <c r="L63" s="190">
        <v>12194819.778000001</v>
      </c>
      <c r="M63" s="190">
        <v>7608883.767</v>
      </c>
      <c r="N63" s="8"/>
    </row>
    <row r="64" spans="1:14" s="1" customFormat="1" ht="15" customHeight="1" x14ac:dyDescent="0.25">
      <c r="A64" s="136" t="s">
        <v>78</v>
      </c>
      <c r="B64" s="129">
        <v>990</v>
      </c>
      <c r="C64" s="129">
        <v>9</v>
      </c>
      <c r="D64" s="194">
        <v>1827.875</v>
      </c>
      <c r="E64" s="194">
        <v>5579.3869999999997</v>
      </c>
      <c r="F64" s="194">
        <v>35456.894999999997</v>
      </c>
      <c r="G64" s="207">
        <v>450.44900000000001</v>
      </c>
      <c r="H64" s="204"/>
      <c r="I64" s="120"/>
      <c r="J64" s="199"/>
      <c r="K64" s="197"/>
      <c r="L64" s="190"/>
      <c r="M64" s="240"/>
      <c r="N64" s="8"/>
    </row>
    <row r="65" spans="1:14" s="1" customFormat="1" ht="15" customHeight="1" x14ac:dyDescent="0.25">
      <c r="A65" s="136" t="s">
        <v>78</v>
      </c>
      <c r="B65" s="129">
        <v>990</v>
      </c>
      <c r="C65" s="75" t="s">
        <v>28</v>
      </c>
      <c r="D65" s="194">
        <v>69563.024999999994</v>
      </c>
      <c r="E65" s="194">
        <v>13219.772999999999</v>
      </c>
      <c r="F65" s="194">
        <v>255962.136</v>
      </c>
      <c r="G65" s="207">
        <v>261975.109</v>
      </c>
      <c r="H65" s="204">
        <v>186738.23</v>
      </c>
      <c r="I65" s="199">
        <v>302682.39299999998</v>
      </c>
      <c r="J65" s="199">
        <v>224558.69699999999</v>
      </c>
      <c r="K65" s="199">
        <v>534731.826</v>
      </c>
      <c r="L65" s="190">
        <v>682023.61899999995</v>
      </c>
      <c r="M65" s="190">
        <v>436200.70299999998</v>
      </c>
      <c r="N65" s="8"/>
    </row>
    <row r="66" spans="1:14" s="1" customFormat="1" ht="15" customHeight="1" x14ac:dyDescent="0.25">
      <c r="A66" s="136" t="s">
        <v>78</v>
      </c>
      <c r="B66" s="129">
        <v>990</v>
      </c>
      <c r="C66" s="75" t="s">
        <v>32</v>
      </c>
      <c r="D66" s="194">
        <v>70135.574999999997</v>
      </c>
      <c r="E66" s="194">
        <v>27381.82</v>
      </c>
      <c r="F66" s="194">
        <v>244403.807</v>
      </c>
      <c r="G66" s="207">
        <v>296643.55200000003</v>
      </c>
      <c r="H66" s="204">
        <v>259119.24100000001</v>
      </c>
      <c r="I66" s="199">
        <v>343659.875</v>
      </c>
      <c r="J66" s="199">
        <v>184613.53700000001</v>
      </c>
      <c r="K66" s="199">
        <v>527566.35600000003</v>
      </c>
      <c r="L66" s="190">
        <v>612466.01</v>
      </c>
      <c r="M66" s="190">
        <v>284298.36900000001</v>
      </c>
      <c r="N66" s="8"/>
    </row>
    <row r="67" spans="1:14" s="1" customFormat="1" ht="15" customHeight="1" x14ac:dyDescent="0.25">
      <c r="A67" s="136" t="s">
        <v>78</v>
      </c>
      <c r="B67" s="129">
        <v>990</v>
      </c>
      <c r="C67" s="75" t="s">
        <v>33</v>
      </c>
      <c r="D67" s="194">
        <v>230405.6</v>
      </c>
      <c r="E67" s="194">
        <v>52226.605000000003</v>
      </c>
      <c r="F67" s="194">
        <v>494499.01500000001</v>
      </c>
      <c r="G67" s="207">
        <v>574798.05000000005</v>
      </c>
      <c r="H67" s="204">
        <v>643051.43599999999</v>
      </c>
      <c r="I67" s="199">
        <v>723653.772</v>
      </c>
      <c r="J67" s="199">
        <v>627109.22600000002</v>
      </c>
      <c r="K67" s="199">
        <v>2288701.4389999998</v>
      </c>
      <c r="L67" s="190">
        <v>1828985.59</v>
      </c>
      <c r="M67" s="190">
        <v>2577309.7579999999</v>
      </c>
      <c r="N67" s="8"/>
    </row>
    <row r="68" spans="1:14" s="1" customFormat="1" ht="15" customHeight="1" x14ac:dyDescent="0.25">
      <c r="A68" s="136" t="s">
        <v>30</v>
      </c>
      <c r="B68" s="129">
        <v>7763</v>
      </c>
      <c r="C68" s="129">
        <v>1</v>
      </c>
      <c r="D68" s="194">
        <v>149470.91399999999</v>
      </c>
      <c r="E68" s="194">
        <v>147901.89499999999</v>
      </c>
      <c r="F68" s="194">
        <v>223890.35200000001</v>
      </c>
      <c r="G68" s="207">
        <v>124674.921</v>
      </c>
      <c r="H68" s="204">
        <v>275851.95299999998</v>
      </c>
      <c r="I68" s="199">
        <v>272487.24300000002</v>
      </c>
      <c r="J68" s="199">
        <v>200920.90700000001</v>
      </c>
      <c r="K68" s="199">
        <v>549878.06999999995</v>
      </c>
      <c r="L68" s="190">
        <v>454178.04100000003</v>
      </c>
      <c r="M68" s="190">
        <v>841130.33900000004</v>
      </c>
      <c r="N68" s="8"/>
    </row>
    <row r="69" spans="1:14" s="1" customFormat="1" ht="15" customHeight="1" x14ac:dyDescent="0.25">
      <c r="A69" s="136" t="s">
        <v>30</v>
      </c>
      <c r="B69" s="129">
        <v>7763</v>
      </c>
      <c r="C69" s="129">
        <v>2</v>
      </c>
      <c r="D69" s="194">
        <v>148526.18400000001</v>
      </c>
      <c r="E69" s="194">
        <v>142436.15700000001</v>
      </c>
      <c r="F69" s="194">
        <v>215326.04</v>
      </c>
      <c r="G69" s="207">
        <v>175915.10399999999</v>
      </c>
      <c r="H69" s="204">
        <v>288733.78000000003</v>
      </c>
      <c r="I69" s="199">
        <v>269378.59700000001</v>
      </c>
      <c r="J69" s="199">
        <v>191708.484</v>
      </c>
      <c r="K69" s="199">
        <v>597169.554</v>
      </c>
      <c r="L69" s="190">
        <v>616795.08799999999</v>
      </c>
      <c r="M69" s="190">
        <v>937002.21400000004</v>
      </c>
      <c r="N69" s="8"/>
    </row>
    <row r="70" spans="1:14" s="1" customFormat="1" ht="15" customHeight="1" x14ac:dyDescent="0.25">
      <c r="A70" s="136" t="s">
        <v>30</v>
      </c>
      <c r="B70" s="129">
        <v>7763</v>
      </c>
      <c r="C70" s="129">
        <v>3</v>
      </c>
      <c r="D70" s="194">
        <v>145992.948</v>
      </c>
      <c r="E70" s="194">
        <v>138116.541</v>
      </c>
      <c r="F70" s="194">
        <v>201946.554</v>
      </c>
      <c r="G70" s="207">
        <v>157417.13699999999</v>
      </c>
      <c r="H70" s="204">
        <v>282550.114</v>
      </c>
      <c r="I70" s="199">
        <v>256493.42</v>
      </c>
      <c r="J70" s="199">
        <v>191840.34400000001</v>
      </c>
      <c r="K70" s="199">
        <v>455798.46899999998</v>
      </c>
      <c r="L70" s="190">
        <v>550441.15500000003</v>
      </c>
      <c r="M70" s="190">
        <v>713107.48600000003</v>
      </c>
      <c r="N70" s="8"/>
    </row>
    <row r="71" spans="1:14" s="1" customFormat="1" ht="15" customHeight="1" x14ac:dyDescent="0.25">
      <c r="A71" s="136" t="s">
        <v>31</v>
      </c>
      <c r="B71" s="129">
        <v>7948</v>
      </c>
      <c r="C71" s="129">
        <v>1</v>
      </c>
      <c r="D71" s="194">
        <v>59465.188999999998</v>
      </c>
      <c r="E71" s="194">
        <v>34569.678</v>
      </c>
      <c r="F71" s="194">
        <v>92027.274999999994</v>
      </c>
      <c r="G71" s="207">
        <v>67146.373999999996</v>
      </c>
      <c r="H71" s="204">
        <v>127849.298</v>
      </c>
      <c r="I71" s="199">
        <v>53412.711000000003</v>
      </c>
      <c r="J71" s="199">
        <v>67477.460000000006</v>
      </c>
      <c r="K71" s="199">
        <v>55249.512000000002</v>
      </c>
      <c r="L71" s="190">
        <v>70798.684999999998</v>
      </c>
      <c r="M71" s="190">
        <v>56304.076000000001</v>
      </c>
      <c r="N71" s="8"/>
    </row>
    <row r="72" spans="1:14" s="1" customFormat="1" ht="15" customHeight="1" x14ac:dyDescent="0.25">
      <c r="A72" s="136" t="s">
        <v>31</v>
      </c>
      <c r="B72" s="129">
        <v>7948</v>
      </c>
      <c r="C72" s="129">
        <v>2</v>
      </c>
      <c r="D72" s="194">
        <v>46368.540999999997</v>
      </c>
      <c r="E72" s="194">
        <v>41190.374000000003</v>
      </c>
      <c r="F72" s="194">
        <v>91834.911999999997</v>
      </c>
      <c r="G72" s="207">
        <v>71905.645000000004</v>
      </c>
      <c r="H72" s="204">
        <v>136124.20499999999</v>
      </c>
      <c r="I72" s="199">
        <v>60358.885000000002</v>
      </c>
      <c r="J72" s="199">
        <v>68754.801999999996</v>
      </c>
      <c r="K72" s="199">
        <v>41135.419000000002</v>
      </c>
      <c r="L72" s="190">
        <v>60675.536</v>
      </c>
      <c r="M72" s="190">
        <v>63577.220999999998</v>
      </c>
      <c r="N72" s="8"/>
    </row>
    <row r="73" spans="1:14" s="1" customFormat="1" ht="15" customHeight="1" x14ac:dyDescent="0.25">
      <c r="A73" s="136" t="s">
        <v>31</v>
      </c>
      <c r="B73" s="129">
        <v>7948</v>
      </c>
      <c r="C73" s="129">
        <v>3</v>
      </c>
      <c r="D73" s="194">
        <v>46696.161999999997</v>
      </c>
      <c r="E73" s="194">
        <v>31527.29</v>
      </c>
      <c r="F73" s="194">
        <v>97927.1</v>
      </c>
      <c r="G73" s="207">
        <v>66496.400999999998</v>
      </c>
      <c r="H73" s="204">
        <v>131323.57500000001</v>
      </c>
      <c r="I73" s="199">
        <v>47680.264000000003</v>
      </c>
      <c r="J73" s="199">
        <v>54719.082999999999</v>
      </c>
      <c r="K73" s="199">
        <v>36029.01</v>
      </c>
      <c r="L73" s="190">
        <v>62454.739000000001</v>
      </c>
      <c r="M73" s="190">
        <v>59234.843999999997</v>
      </c>
      <c r="N73" s="8"/>
    </row>
    <row r="74" spans="1:14" s="1" customFormat="1" ht="15" customHeight="1" x14ac:dyDescent="0.25">
      <c r="A74" s="136" t="s">
        <v>31</v>
      </c>
      <c r="B74" s="129">
        <v>7948</v>
      </c>
      <c r="C74" s="129">
        <v>4</v>
      </c>
      <c r="D74" s="194">
        <v>39297.32</v>
      </c>
      <c r="E74" s="194">
        <v>30540.115000000002</v>
      </c>
      <c r="F74" s="194">
        <v>75457.175000000003</v>
      </c>
      <c r="G74" s="207">
        <v>85531.740999999995</v>
      </c>
      <c r="H74" s="204">
        <v>119022.391</v>
      </c>
      <c r="I74" s="199">
        <v>37961.192999999999</v>
      </c>
      <c r="J74" s="199">
        <v>52466.548000000003</v>
      </c>
      <c r="K74" s="199">
        <v>31465.626</v>
      </c>
      <c r="L74" s="190">
        <v>59895.368999999999</v>
      </c>
      <c r="M74" s="190">
        <v>59413.669000000002</v>
      </c>
      <c r="N74" s="8"/>
    </row>
    <row r="75" spans="1:14" s="1" customFormat="1" ht="15" customHeight="1" x14ac:dyDescent="0.25">
      <c r="A75" s="136" t="s">
        <v>31</v>
      </c>
      <c r="B75" s="129">
        <v>7948</v>
      </c>
      <c r="C75" s="129">
        <v>5</v>
      </c>
      <c r="D75" s="194">
        <v>33043.303</v>
      </c>
      <c r="E75" s="194">
        <v>45480.211000000003</v>
      </c>
      <c r="F75" s="194">
        <v>68289.838000000003</v>
      </c>
      <c r="G75" s="207">
        <v>79620.168999999994</v>
      </c>
      <c r="H75" s="204">
        <v>127436.99800000001</v>
      </c>
      <c r="I75" s="199">
        <v>32244.554</v>
      </c>
      <c r="J75" s="199">
        <v>44760.091999999997</v>
      </c>
      <c r="K75" s="199">
        <v>21388.826000000001</v>
      </c>
      <c r="L75" s="190">
        <v>52751.283000000003</v>
      </c>
      <c r="M75" s="190">
        <v>91718.801999999996</v>
      </c>
      <c r="N75" s="8"/>
    </row>
    <row r="76" spans="1:14" s="1" customFormat="1" ht="15" customHeight="1" x14ac:dyDescent="0.25">
      <c r="A76" s="136" t="s">
        <v>31</v>
      </c>
      <c r="B76" s="129">
        <v>7948</v>
      </c>
      <c r="C76" s="129">
        <v>6</v>
      </c>
      <c r="D76" s="194">
        <v>28448.05</v>
      </c>
      <c r="E76" s="194">
        <v>46564.646999999997</v>
      </c>
      <c r="F76" s="194">
        <v>79681.195999999996</v>
      </c>
      <c r="G76" s="207">
        <v>50143.309000000001</v>
      </c>
      <c r="H76" s="204">
        <v>132363.93700000001</v>
      </c>
      <c r="I76" s="199">
        <v>29886.957999999999</v>
      </c>
      <c r="J76" s="199">
        <v>43341.307000000001</v>
      </c>
      <c r="K76" s="199">
        <v>23325.756000000001</v>
      </c>
      <c r="L76" s="190">
        <v>85117.398000000001</v>
      </c>
      <c r="M76" s="190">
        <v>105155.05899999999</v>
      </c>
      <c r="N76" s="8"/>
    </row>
    <row r="77" spans="1:14" s="1" customFormat="1" ht="15" customHeight="1" x14ac:dyDescent="0.25">
      <c r="A77" s="136" t="s">
        <v>77</v>
      </c>
      <c r="B77" s="129">
        <v>991</v>
      </c>
      <c r="C77" s="129">
        <v>1</v>
      </c>
      <c r="D77" s="194">
        <v>3702.85</v>
      </c>
      <c r="E77" s="194"/>
      <c r="F77" s="194">
        <v>40434.705999999998</v>
      </c>
      <c r="G77" s="207">
        <v>19636.044999999998</v>
      </c>
      <c r="H77" s="204"/>
      <c r="I77" s="120"/>
      <c r="J77" s="199"/>
      <c r="K77" s="197"/>
      <c r="L77" s="190"/>
      <c r="M77" s="234"/>
      <c r="N77" s="8"/>
    </row>
    <row r="78" spans="1:14" s="1" customFormat="1" ht="15" customHeight="1" x14ac:dyDescent="0.25">
      <c r="A78" s="136" t="s">
        <v>77</v>
      </c>
      <c r="B78" s="129">
        <v>991</v>
      </c>
      <c r="C78" s="129">
        <v>2</v>
      </c>
      <c r="D78" s="194">
        <v>3393.05</v>
      </c>
      <c r="E78" s="194"/>
      <c r="F78" s="194">
        <v>40049.521000000001</v>
      </c>
      <c r="G78" s="207">
        <v>20530.919000000002</v>
      </c>
      <c r="H78" s="204"/>
      <c r="I78" s="120"/>
      <c r="J78" s="199"/>
      <c r="K78" s="197"/>
      <c r="L78" s="190"/>
      <c r="M78" s="234"/>
      <c r="N78" s="8"/>
    </row>
    <row r="79" spans="1:14" s="1" customFormat="1" ht="15" customHeight="1" x14ac:dyDescent="0.25">
      <c r="A79" s="136" t="s">
        <v>77</v>
      </c>
      <c r="B79" s="129">
        <v>991</v>
      </c>
      <c r="C79" s="129">
        <v>3</v>
      </c>
      <c r="D79" s="194">
        <v>1999013.3330000001</v>
      </c>
      <c r="E79" s="194">
        <v>243009.60500000001</v>
      </c>
      <c r="F79" s="194">
        <v>1195362.9890000001</v>
      </c>
      <c r="G79" s="207">
        <v>1296846.105</v>
      </c>
      <c r="H79" s="204">
        <v>111225.321</v>
      </c>
      <c r="I79" s="199">
        <v>128819.709</v>
      </c>
      <c r="J79" s="199">
        <v>210368.13399999999</v>
      </c>
      <c r="K79" s="199">
        <v>130612.806</v>
      </c>
      <c r="L79" s="190"/>
      <c r="M79" s="193"/>
      <c r="N79" s="8"/>
    </row>
    <row r="80" spans="1:14" s="1" customFormat="1" ht="15" customHeight="1" x14ac:dyDescent="0.25">
      <c r="A80" s="136" t="s">
        <v>77</v>
      </c>
      <c r="B80" s="129">
        <v>991</v>
      </c>
      <c r="C80" s="129">
        <v>4</v>
      </c>
      <c r="D80" s="194">
        <v>2410709.6669999999</v>
      </c>
      <c r="E80" s="194">
        <v>2116213.4029999999</v>
      </c>
      <c r="F80" s="194">
        <v>3059002.0929999999</v>
      </c>
      <c r="G80" s="207">
        <v>2824509.0180000002</v>
      </c>
      <c r="H80" s="204">
        <v>532748.65300000005</v>
      </c>
      <c r="I80" s="199">
        <v>355505.95</v>
      </c>
      <c r="J80" s="199">
        <v>1485966.666</v>
      </c>
      <c r="K80" s="199">
        <v>564180.14399999997</v>
      </c>
      <c r="L80" s="190">
        <v>69833.673999999999</v>
      </c>
      <c r="M80" s="193"/>
      <c r="N80" s="8"/>
    </row>
    <row r="81" spans="1:14" s="1" customFormat="1" ht="15" customHeight="1" x14ac:dyDescent="0.25">
      <c r="A81" s="136" t="s">
        <v>77</v>
      </c>
      <c r="B81" s="129">
        <v>991</v>
      </c>
      <c r="C81" s="129">
        <v>5</v>
      </c>
      <c r="D81" s="194">
        <v>2661975.6839999999</v>
      </c>
      <c r="E81" s="194">
        <v>2250724.0490000001</v>
      </c>
      <c r="F81" s="194">
        <v>2825778.679</v>
      </c>
      <c r="G81" s="207">
        <v>1978848.4169999999</v>
      </c>
      <c r="H81" s="204">
        <v>983806.68900000001</v>
      </c>
      <c r="I81" s="199">
        <v>1658449.14</v>
      </c>
      <c r="J81" s="199">
        <v>1812124.091</v>
      </c>
      <c r="K81" s="199">
        <v>623134.38600000006</v>
      </c>
      <c r="L81" s="190">
        <v>355589.94699999999</v>
      </c>
      <c r="M81" s="193"/>
      <c r="N81" s="8"/>
    </row>
    <row r="82" spans="1:14" s="1" customFormat="1" ht="15" customHeight="1" x14ac:dyDescent="0.25">
      <c r="A82" s="136" t="s">
        <v>77</v>
      </c>
      <c r="B82" s="129">
        <v>991</v>
      </c>
      <c r="C82" s="129">
        <v>6</v>
      </c>
      <c r="D82" s="194">
        <v>4901897.0659999996</v>
      </c>
      <c r="E82" s="194">
        <v>5436255.034</v>
      </c>
      <c r="F82" s="194">
        <v>5033366.3969999999</v>
      </c>
      <c r="G82" s="207">
        <v>4759618.5729999999</v>
      </c>
      <c r="H82" s="204">
        <v>1702390.19</v>
      </c>
      <c r="I82" s="199">
        <v>3074127.304</v>
      </c>
      <c r="J82" s="199">
        <v>4265346.7120000003</v>
      </c>
      <c r="K82" s="199">
        <v>1259127.051</v>
      </c>
      <c r="L82" s="190">
        <v>774047.60100000002</v>
      </c>
      <c r="M82" s="193"/>
      <c r="N82" s="8"/>
    </row>
    <row r="83" spans="1:14" s="1" customFormat="1" ht="15" customHeight="1" x14ac:dyDescent="0.25">
      <c r="A83" s="136" t="s">
        <v>34</v>
      </c>
      <c r="B83" s="129">
        <v>55502</v>
      </c>
      <c r="C83" s="129">
        <v>1</v>
      </c>
      <c r="D83" s="194">
        <v>1342814.912</v>
      </c>
      <c r="E83" s="194">
        <v>1087568.605</v>
      </c>
      <c r="F83" s="194">
        <v>2444883.1150000002</v>
      </c>
      <c r="G83" s="207">
        <v>7574475.8499999996</v>
      </c>
      <c r="H83" s="204">
        <v>12384447.229</v>
      </c>
      <c r="I83" s="199">
        <v>4834927.5109999999</v>
      </c>
      <c r="J83" s="199">
        <v>6553088.3020000001</v>
      </c>
      <c r="K83" s="199">
        <v>12421188.699999999</v>
      </c>
      <c r="L83" s="190">
        <v>14515145.137</v>
      </c>
      <c r="M83" s="190">
        <v>12778817.051999999</v>
      </c>
      <c r="N83" s="8"/>
    </row>
    <row r="84" spans="1:14" s="1" customFormat="1" ht="15" customHeight="1" x14ac:dyDescent="0.25">
      <c r="A84" s="136" t="s">
        <v>34</v>
      </c>
      <c r="B84" s="129">
        <v>55502</v>
      </c>
      <c r="C84" s="129">
        <v>2</v>
      </c>
      <c r="D84" s="194">
        <v>1250100.7549999999</v>
      </c>
      <c r="E84" s="194">
        <v>1125270.5090000001</v>
      </c>
      <c r="F84" s="194">
        <v>2788557.912</v>
      </c>
      <c r="G84" s="207">
        <v>7562254.4589999998</v>
      </c>
      <c r="H84" s="204">
        <v>11825774.772</v>
      </c>
      <c r="I84" s="199">
        <v>4847352.16</v>
      </c>
      <c r="J84" s="199">
        <v>6354208.1809999999</v>
      </c>
      <c r="K84" s="199">
        <v>11830493.234999999</v>
      </c>
      <c r="L84" s="190">
        <v>13767817.094000001</v>
      </c>
      <c r="M84" s="190">
        <v>13102283.455</v>
      </c>
      <c r="N84" s="8"/>
    </row>
    <row r="85" spans="1:14" s="1" customFormat="1" ht="15" customHeight="1" x14ac:dyDescent="0.25">
      <c r="A85" s="136" t="s">
        <v>34</v>
      </c>
      <c r="B85" s="129">
        <v>55502</v>
      </c>
      <c r="C85" s="129">
        <v>3</v>
      </c>
      <c r="D85" s="194">
        <v>1221825.743</v>
      </c>
      <c r="E85" s="194">
        <v>1061839.058</v>
      </c>
      <c r="F85" s="194">
        <v>3030757.37</v>
      </c>
      <c r="G85" s="207">
        <v>7073728.1560000004</v>
      </c>
      <c r="H85" s="204">
        <v>12104165.833000001</v>
      </c>
      <c r="I85" s="199">
        <v>4892127.0920000002</v>
      </c>
      <c r="J85" s="199">
        <v>6158691.8190000001</v>
      </c>
      <c r="K85" s="199">
        <v>12512369.402000001</v>
      </c>
      <c r="L85" s="190">
        <v>13576811.429</v>
      </c>
      <c r="M85" s="190">
        <v>13687000.111</v>
      </c>
      <c r="N85" s="8"/>
    </row>
    <row r="86" spans="1:14" s="1" customFormat="1" ht="15" customHeight="1" x14ac:dyDescent="0.25">
      <c r="A86" s="136" t="s">
        <v>34</v>
      </c>
      <c r="B86" s="129">
        <v>55502</v>
      </c>
      <c r="C86" s="129">
        <v>4</v>
      </c>
      <c r="D86" s="194">
        <v>1329846.8489999999</v>
      </c>
      <c r="E86" s="194">
        <v>900809.83499999996</v>
      </c>
      <c r="F86" s="194">
        <v>3234528.469</v>
      </c>
      <c r="G86" s="207">
        <v>7262788.773</v>
      </c>
      <c r="H86" s="204">
        <v>11237286.536</v>
      </c>
      <c r="I86" s="199">
        <v>4879242.6129999999</v>
      </c>
      <c r="J86" s="199">
        <v>5580343.2759999996</v>
      </c>
      <c r="K86" s="199">
        <v>12465997.487</v>
      </c>
      <c r="L86" s="190">
        <v>13843245.986</v>
      </c>
      <c r="M86" s="190">
        <v>13423600.115</v>
      </c>
      <c r="N86" s="8"/>
    </row>
    <row r="87" spans="1:14" s="1" customFormat="1" ht="15" customHeight="1" x14ac:dyDescent="0.25">
      <c r="A87" s="136" t="s">
        <v>35</v>
      </c>
      <c r="B87" s="129">
        <v>6213</v>
      </c>
      <c r="C87" s="75" t="s">
        <v>22</v>
      </c>
      <c r="D87" s="194">
        <v>30793776.489999998</v>
      </c>
      <c r="E87" s="194">
        <v>39605183.031999998</v>
      </c>
      <c r="F87" s="194">
        <v>36195579.037</v>
      </c>
      <c r="G87" s="207">
        <v>37612174.419</v>
      </c>
      <c r="H87" s="204">
        <v>32075763.056000002</v>
      </c>
      <c r="I87" s="199">
        <v>27216726.784000002</v>
      </c>
      <c r="J87" s="199">
        <v>37094961.336000003</v>
      </c>
      <c r="K87" s="199">
        <v>24159950.884</v>
      </c>
      <c r="L87" s="190">
        <v>34561590.289999999</v>
      </c>
      <c r="M87" s="190">
        <v>24020969.414000001</v>
      </c>
      <c r="N87" s="8"/>
    </row>
    <row r="88" spans="1:14" s="1" customFormat="1" ht="15" customHeight="1" x14ac:dyDescent="0.25">
      <c r="A88" s="136" t="s">
        <v>35</v>
      </c>
      <c r="B88" s="129">
        <v>6213</v>
      </c>
      <c r="C88" s="75" t="s">
        <v>23</v>
      </c>
      <c r="D88" s="194">
        <v>37386470.603</v>
      </c>
      <c r="E88" s="194">
        <v>37009303.226999998</v>
      </c>
      <c r="F88" s="194">
        <v>32194313.822999999</v>
      </c>
      <c r="G88" s="207">
        <v>36245002.085000001</v>
      </c>
      <c r="H88" s="204">
        <v>27308445.721000001</v>
      </c>
      <c r="I88" s="199">
        <v>35147244.877999999</v>
      </c>
      <c r="J88" s="199">
        <v>29764767.954999998</v>
      </c>
      <c r="K88" s="199">
        <v>30334370.138999999</v>
      </c>
      <c r="L88" s="190">
        <v>30116992.425999999</v>
      </c>
      <c r="M88" s="190">
        <v>27913946.772</v>
      </c>
      <c r="N88" s="8"/>
    </row>
    <row r="89" spans="1:14" s="1" customFormat="1" ht="15" customHeight="1" x14ac:dyDescent="0.25">
      <c r="A89" s="136" t="s">
        <v>36</v>
      </c>
      <c r="B89" s="129">
        <v>997</v>
      </c>
      <c r="C89" s="129">
        <v>12</v>
      </c>
      <c r="D89" s="194">
        <v>24364376.620000001</v>
      </c>
      <c r="E89" s="194">
        <v>21725369.300000001</v>
      </c>
      <c r="F89" s="194">
        <v>22585325.778999999</v>
      </c>
      <c r="G89" s="207">
        <v>28934045.704999998</v>
      </c>
      <c r="H89" s="204">
        <v>23028642.079999998</v>
      </c>
      <c r="I89" s="199">
        <v>21341122.515999999</v>
      </c>
      <c r="J89" s="199">
        <v>26633259.973000001</v>
      </c>
      <c r="K89" s="199">
        <v>16191049.528999999</v>
      </c>
      <c r="L89" s="190">
        <v>18745644.963</v>
      </c>
      <c r="M89" s="190">
        <v>14040845.08</v>
      </c>
      <c r="N89" s="8"/>
    </row>
    <row r="90" spans="1:14" s="1" customFormat="1" ht="15" customHeight="1" x14ac:dyDescent="0.25">
      <c r="A90" s="136" t="s">
        <v>36</v>
      </c>
      <c r="B90" s="129">
        <v>997</v>
      </c>
      <c r="C90" s="129">
        <v>4</v>
      </c>
      <c r="D90" s="199"/>
      <c r="E90" s="199"/>
      <c r="F90" s="199"/>
      <c r="G90" s="208"/>
      <c r="H90" s="209"/>
      <c r="I90" s="118"/>
      <c r="J90" s="197"/>
      <c r="K90" s="118"/>
      <c r="L90" s="190"/>
      <c r="M90" s="190"/>
      <c r="N90" s="8"/>
    </row>
    <row r="91" spans="1:14" s="1" customFormat="1" ht="15" customHeight="1" x14ac:dyDescent="0.25">
      <c r="A91" s="136" t="s">
        <v>36</v>
      </c>
      <c r="B91" s="129">
        <v>997</v>
      </c>
      <c r="C91" s="129">
        <v>5</v>
      </c>
      <c r="D91" s="199"/>
      <c r="E91" s="199"/>
      <c r="F91" s="199"/>
      <c r="G91" s="208"/>
      <c r="H91" s="209"/>
      <c r="I91" s="118"/>
      <c r="J91" s="197"/>
      <c r="K91" s="118"/>
      <c r="L91" s="190"/>
      <c r="M91" s="190"/>
      <c r="N91" s="8"/>
    </row>
    <row r="92" spans="1:14" s="1" customFormat="1" ht="15" customHeight="1" x14ac:dyDescent="0.25">
      <c r="A92" s="136" t="s">
        <v>36</v>
      </c>
      <c r="B92" s="129">
        <v>997</v>
      </c>
      <c r="C92" s="129">
        <v>6</v>
      </c>
      <c r="D92" s="199"/>
      <c r="E92" s="199"/>
      <c r="F92" s="199"/>
      <c r="G92" s="255"/>
      <c r="H92" s="209"/>
      <c r="I92" s="118"/>
      <c r="J92" s="197"/>
      <c r="K92" s="118"/>
      <c r="L92" s="190"/>
      <c r="M92" s="190"/>
      <c r="N92" s="8"/>
    </row>
    <row r="93" spans="1:14" s="1" customFormat="1" ht="15" customHeight="1" x14ac:dyDescent="0.25">
      <c r="A93" s="136" t="s">
        <v>37</v>
      </c>
      <c r="B93" s="129">
        <v>55229</v>
      </c>
      <c r="C93" s="75" t="s">
        <v>38</v>
      </c>
      <c r="D93" s="199">
        <v>69302.827000000005</v>
      </c>
      <c r="E93" s="199">
        <v>46840.035000000003</v>
      </c>
      <c r="F93" s="199">
        <v>131220.61900000001</v>
      </c>
      <c r="G93" s="207">
        <v>123739.664</v>
      </c>
      <c r="H93" s="204">
        <v>208584.304</v>
      </c>
      <c r="I93" s="199">
        <v>96707.1</v>
      </c>
      <c r="J93" s="199">
        <v>104331.6</v>
      </c>
      <c r="K93" s="199">
        <v>118713.7</v>
      </c>
      <c r="L93" s="190">
        <v>246847.7</v>
      </c>
      <c r="M93" s="190">
        <v>193415.8</v>
      </c>
      <c r="N93" s="8"/>
    </row>
    <row r="94" spans="1:14" s="1" customFormat="1" ht="15" customHeight="1" x14ac:dyDescent="0.25">
      <c r="A94" s="136" t="s">
        <v>37</v>
      </c>
      <c r="B94" s="129">
        <v>55229</v>
      </c>
      <c r="C94" s="75" t="s">
        <v>39</v>
      </c>
      <c r="D94" s="199">
        <v>75230.770999999993</v>
      </c>
      <c r="E94" s="199">
        <v>55789.896999999997</v>
      </c>
      <c r="F94" s="199">
        <v>163204.052</v>
      </c>
      <c r="G94" s="207">
        <v>127523.121</v>
      </c>
      <c r="H94" s="204">
        <v>213132.95</v>
      </c>
      <c r="I94" s="199">
        <v>98200.9</v>
      </c>
      <c r="J94" s="199">
        <v>110868.2</v>
      </c>
      <c r="K94" s="199">
        <v>149073.70000000001</v>
      </c>
      <c r="L94" s="190">
        <v>109747.5</v>
      </c>
      <c r="M94" s="190">
        <v>183454.2</v>
      </c>
      <c r="N94" s="8"/>
    </row>
    <row r="95" spans="1:14" s="1" customFormat="1" ht="15" customHeight="1" x14ac:dyDescent="0.25">
      <c r="A95" s="136" t="s">
        <v>37</v>
      </c>
      <c r="B95" s="129">
        <v>55229</v>
      </c>
      <c r="C95" s="75" t="s">
        <v>40</v>
      </c>
      <c r="D95" s="199">
        <v>86552.186000000002</v>
      </c>
      <c r="E95" s="199">
        <v>46684.294000000002</v>
      </c>
      <c r="F95" s="199">
        <v>123461.84299999999</v>
      </c>
      <c r="G95" s="207">
        <v>106157.004</v>
      </c>
      <c r="H95" s="204">
        <v>200188.11</v>
      </c>
      <c r="I95" s="199">
        <v>98409.3</v>
      </c>
      <c r="J95" s="199">
        <v>106682.4</v>
      </c>
      <c r="K95" s="199">
        <v>128415.5</v>
      </c>
      <c r="L95" s="190">
        <v>200986.6</v>
      </c>
      <c r="M95" s="190">
        <v>165660.20000000001</v>
      </c>
      <c r="N95" s="8"/>
    </row>
    <row r="96" spans="1:14" s="1" customFormat="1" ht="15" customHeight="1" x14ac:dyDescent="0.25">
      <c r="A96" s="136" t="s">
        <v>37</v>
      </c>
      <c r="B96" s="129">
        <v>55229</v>
      </c>
      <c r="C96" s="75" t="s">
        <v>41</v>
      </c>
      <c r="D96" s="199">
        <v>88565.543999999994</v>
      </c>
      <c r="E96" s="199">
        <v>39308.639000000003</v>
      </c>
      <c r="F96" s="199">
        <v>126001.694</v>
      </c>
      <c r="G96" s="207">
        <v>117489.234</v>
      </c>
      <c r="H96" s="204">
        <v>211324.77600000001</v>
      </c>
      <c r="I96" s="199">
        <v>97997.1</v>
      </c>
      <c r="J96" s="199">
        <v>109208.8</v>
      </c>
      <c r="K96" s="199">
        <v>115688.2</v>
      </c>
      <c r="L96" s="190">
        <v>347022</v>
      </c>
      <c r="M96" s="190">
        <v>137213.29999999999</v>
      </c>
      <c r="N96" s="8"/>
    </row>
    <row r="97" spans="1:14" s="1" customFormat="1" ht="15" customHeight="1" x14ac:dyDescent="0.25">
      <c r="A97" s="136" t="s">
        <v>37</v>
      </c>
      <c r="B97" s="129">
        <v>55229</v>
      </c>
      <c r="C97" s="75" t="s">
        <v>42</v>
      </c>
      <c r="D97" s="199">
        <v>84477.880999999994</v>
      </c>
      <c r="E97" s="199">
        <v>49765.716999999997</v>
      </c>
      <c r="F97" s="199">
        <v>130948.033</v>
      </c>
      <c r="G97" s="207">
        <v>124738.09299999999</v>
      </c>
      <c r="H97" s="204">
        <v>204135.28099999999</v>
      </c>
      <c r="I97" s="199">
        <v>97777.7</v>
      </c>
      <c r="J97" s="199">
        <v>102749.9</v>
      </c>
      <c r="K97" s="199">
        <v>138433.5</v>
      </c>
      <c r="L97" s="190">
        <v>211879.7</v>
      </c>
      <c r="M97" s="190">
        <v>209114.5</v>
      </c>
      <c r="N97" s="8"/>
    </row>
    <row r="98" spans="1:14" s="1" customFormat="1" ht="15" customHeight="1" x14ac:dyDescent="0.25">
      <c r="A98" s="136" t="s">
        <v>37</v>
      </c>
      <c r="B98" s="129">
        <v>55229</v>
      </c>
      <c r="C98" s="75" t="s">
        <v>43</v>
      </c>
      <c r="D98" s="199">
        <v>70791.231</v>
      </c>
      <c r="E98" s="199">
        <v>46686.421000000002</v>
      </c>
      <c r="F98" s="199">
        <v>126837.62699999999</v>
      </c>
      <c r="G98" s="207">
        <v>125137.70699999999</v>
      </c>
      <c r="H98" s="204">
        <v>212134.467</v>
      </c>
      <c r="I98" s="199">
        <v>96906.9</v>
      </c>
      <c r="J98" s="199">
        <v>98731.7</v>
      </c>
      <c r="K98" s="199">
        <v>123700.7</v>
      </c>
      <c r="L98" s="190">
        <v>370019.6</v>
      </c>
      <c r="M98" s="190">
        <v>193791.3</v>
      </c>
      <c r="N98" s="8"/>
    </row>
    <row r="99" spans="1:14" s="1" customFormat="1" ht="15" customHeight="1" x14ac:dyDescent="0.25">
      <c r="A99" s="136" t="s">
        <v>37</v>
      </c>
      <c r="B99" s="129">
        <v>55229</v>
      </c>
      <c r="C99" s="75" t="s">
        <v>44</v>
      </c>
      <c r="D99" s="199">
        <v>68178.089000000007</v>
      </c>
      <c r="E99" s="199">
        <v>44702.038999999997</v>
      </c>
      <c r="F99" s="199">
        <v>129799.833</v>
      </c>
      <c r="G99" s="207">
        <v>124411.658</v>
      </c>
      <c r="H99" s="204">
        <v>206198.527</v>
      </c>
      <c r="I99" s="199">
        <v>96776.6</v>
      </c>
      <c r="J99" s="199">
        <v>103383</v>
      </c>
      <c r="K99" s="199">
        <v>142247.9</v>
      </c>
      <c r="L99" s="190">
        <v>234673.2</v>
      </c>
      <c r="M99" s="190">
        <v>211062.8</v>
      </c>
      <c r="N99" s="8"/>
    </row>
    <row r="100" spans="1:14" s="1" customFormat="1" ht="15" customHeight="1" x14ac:dyDescent="0.25">
      <c r="A100" s="136" t="s">
        <v>37</v>
      </c>
      <c r="B100" s="129">
        <v>55229</v>
      </c>
      <c r="C100" s="75" t="s">
        <v>45</v>
      </c>
      <c r="D100" s="199">
        <v>72500.251999999993</v>
      </c>
      <c r="E100" s="199">
        <v>43805.749000000003</v>
      </c>
      <c r="F100" s="199">
        <v>125417.24</v>
      </c>
      <c r="G100" s="207">
        <v>117077.47</v>
      </c>
      <c r="H100" s="204">
        <v>194671.47099999999</v>
      </c>
      <c r="I100" s="199">
        <v>90869</v>
      </c>
      <c r="J100" s="199">
        <v>103577.2</v>
      </c>
      <c r="K100" s="199">
        <v>86881.4</v>
      </c>
      <c r="L100" s="190">
        <v>326785.40000000002</v>
      </c>
      <c r="M100" s="190">
        <v>232970</v>
      </c>
      <c r="N100" s="8"/>
    </row>
    <row r="101" spans="1:14" s="1" customFormat="1" ht="15" customHeight="1" x14ac:dyDescent="0.25">
      <c r="A101" s="137" t="s">
        <v>46</v>
      </c>
      <c r="B101" s="143">
        <v>1007</v>
      </c>
      <c r="C101" s="143">
        <v>1</v>
      </c>
      <c r="D101" s="199"/>
      <c r="E101" s="199"/>
      <c r="F101" s="199"/>
      <c r="G101" s="255"/>
      <c r="H101" s="209"/>
      <c r="I101" s="118"/>
      <c r="J101" s="197"/>
      <c r="K101" s="118"/>
      <c r="L101" s="190"/>
      <c r="M101" s="190"/>
      <c r="N101" s="8"/>
    </row>
    <row r="102" spans="1:14" s="1" customFormat="1" ht="15" customHeight="1" x14ac:dyDescent="0.25">
      <c r="A102" s="137" t="s">
        <v>46</v>
      </c>
      <c r="B102" s="143">
        <v>1007</v>
      </c>
      <c r="C102" s="143">
        <v>2</v>
      </c>
      <c r="D102" s="199"/>
      <c r="E102" s="199"/>
      <c r="F102" s="199"/>
      <c r="G102" s="255"/>
      <c r="H102" s="209"/>
      <c r="I102" s="118"/>
      <c r="J102" s="197"/>
      <c r="K102" s="118"/>
      <c r="L102" s="190"/>
      <c r="M102" s="190"/>
      <c r="N102" s="8"/>
    </row>
    <row r="103" spans="1:14" s="1" customFormat="1" ht="15" customHeight="1" x14ac:dyDescent="0.25">
      <c r="A103" s="137" t="s">
        <v>46</v>
      </c>
      <c r="B103" s="143">
        <v>1007</v>
      </c>
      <c r="C103" s="143">
        <v>3</v>
      </c>
      <c r="D103" s="199"/>
      <c r="E103" s="199"/>
      <c r="F103" s="199"/>
      <c r="G103" s="255"/>
      <c r="H103" s="209"/>
      <c r="I103" s="118"/>
      <c r="J103" s="197"/>
      <c r="K103" s="118"/>
      <c r="L103" s="190"/>
      <c r="M103" s="190"/>
      <c r="N103" s="8"/>
    </row>
    <row r="104" spans="1:14" s="1" customFormat="1" ht="15" customHeight="1" x14ac:dyDescent="0.25">
      <c r="A104" s="136" t="s">
        <v>46</v>
      </c>
      <c r="B104" s="129">
        <v>1007</v>
      </c>
      <c r="C104" s="75" t="s">
        <v>47</v>
      </c>
      <c r="D104" s="199">
        <v>1062239.3910000001</v>
      </c>
      <c r="E104" s="199">
        <v>354402.70799999998</v>
      </c>
      <c r="F104" s="199">
        <v>558403.45700000005</v>
      </c>
      <c r="G104" s="207">
        <v>662257.43299999996</v>
      </c>
      <c r="H104" s="204">
        <v>1977038.328</v>
      </c>
      <c r="I104" s="199">
        <v>1263794.486</v>
      </c>
      <c r="J104" s="199">
        <v>796811.6</v>
      </c>
      <c r="K104" s="199">
        <v>2596841.0049999999</v>
      </c>
      <c r="L104" s="190">
        <v>2828557.8990000002</v>
      </c>
      <c r="M104" s="190">
        <v>1468453.5149999999</v>
      </c>
      <c r="N104" s="8"/>
    </row>
    <row r="105" spans="1:14" s="1" customFormat="1" ht="15" customHeight="1" x14ac:dyDescent="0.25">
      <c r="A105" s="136" t="s">
        <v>46</v>
      </c>
      <c r="B105" s="129">
        <v>1007</v>
      </c>
      <c r="C105" s="75" t="s">
        <v>48</v>
      </c>
      <c r="D105" s="199">
        <v>1108490.9820000001</v>
      </c>
      <c r="E105" s="199">
        <v>368197.60800000001</v>
      </c>
      <c r="F105" s="199">
        <v>603287.67000000004</v>
      </c>
      <c r="G105" s="207">
        <v>1043186.561</v>
      </c>
      <c r="H105" s="204">
        <v>2250695.3769999999</v>
      </c>
      <c r="I105" s="199">
        <v>1380574.8529999999</v>
      </c>
      <c r="J105" s="199">
        <v>984755.51699999999</v>
      </c>
      <c r="K105" s="199">
        <v>2796854.0350000001</v>
      </c>
      <c r="L105" s="190">
        <v>2761162.2459999998</v>
      </c>
      <c r="M105" s="190">
        <v>1527388.335</v>
      </c>
      <c r="N105" s="8"/>
    </row>
    <row r="106" spans="1:14" s="1" customFormat="1" ht="15" customHeight="1" x14ac:dyDescent="0.25">
      <c r="A106" s="136" t="s">
        <v>46</v>
      </c>
      <c r="B106" s="129">
        <v>1007</v>
      </c>
      <c r="C106" s="75" t="s">
        <v>49</v>
      </c>
      <c r="D106" s="199">
        <v>1168710.78</v>
      </c>
      <c r="E106" s="199">
        <v>374125.13699999999</v>
      </c>
      <c r="F106" s="199">
        <v>733374.46799999999</v>
      </c>
      <c r="G106" s="207">
        <v>1150722.318</v>
      </c>
      <c r="H106" s="204">
        <v>2248495.31</v>
      </c>
      <c r="I106" s="199">
        <v>1250182.453</v>
      </c>
      <c r="J106" s="199">
        <v>836959.47199999995</v>
      </c>
      <c r="K106" s="199">
        <v>2729928.2009999999</v>
      </c>
      <c r="L106" s="190">
        <v>2593123.4840000002</v>
      </c>
      <c r="M106" s="190">
        <v>1556868.943</v>
      </c>
      <c r="N106" s="8"/>
    </row>
    <row r="107" spans="1:14" s="1" customFormat="1" ht="15" customHeight="1" x14ac:dyDescent="0.25">
      <c r="A107" s="136" t="s">
        <v>79</v>
      </c>
      <c r="B107" s="129">
        <v>994</v>
      </c>
      <c r="C107" s="129">
        <v>1</v>
      </c>
      <c r="D107" s="199">
        <v>15933257.6</v>
      </c>
      <c r="E107" s="199">
        <v>13668792.696</v>
      </c>
      <c r="F107" s="199">
        <v>14831995.378</v>
      </c>
      <c r="G107" s="210">
        <v>11965885.392000001</v>
      </c>
      <c r="H107" s="204">
        <v>15468325.185000001</v>
      </c>
      <c r="I107" s="199">
        <v>17407868.098000001</v>
      </c>
      <c r="J107" s="199">
        <v>18740436.892999999</v>
      </c>
      <c r="K107" s="199">
        <v>17388764.653000001</v>
      </c>
      <c r="L107" s="243">
        <v>17931858.526999999</v>
      </c>
      <c r="M107" s="190">
        <v>14800819.278999999</v>
      </c>
      <c r="N107" s="8"/>
    </row>
    <row r="108" spans="1:14" s="1" customFormat="1" ht="15" customHeight="1" x14ac:dyDescent="0.25">
      <c r="A108" s="136" t="s">
        <v>79</v>
      </c>
      <c r="B108" s="129">
        <v>994</v>
      </c>
      <c r="C108" s="129">
        <v>2</v>
      </c>
      <c r="D108" s="199">
        <v>29183289.925000001</v>
      </c>
      <c r="E108" s="199">
        <v>24268074.589000002</v>
      </c>
      <c r="F108" s="199">
        <v>27674837.120000001</v>
      </c>
      <c r="G108" s="210">
        <v>27225580.247000001</v>
      </c>
      <c r="H108" s="204">
        <v>23811013.394000001</v>
      </c>
      <c r="I108" s="199">
        <v>19955581.278000001</v>
      </c>
      <c r="J108" s="199">
        <v>27723930.758000001</v>
      </c>
      <c r="K108" s="199">
        <v>26809593.381999999</v>
      </c>
      <c r="L108" s="243">
        <v>23672369.579</v>
      </c>
      <c r="M108" s="190">
        <v>26607639.691</v>
      </c>
      <c r="N108" s="8"/>
    </row>
    <row r="109" spans="1:14" s="1" customFormat="1" ht="15" customHeight="1" x14ac:dyDescent="0.25">
      <c r="A109" s="136" t="s">
        <v>79</v>
      </c>
      <c r="B109" s="129">
        <v>994</v>
      </c>
      <c r="C109" s="129">
        <v>3</v>
      </c>
      <c r="D109" s="199">
        <v>41778485.399999999</v>
      </c>
      <c r="E109" s="199">
        <v>37457447.601000004</v>
      </c>
      <c r="F109" s="199">
        <v>40859141.561999999</v>
      </c>
      <c r="G109" s="210">
        <v>33997011.656999998</v>
      </c>
      <c r="H109" s="204">
        <v>27000813.745000001</v>
      </c>
      <c r="I109" s="199">
        <v>37878497.123999998</v>
      </c>
      <c r="J109" s="199">
        <v>31963368.673999999</v>
      </c>
      <c r="K109" s="199">
        <v>21515453.173</v>
      </c>
      <c r="L109" s="243">
        <v>33533197.427000001</v>
      </c>
      <c r="M109" s="190">
        <v>33076074.772</v>
      </c>
      <c r="N109" s="8"/>
    </row>
    <row r="110" spans="1:14" s="1" customFormat="1" ht="15" customHeight="1" x14ac:dyDescent="0.25">
      <c r="A110" s="136" t="s">
        <v>79</v>
      </c>
      <c r="B110" s="129">
        <v>994</v>
      </c>
      <c r="C110" s="129">
        <v>4</v>
      </c>
      <c r="D110" s="199">
        <v>38262884.450000003</v>
      </c>
      <c r="E110" s="199">
        <v>39705029.325999998</v>
      </c>
      <c r="F110" s="199">
        <v>39017173.046999998</v>
      </c>
      <c r="G110" s="210">
        <v>30838987.296</v>
      </c>
      <c r="H110" s="204">
        <v>33444527.851</v>
      </c>
      <c r="I110" s="199">
        <v>33412698.458999999</v>
      </c>
      <c r="J110" s="199">
        <v>39742979.560000002</v>
      </c>
      <c r="K110" s="199">
        <v>33656085.840999998</v>
      </c>
      <c r="L110" s="243">
        <v>29128262.737</v>
      </c>
      <c r="M110" s="190">
        <v>31255838.859999999</v>
      </c>
      <c r="N110" s="8"/>
    </row>
    <row r="111" spans="1:14" s="1" customFormat="1" ht="15" customHeight="1" x14ac:dyDescent="0.25">
      <c r="A111" s="136" t="s">
        <v>50</v>
      </c>
      <c r="B111" s="129">
        <v>1008</v>
      </c>
      <c r="C111" s="129">
        <v>1</v>
      </c>
      <c r="D111" s="199">
        <v>6449681.8289999999</v>
      </c>
      <c r="E111" s="199">
        <v>3463838.324</v>
      </c>
      <c r="F111" s="199">
        <v>5200628.6279999996</v>
      </c>
      <c r="G111" s="207">
        <v>1822314.9439999999</v>
      </c>
      <c r="H111" s="204">
        <v>5851.7020000000002</v>
      </c>
      <c r="I111" s="118"/>
      <c r="J111" s="197"/>
      <c r="K111" s="211"/>
      <c r="L111" s="243"/>
      <c r="M111" s="240"/>
      <c r="N111" s="8"/>
    </row>
    <row r="112" spans="1:14" s="1" customFormat="1" ht="15" customHeight="1" x14ac:dyDescent="0.25">
      <c r="A112" s="136" t="s">
        <v>50</v>
      </c>
      <c r="B112" s="129">
        <v>1008</v>
      </c>
      <c r="C112" s="129">
        <v>2</v>
      </c>
      <c r="D112" s="194">
        <v>8222683.2240000004</v>
      </c>
      <c r="E112" s="194">
        <v>5509920.9440000001</v>
      </c>
      <c r="F112" s="194">
        <v>6656588.8810000001</v>
      </c>
      <c r="G112" s="207">
        <v>2083077.716</v>
      </c>
      <c r="H112" s="204">
        <v>1806265.6089999999</v>
      </c>
      <c r="I112" s="199">
        <v>3962919.926</v>
      </c>
      <c r="J112" s="199">
        <v>4619793.5609999998</v>
      </c>
      <c r="K112" s="199">
        <v>2925571.091</v>
      </c>
      <c r="L112" s="243">
        <v>1811192.183</v>
      </c>
      <c r="M112" s="190">
        <v>1213051.318</v>
      </c>
      <c r="N112" s="8"/>
    </row>
    <row r="113" spans="1:14" s="1" customFormat="1" ht="15" customHeight="1" x14ac:dyDescent="0.25">
      <c r="A113" s="136" t="s">
        <v>50</v>
      </c>
      <c r="B113" s="129">
        <v>1008</v>
      </c>
      <c r="C113" s="129">
        <v>3</v>
      </c>
      <c r="D113" s="194">
        <v>5621333.54</v>
      </c>
      <c r="E113" s="194">
        <v>4635930.1660000002</v>
      </c>
      <c r="F113" s="194">
        <v>4239469.6090000002</v>
      </c>
      <c r="G113" s="207">
        <v>2075878.9709999999</v>
      </c>
      <c r="H113" s="204">
        <v>2779.5680000000002</v>
      </c>
      <c r="I113" s="118"/>
      <c r="J113" s="197"/>
      <c r="K113" s="197"/>
      <c r="L113" s="243"/>
      <c r="M113" s="240"/>
      <c r="N113" s="8"/>
    </row>
    <row r="114" spans="1:14" s="1" customFormat="1" ht="15" customHeight="1" x14ac:dyDescent="0.25">
      <c r="A114" s="136" t="s">
        <v>50</v>
      </c>
      <c r="B114" s="129">
        <v>1008</v>
      </c>
      <c r="C114" s="129">
        <v>4</v>
      </c>
      <c r="D114" s="194">
        <v>5934791.7740000002</v>
      </c>
      <c r="E114" s="194">
        <v>3912342.6770000001</v>
      </c>
      <c r="F114" s="194">
        <v>6117993.415</v>
      </c>
      <c r="G114" s="207">
        <v>1623505.58</v>
      </c>
      <c r="H114" s="204">
        <v>1022545.1679999999</v>
      </c>
      <c r="I114" s="199">
        <v>2704047.9950000001</v>
      </c>
      <c r="J114" s="199">
        <v>4609966.71</v>
      </c>
      <c r="K114" s="199">
        <v>2649851.8930000002</v>
      </c>
      <c r="L114" s="243">
        <v>1972319.2390000001</v>
      </c>
      <c r="M114" s="190">
        <v>1098676.8600000001</v>
      </c>
      <c r="N114" s="8"/>
    </row>
    <row r="115" spans="1:14" s="1" customFormat="1" ht="15" customHeight="1" x14ac:dyDescent="0.25">
      <c r="A115" s="136" t="s">
        <v>51</v>
      </c>
      <c r="B115" s="129">
        <v>6085</v>
      </c>
      <c r="C115" s="129">
        <v>14</v>
      </c>
      <c r="D115" s="194">
        <v>30093216.901999999</v>
      </c>
      <c r="E115" s="194">
        <v>27104479.772</v>
      </c>
      <c r="F115" s="194">
        <v>29300550.682999998</v>
      </c>
      <c r="G115" s="207">
        <v>23191942.686000001</v>
      </c>
      <c r="H115" s="204">
        <v>12853589.339</v>
      </c>
      <c r="I115" s="199">
        <v>18188583.27</v>
      </c>
      <c r="J115" s="199">
        <v>18578932.541999999</v>
      </c>
      <c r="K115" s="199">
        <v>6211059.1830000002</v>
      </c>
      <c r="L115" s="243">
        <v>6034310.3499999996</v>
      </c>
      <c r="M115" s="190">
        <v>8111704.3159999996</v>
      </c>
      <c r="N115" s="8"/>
    </row>
    <row r="116" spans="1:14" s="1" customFormat="1" ht="15" customHeight="1" x14ac:dyDescent="0.25">
      <c r="A116" s="136" t="s">
        <v>51</v>
      </c>
      <c r="B116" s="129">
        <v>6085</v>
      </c>
      <c r="C116" s="129">
        <v>15</v>
      </c>
      <c r="D116" s="194">
        <v>34073148.204000004</v>
      </c>
      <c r="E116" s="194">
        <v>26031103.767000001</v>
      </c>
      <c r="F116" s="194">
        <v>36760430.18</v>
      </c>
      <c r="G116" s="207">
        <v>29632036.074999999</v>
      </c>
      <c r="H116" s="204">
        <v>27785983.682999998</v>
      </c>
      <c r="I116" s="199">
        <v>27201126.620999999</v>
      </c>
      <c r="J116" s="199">
        <v>24438393.328000002</v>
      </c>
      <c r="K116" s="199">
        <v>23464810.618000001</v>
      </c>
      <c r="L116" s="243">
        <v>12816194.525</v>
      </c>
      <c r="M116" s="190">
        <v>10565715.457</v>
      </c>
      <c r="N116" s="8"/>
    </row>
    <row r="117" spans="1:14" s="1" customFormat="1" ht="15" customHeight="1" x14ac:dyDescent="0.25">
      <c r="A117" s="136" t="s">
        <v>51</v>
      </c>
      <c r="B117" s="129">
        <v>6085</v>
      </c>
      <c r="C117" s="75" t="s">
        <v>52</v>
      </c>
      <c r="D117" s="194">
        <v>65292.690999999999</v>
      </c>
      <c r="E117" s="194">
        <v>39255.624000000003</v>
      </c>
      <c r="F117" s="211">
        <v>101814.726</v>
      </c>
      <c r="G117" s="207">
        <v>169412.54300000001</v>
      </c>
      <c r="H117" s="204">
        <v>370523.75599999999</v>
      </c>
      <c r="I117" s="199">
        <v>86021.274999999994</v>
      </c>
      <c r="J117" s="199">
        <v>97243.895999999993</v>
      </c>
      <c r="K117" s="199">
        <v>231697.52900000001</v>
      </c>
      <c r="L117" s="243">
        <v>97404.827000000005</v>
      </c>
      <c r="M117" s="190">
        <v>159861.008</v>
      </c>
      <c r="N117" s="8"/>
    </row>
    <row r="118" spans="1:14" s="1" customFormat="1" ht="15" customHeight="1" x14ac:dyDescent="0.25">
      <c r="A118" s="136" t="s">
        <v>51</v>
      </c>
      <c r="B118" s="129">
        <v>6085</v>
      </c>
      <c r="C118" s="75" t="s">
        <v>53</v>
      </c>
      <c r="D118" s="194">
        <v>203040.769</v>
      </c>
      <c r="E118" s="194">
        <v>36530.006999999998</v>
      </c>
      <c r="F118" s="211">
        <v>99154.267999999996</v>
      </c>
      <c r="G118" s="207">
        <v>123462.82399999999</v>
      </c>
      <c r="H118" s="204">
        <v>234767.163</v>
      </c>
      <c r="I118" s="199">
        <v>88708.57</v>
      </c>
      <c r="J118" s="199">
        <v>106905.677</v>
      </c>
      <c r="K118" s="199">
        <v>233706.00200000001</v>
      </c>
      <c r="L118" s="243"/>
      <c r="M118" s="190">
        <v>73836.308000000005</v>
      </c>
      <c r="N118" s="8"/>
    </row>
    <row r="119" spans="1:14" s="1" customFormat="1" ht="15" customHeight="1" x14ac:dyDescent="0.25">
      <c r="A119" s="136" t="s">
        <v>51</v>
      </c>
      <c r="B119" s="129">
        <v>6085</v>
      </c>
      <c r="C119" s="136">
        <v>17</v>
      </c>
      <c r="D119" s="194">
        <v>23979348.629999999</v>
      </c>
      <c r="E119" s="194">
        <v>27783636.232000001</v>
      </c>
      <c r="F119" s="194">
        <v>21036216.745000001</v>
      </c>
      <c r="G119" s="207">
        <v>19350500.333999999</v>
      </c>
      <c r="H119" s="204">
        <v>12659428.321</v>
      </c>
      <c r="I119" s="199">
        <v>17352605.509</v>
      </c>
      <c r="J119" s="199">
        <v>26300433.249000002</v>
      </c>
      <c r="K119" s="199">
        <v>15556096.481000001</v>
      </c>
      <c r="L119" s="243">
        <v>19837911.975000001</v>
      </c>
      <c r="M119" s="190">
        <v>16498362.673</v>
      </c>
      <c r="N119" s="8"/>
    </row>
    <row r="120" spans="1:14" s="1" customFormat="1" ht="15" customHeight="1" x14ac:dyDescent="0.25">
      <c r="A120" s="136" t="s">
        <v>51</v>
      </c>
      <c r="B120" s="129">
        <v>6085</v>
      </c>
      <c r="C120" s="136">
        <v>18</v>
      </c>
      <c r="D120" s="194">
        <v>30341949.988000002</v>
      </c>
      <c r="E120" s="194">
        <v>22947421.537</v>
      </c>
      <c r="F120" s="194">
        <v>27324204.339000002</v>
      </c>
      <c r="G120" s="207">
        <v>20530158.509</v>
      </c>
      <c r="H120" s="204">
        <v>20493732.112</v>
      </c>
      <c r="I120" s="199">
        <v>27144221.875</v>
      </c>
      <c r="J120" s="199">
        <v>23937318.368999999</v>
      </c>
      <c r="K120" s="199">
        <v>21847152.715</v>
      </c>
      <c r="L120" s="243">
        <v>17196890.870000001</v>
      </c>
      <c r="M120" s="190">
        <v>27095992.618999999</v>
      </c>
      <c r="N120" s="8"/>
    </row>
    <row r="121" spans="1:14" s="1" customFormat="1" ht="15" customHeight="1" x14ac:dyDescent="0.25">
      <c r="A121" s="136" t="s">
        <v>54</v>
      </c>
      <c r="B121" s="129">
        <v>7335</v>
      </c>
      <c r="C121" s="75" t="s">
        <v>55</v>
      </c>
      <c r="D121" s="194">
        <v>21470</v>
      </c>
      <c r="E121" s="194">
        <v>3914.3</v>
      </c>
      <c r="F121" s="194">
        <v>17360.8</v>
      </c>
      <c r="G121" s="207">
        <v>34931.300000000003</v>
      </c>
      <c r="H121" s="204">
        <v>18791.05</v>
      </c>
      <c r="I121" s="199">
        <v>18019.375</v>
      </c>
      <c r="J121" s="199">
        <v>8650.7749999999996</v>
      </c>
      <c r="K121" s="199">
        <v>38069.875</v>
      </c>
      <c r="L121" s="243">
        <v>23679.05</v>
      </c>
      <c r="M121" s="190">
        <v>53705.125</v>
      </c>
      <c r="N121" s="8"/>
    </row>
    <row r="122" spans="1:14" s="1" customFormat="1" ht="15" customHeight="1" x14ac:dyDescent="0.25">
      <c r="A122" s="136" t="s">
        <v>54</v>
      </c>
      <c r="B122" s="129">
        <v>7335</v>
      </c>
      <c r="C122" s="75" t="s">
        <v>56</v>
      </c>
      <c r="D122" s="194">
        <v>21135.674999999999</v>
      </c>
      <c r="E122" s="194">
        <v>3454.85</v>
      </c>
      <c r="F122" s="194">
        <v>15463.65</v>
      </c>
      <c r="G122" s="207">
        <v>40566.724999999999</v>
      </c>
      <c r="H122" s="204">
        <v>33059.800000000003</v>
      </c>
      <c r="I122" s="199">
        <v>19734.900000000001</v>
      </c>
      <c r="J122" s="199">
        <v>8317.15</v>
      </c>
      <c r="K122" s="199">
        <v>38410.375</v>
      </c>
      <c r="L122" s="243">
        <v>23629.15</v>
      </c>
      <c r="M122" s="190">
        <v>51458.574999999997</v>
      </c>
      <c r="N122" s="8"/>
    </row>
    <row r="123" spans="1:14" s="1" customFormat="1" ht="15" customHeight="1" x14ac:dyDescent="0.25">
      <c r="A123" s="136" t="s">
        <v>57</v>
      </c>
      <c r="B123" s="129">
        <v>6166</v>
      </c>
      <c r="C123" s="75" t="s">
        <v>58</v>
      </c>
      <c r="D123" s="194">
        <v>93920202.621000007</v>
      </c>
      <c r="E123" s="194">
        <v>95168980.584000006</v>
      </c>
      <c r="F123" s="194">
        <v>91201429.365999997</v>
      </c>
      <c r="G123" s="207">
        <v>62507021.886</v>
      </c>
      <c r="H123" s="204">
        <v>95309143.849999994</v>
      </c>
      <c r="I123" s="199">
        <v>92775612.244000003</v>
      </c>
      <c r="J123" s="199">
        <v>85964900.121999994</v>
      </c>
      <c r="K123" s="199">
        <v>60707900.627999999</v>
      </c>
      <c r="L123" s="243">
        <v>54531864.652000003</v>
      </c>
      <c r="M123" s="190">
        <v>47277543.483999997</v>
      </c>
      <c r="N123" s="8"/>
    </row>
    <row r="124" spans="1:14" s="1" customFormat="1" ht="15" customHeight="1" x14ac:dyDescent="0.25">
      <c r="A124" s="136" t="s">
        <v>57</v>
      </c>
      <c r="B124" s="129">
        <v>6166</v>
      </c>
      <c r="C124" s="75" t="s">
        <v>59</v>
      </c>
      <c r="D124" s="194">
        <v>86828912.578999996</v>
      </c>
      <c r="E124" s="194">
        <v>77284855.341999993</v>
      </c>
      <c r="F124" s="194">
        <v>82525233.883000001</v>
      </c>
      <c r="G124" s="207">
        <v>99382102.731000006</v>
      </c>
      <c r="H124" s="204">
        <v>91237748.228</v>
      </c>
      <c r="I124" s="199">
        <v>61477012.501999997</v>
      </c>
      <c r="J124" s="199">
        <v>78640979.086999997</v>
      </c>
      <c r="K124" s="199">
        <v>66917045.123999998</v>
      </c>
      <c r="L124" s="243">
        <v>64146200.287</v>
      </c>
      <c r="M124" s="190">
        <v>61652954.531000003</v>
      </c>
      <c r="N124" s="8"/>
    </row>
    <row r="125" spans="1:14" s="1" customFormat="1" ht="15" customHeight="1" x14ac:dyDescent="0.25">
      <c r="A125" s="136" t="s">
        <v>60</v>
      </c>
      <c r="B125" s="129">
        <v>981</v>
      </c>
      <c r="C125" s="129">
        <v>3</v>
      </c>
      <c r="D125" s="194">
        <v>14919595.892999999</v>
      </c>
      <c r="E125" s="194">
        <v>11322673.338</v>
      </c>
      <c r="F125" s="194">
        <v>13218167.722999999</v>
      </c>
      <c r="G125" s="207">
        <v>12964102.209000001</v>
      </c>
      <c r="H125" s="204">
        <v>2410881.5219999999</v>
      </c>
      <c r="I125" s="118"/>
      <c r="J125" s="197"/>
      <c r="K125" s="197"/>
      <c r="L125" s="243"/>
      <c r="M125" s="190"/>
      <c r="N125" s="8"/>
    </row>
    <row r="126" spans="1:14" s="1" customFormat="1" ht="15" customHeight="1" x14ac:dyDescent="0.25">
      <c r="A126" s="136" t="s">
        <v>60</v>
      </c>
      <c r="B126" s="129">
        <v>981</v>
      </c>
      <c r="C126" s="129">
        <v>4</v>
      </c>
      <c r="D126" s="194">
        <v>23653903.824999999</v>
      </c>
      <c r="E126" s="194">
        <v>16318718.904999999</v>
      </c>
      <c r="F126" s="194">
        <v>20018045.103999998</v>
      </c>
      <c r="G126" s="207">
        <v>18400597.738000002</v>
      </c>
      <c r="H126" s="204">
        <v>3380208.05</v>
      </c>
      <c r="I126" s="118"/>
      <c r="J126" s="197"/>
      <c r="K126" s="197"/>
      <c r="L126" s="243"/>
      <c r="M126" s="190"/>
      <c r="N126" s="8"/>
    </row>
    <row r="127" spans="1:14" s="1" customFormat="1" ht="15" customHeight="1" x14ac:dyDescent="0.25">
      <c r="A127" s="136" t="s">
        <v>61</v>
      </c>
      <c r="B127" s="129">
        <v>55364</v>
      </c>
      <c r="C127" s="75" t="s">
        <v>62</v>
      </c>
      <c r="D127" s="194">
        <v>683554.97199999995</v>
      </c>
      <c r="E127" s="194">
        <v>2742904.9219999998</v>
      </c>
      <c r="F127" s="194">
        <v>5869318.4299999997</v>
      </c>
      <c r="G127" s="207">
        <v>8337358.4500000002</v>
      </c>
      <c r="H127" s="204">
        <v>11084761.827</v>
      </c>
      <c r="I127" s="199">
        <v>9258893.3709999993</v>
      </c>
      <c r="J127" s="199">
        <v>8032052.8660000004</v>
      </c>
      <c r="K127" s="199">
        <v>11887547.300000001</v>
      </c>
      <c r="L127" s="190">
        <v>13802357.283</v>
      </c>
      <c r="M127" s="190">
        <v>13060908.684</v>
      </c>
      <c r="N127" s="8"/>
    </row>
    <row r="128" spans="1:14" s="1" customFormat="1" ht="15" customHeight="1" x14ac:dyDescent="0.25">
      <c r="A128" s="136" t="s">
        <v>61</v>
      </c>
      <c r="B128" s="129">
        <v>55364</v>
      </c>
      <c r="C128" s="75" t="s">
        <v>63</v>
      </c>
      <c r="D128" s="194">
        <v>632696.40399999998</v>
      </c>
      <c r="E128" s="194">
        <v>2709184.5010000002</v>
      </c>
      <c r="F128" s="194">
        <v>5886737.5700000003</v>
      </c>
      <c r="G128" s="207">
        <v>8363780.8300000001</v>
      </c>
      <c r="H128" s="204">
        <v>11103469.207</v>
      </c>
      <c r="I128" s="199">
        <v>8605220.6459999997</v>
      </c>
      <c r="J128" s="199">
        <v>8079096.2170000002</v>
      </c>
      <c r="K128" s="199">
        <v>12002352.908</v>
      </c>
      <c r="L128" s="190">
        <v>13825946.802999999</v>
      </c>
      <c r="M128" s="190">
        <v>12734597.119000001</v>
      </c>
      <c r="N128" s="8"/>
    </row>
    <row r="129" spans="1:14" s="1" customFormat="1" ht="15" customHeight="1" x14ac:dyDescent="0.25">
      <c r="A129" s="136" t="s">
        <v>64</v>
      </c>
      <c r="B129" s="129">
        <v>988</v>
      </c>
      <c r="C129" s="75" t="s">
        <v>65</v>
      </c>
      <c r="D129" s="194">
        <v>7213793.4840000002</v>
      </c>
      <c r="E129" s="194">
        <v>804299.01399999997</v>
      </c>
      <c r="F129" s="194">
        <v>3378460.3530000001</v>
      </c>
      <c r="G129" s="207">
        <v>2384088.2949999999</v>
      </c>
      <c r="H129" s="204">
        <v>1068380.936</v>
      </c>
      <c r="I129" s="199">
        <v>605403.28799999994</v>
      </c>
      <c r="J129" s="199">
        <v>1305266.4080000001</v>
      </c>
      <c r="K129" s="199">
        <v>18790.547999999999</v>
      </c>
      <c r="L129" s="243"/>
      <c r="M129" s="190"/>
      <c r="N129" s="8"/>
    </row>
    <row r="130" spans="1:14" s="1" customFormat="1" ht="15" customHeight="1" x14ac:dyDescent="0.25">
      <c r="A130" s="136" t="s">
        <v>64</v>
      </c>
      <c r="B130" s="129">
        <v>988</v>
      </c>
      <c r="C130" s="75" t="s">
        <v>66</v>
      </c>
      <c r="D130" s="194">
        <v>8055604.6940000001</v>
      </c>
      <c r="E130" s="194">
        <v>2917301.781</v>
      </c>
      <c r="F130" s="194">
        <v>2843183.483</v>
      </c>
      <c r="G130" s="207">
        <v>6215956.5099999998</v>
      </c>
      <c r="H130" s="204">
        <v>1692895.4620000001</v>
      </c>
      <c r="I130" s="199">
        <v>2046410.5789999999</v>
      </c>
      <c r="J130" s="199">
        <v>2845072.74</v>
      </c>
      <c r="K130" s="199">
        <v>1139798.2379999999</v>
      </c>
      <c r="L130" s="243"/>
      <c r="M130" s="190"/>
      <c r="N130" s="8"/>
    </row>
    <row r="131" spans="1:14" s="1" customFormat="1" ht="15" customHeight="1" x14ac:dyDescent="0.25">
      <c r="A131" s="136" t="s">
        <v>64</v>
      </c>
      <c r="B131" s="129">
        <v>988</v>
      </c>
      <c r="C131" s="75" t="s">
        <v>67</v>
      </c>
      <c r="D131" s="194">
        <v>10067635.203</v>
      </c>
      <c r="E131" s="194">
        <v>6331430.0829999996</v>
      </c>
      <c r="F131" s="194">
        <v>4730264.3810000001</v>
      </c>
      <c r="G131" s="207">
        <v>4201803.5269999998</v>
      </c>
      <c r="H131" s="204">
        <v>6663366.818</v>
      </c>
      <c r="I131" s="199">
        <v>5866488.1229999997</v>
      </c>
      <c r="J131" s="199">
        <v>6842172.8059999999</v>
      </c>
      <c r="K131" s="199">
        <v>2925423.4369999999</v>
      </c>
      <c r="L131" s="243"/>
      <c r="M131" s="190"/>
      <c r="N131" s="8"/>
    </row>
    <row r="132" spans="1:14" s="1" customFormat="1" ht="15" customHeight="1" x14ac:dyDescent="0.25">
      <c r="A132" s="136" t="s">
        <v>64</v>
      </c>
      <c r="B132" s="129">
        <v>988</v>
      </c>
      <c r="C132" s="75" t="s">
        <v>68</v>
      </c>
      <c r="D132" s="194">
        <v>19526664.614</v>
      </c>
      <c r="E132" s="194">
        <v>16976410.140999999</v>
      </c>
      <c r="F132" s="194">
        <v>27302865.673</v>
      </c>
      <c r="G132" s="207">
        <v>26222005.346999999</v>
      </c>
      <c r="H132" s="204">
        <v>18919520.368000001</v>
      </c>
      <c r="I132" s="199">
        <v>14188929.437000001</v>
      </c>
      <c r="J132" s="199">
        <v>16104594.174000001</v>
      </c>
      <c r="K132" s="199">
        <v>6912936.1449999996</v>
      </c>
      <c r="L132" s="243"/>
      <c r="M132" s="190"/>
      <c r="N132" s="8"/>
    </row>
    <row r="133" spans="1:14" s="1" customFormat="1" ht="15" customHeight="1" x14ac:dyDescent="0.25">
      <c r="A133" s="136" t="s">
        <v>69</v>
      </c>
      <c r="B133" s="129">
        <v>1010</v>
      </c>
      <c r="C133" s="129">
        <v>1</v>
      </c>
      <c r="D133" s="194">
        <v>8449012.5439999998</v>
      </c>
      <c r="E133" s="194">
        <v>8572399.3579999991</v>
      </c>
      <c r="F133" s="194">
        <v>8260510.3540000003</v>
      </c>
      <c r="G133" s="207">
        <v>9796551.6239999998</v>
      </c>
      <c r="H133" s="204">
        <v>6918964.523</v>
      </c>
      <c r="I133" s="199">
        <v>11280513.785</v>
      </c>
      <c r="J133" s="199">
        <v>10248461.486</v>
      </c>
      <c r="K133" s="199">
        <v>9471807.7689999994</v>
      </c>
      <c r="L133" s="190">
        <v>4292074.54</v>
      </c>
      <c r="M133" s="190">
        <v>581127.28</v>
      </c>
      <c r="N133" s="8"/>
    </row>
    <row r="134" spans="1:14" s="1" customFormat="1" ht="15" customHeight="1" x14ac:dyDescent="0.25">
      <c r="A134" s="136" t="s">
        <v>69</v>
      </c>
      <c r="B134" s="129">
        <v>1010</v>
      </c>
      <c r="C134" s="129">
        <v>2</v>
      </c>
      <c r="D134" s="194">
        <v>6403908.801</v>
      </c>
      <c r="E134" s="194">
        <v>2128099.7599999998</v>
      </c>
      <c r="F134" s="194"/>
      <c r="G134" s="207">
        <v>3479461.86</v>
      </c>
      <c r="H134" s="204">
        <v>2124468.443</v>
      </c>
      <c r="I134" s="199">
        <v>1902979.1359999999</v>
      </c>
      <c r="J134" s="199">
        <v>1660357.166</v>
      </c>
      <c r="K134" s="199">
        <v>450346.22600000002</v>
      </c>
      <c r="L134" s="190"/>
      <c r="M134" s="193"/>
      <c r="N134" s="8"/>
    </row>
    <row r="135" spans="1:14" s="1" customFormat="1" ht="15" customHeight="1" x14ac:dyDescent="0.25">
      <c r="A135" s="136" t="s">
        <v>69</v>
      </c>
      <c r="B135" s="129">
        <v>1010</v>
      </c>
      <c r="C135" s="129">
        <v>3</v>
      </c>
      <c r="D135" s="194">
        <v>6123258.0779999997</v>
      </c>
      <c r="E135" s="194">
        <v>1717032.24</v>
      </c>
      <c r="F135" s="194"/>
      <c r="G135" s="207">
        <v>3894111.3560000001</v>
      </c>
      <c r="H135" s="204">
        <v>1704808.92</v>
      </c>
      <c r="I135" s="199">
        <v>2232174.6460000002</v>
      </c>
      <c r="J135" s="199">
        <v>1783136.9169999999</v>
      </c>
      <c r="K135" s="199">
        <v>1596616.608</v>
      </c>
      <c r="L135" s="190"/>
      <c r="M135" s="193"/>
      <c r="N135" s="8"/>
    </row>
    <row r="136" spans="1:14" s="1" customFormat="1" ht="15" customHeight="1" x14ac:dyDescent="0.25">
      <c r="A136" s="136" t="s">
        <v>69</v>
      </c>
      <c r="B136" s="129">
        <v>1010</v>
      </c>
      <c r="C136" s="129">
        <v>4</v>
      </c>
      <c r="D136" s="194">
        <v>6165958.6670000004</v>
      </c>
      <c r="E136" s="194">
        <v>6033297.0449999999</v>
      </c>
      <c r="F136" s="194">
        <v>7362631.9479999999</v>
      </c>
      <c r="G136" s="207">
        <v>5684455.9009999996</v>
      </c>
      <c r="H136" s="204">
        <v>2247947.861</v>
      </c>
      <c r="I136" s="199">
        <v>2032167.976</v>
      </c>
      <c r="J136" s="199">
        <v>2548497.088</v>
      </c>
      <c r="K136" s="199">
        <v>1831248.35</v>
      </c>
      <c r="L136" s="190"/>
      <c r="M136" s="193"/>
      <c r="N136" s="8"/>
    </row>
    <row r="137" spans="1:14" s="1" customFormat="1" ht="15" customHeight="1" x14ac:dyDescent="0.25">
      <c r="A137" s="136" t="s">
        <v>69</v>
      </c>
      <c r="B137" s="129">
        <v>1010</v>
      </c>
      <c r="C137" s="129">
        <v>5</v>
      </c>
      <c r="D137" s="194">
        <v>6794708.1459999997</v>
      </c>
      <c r="E137" s="194">
        <v>1491659.5419999999</v>
      </c>
      <c r="F137" s="194"/>
      <c r="G137" s="207">
        <v>2024621.754</v>
      </c>
      <c r="H137" s="204">
        <v>439080.73100000003</v>
      </c>
      <c r="I137" s="199">
        <v>924443.17299999995</v>
      </c>
      <c r="J137" s="199">
        <v>1448889.8529999999</v>
      </c>
      <c r="K137" s="199">
        <v>82199.426999999996</v>
      </c>
      <c r="L137" s="190"/>
      <c r="M137" s="193"/>
      <c r="N137" s="8"/>
    </row>
    <row r="138" spans="1:14" s="1" customFormat="1" ht="15" customHeight="1" x14ac:dyDescent="0.25">
      <c r="A138" s="136" t="s">
        <v>69</v>
      </c>
      <c r="B138" s="129">
        <v>1010</v>
      </c>
      <c r="C138" s="129">
        <v>6</v>
      </c>
      <c r="D138" s="194">
        <v>21467939.306000002</v>
      </c>
      <c r="E138" s="194">
        <v>21627504.068999998</v>
      </c>
      <c r="F138" s="194">
        <v>23472160.039999999</v>
      </c>
      <c r="G138" s="207">
        <v>22726630.741999999</v>
      </c>
      <c r="H138" s="204">
        <v>10546385.256999999</v>
      </c>
      <c r="I138" s="199">
        <v>11598992.073000001</v>
      </c>
      <c r="J138" s="199">
        <v>9915255.9780000001</v>
      </c>
      <c r="K138" s="199">
        <v>14126579.047</v>
      </c>
      <c r="L138" s="190">
        <v>4431030.4759999998</v>
      </c>
      <c r="M138" s="193"/>
      <c r="N138" s="8"/>
    </row>
    <row r="139" spans="1:14" s="1" customFormat="1" ht="15" customHeight="1" x14ac:dyDescent="0.25">
      <c r="A139" s="136" t="s">
        <v>70</v>
      </c>
      <c r="B139" s="129">
        <v>55224</v>
      </c>
      <c r="C139" s="75" t="s">
        <v>71</v>
      </c>
      <c r="D139" s="194">
        <v>25308.277999999998</v>
      </c>
      <c r="E139" s="194">
        <v>82552.115999999995</v>
      </c>
      <c r="F139" s="194">
        <v>268805.33799999999</v>
      </c>
      <c r="G139" s="207">
        <v>234904.951</v>
      </c>
      <c r="H139" s="204">
        <v>439544.63500000001</v>
      </c>
      <c r="I139" s="199">
        <v>393417.63</v>
      </c>
      <c r="J139" s="199">
        <v>169709.67</v>
      </c>
      <c r="K139" s="199">
        <v>239665.622</v>
      </c>
      <c r="L139" s="190">
        <v>467713.63799999998</v>
      </c>
      <c r="M139" s="190">
        <v>273237.00199999998</v>
      </c>
      <c r="N139" s="8"/>
    </row>
    <row r="140" spans="1:14" s="1" customFormat="1" ht="15" customHeight="1" x14ac:dyDescent="0.25">
      <c r="A140" s="136" t="s">
        <v>70</v>
      </c>
      <c r="B140" s="129">
        <v>55224</v>
      </c>
      <c r="C140" s="75" t="s">
        <v>72</v>
      </c>
      <c r="D140" s="194">
        <v>22254.833999999999</v>
      </c>
      <c r="E140" s="194">
        <v>74390.904999999999</v>
      </c>
      <c r="F140" s="194">
        <v>217384.47500000001</v>
      </c>
      <c r="G140" s="207">
        <v>206917.09700000001</v>
      </c>
      <c r="H140" s="204">
        <v>169800.334</v>
      </c>
      <c r="I140" s="199">
        <v>319809.429</v>
      </c>
      <c r="J140" s="199">
        <v>152780.34299999999</v>
      </c>
      <c r="K140" s="199">
        <v>245175.80900000001</v>
      </c>
      <c r="L140" s="190">
        <v>561684.92099999997</v>
      </c>
      <c r="M140" s="190">
        <v>316296.47700000001</v>
      </c>
      <c r="N140" s="8"/>
    </row>
    <row r="141" spans="1:14" s="1" customFormat="1" ht="15" customHeight="1" x14ac:dyDescent="0.25">
      <c r="A141" s="136" t="s">
        <v>70</v>
      </c>
      <c r="B141" s="129">
        <v>55224</v>
      </c>
      <c r="C141" s="75" t="s">
        <v>73</v>
      </c>
      <c r="D141" s="194">
        <v>12558.058000000001</v>
      </c>
      <c r="E141" s="194">
        <v>64382.775999999998</v>
      </c>
      <c r="F141" s="194">
        <v>160501.068</v>
      </c>
      <c r="G141" s="207">
        <v>180670.88699999999</v>
      </c>
      <c r="H141" s="204">
        <v>332647.40399999998</v>
      </c>
      <c r="I141" s="199">
        <v>261960.27600000001</v>
      </c>
      <c r="J141" s="199">
        <v>145092.48800000001</v>
      </c>
      <c r="K141" s="199">
        <v>47695.561999999998</v>
      </c>
      <c r="L141" s="190">
        <v>36229.031999999999</v>
      </c>
      <c r="M141" s="190">
        <v>243101.69500000001</v>
      </c>
      <c r="N141" s="8"/>
    </row>
    <row r="142" spans="1:14" s="1" customFormat="1" ht="15" customHeight="1" x14ac:dyDescent="0.25">
      <c r="A142" s="136" t="s">
        <v>70</v>
      </c>
      <c r="B142" s="129">
        <v>55224</v>
      </c>
      <c r="C142" s="75" t="s">
        <v>74</v>
      </c>
      <c r="D142" s="194">
        <v>53150.517999999996</v>
      </c>
      <c r="E142" s="194">
        <v>50800.675999999999</v>
      </c>
      <c r="F142" s="194">
        <v>179465.26300000001</v>
      </c>
      <c r="G142" s="207">
        <v>169066.106</v>
      </c>
      <c r="H142" s="204">
        <v>419401.70400000003</v>
      </c>
      <c r="I142" s="199">
        <v>206238.81099999999</v>
      </c>
      <c r="J142" s="199">
        <v>164244.27100000001</v>
      </c>
      <c r="K142" s="199">
        <v>286168.05</v>
      </c>
      <c r="L142" s="190">
        <v>493104.505</v>
      </c>
      <c r="M142" s="190">
        <v>228410.36499999999</v>
      </c>
      <c r="N142" s="8"/>
    </row>
    <row r="143" spans="1:14" s="1" customFormat="1" ht="15" customHeight="1" x14ac:dyDescent="0.25">
      <c r="A143" s="136" t="s">
        <v>75</v>
      </c>
      <c r="B143" s="129">
        <v>1040</v>
      </c>
      <c r="C143" s="129">
        <v>1</v>
      </c>
      <c r="D143" s="194">
        <v>1309842.213</v>
      </c>
      <c r="E143" s="194">
        <v>515048.73499999999</v>
      </c>
      <c r="F143" s="194">
        <v>1043796.6850000001</v>
      </c>
      <c r="G143" s="207">
        <v>1076826.7609999999</v>
      </c>
      <c r="H143" s="204">
        <v>116161.258</v>
      </c>
      <c r="I143" s="199">
        <v>89460.281000000003</v>
      </c>
      <c r="J143" s="199">
        <v>178122.64600000001</v>
      </c>
      <c r="K143" s="199">
        <v>230957.65100000001</v>
      </c>
      <c r="L143" s="190">
        <v>300701.27600000001</v>
      </c>
      <c r="M143" s="190">
        <v>163077.239</v>
      </c>
      <c r="N143" s="8"/>
    </row>
    <row r="144" spans="1:14" s="1" customFormat="1" ht="15" customHeight="1" x14ac:dyDescent="0.25">
      <c r="A144" s="136" t="s">
        <v>75</v>
      </c>
      <c r="B144" s="129">
        <v>1040</v>
      </c>
      <c r="C144" s="129">
        <v>2</v>
      </c>
      <c r="D144" s="194">
        <v>3661525.091</v>
      </c>
      <c r="E144" s="194">
        <v>1809090.0619999999</v>
      </c>
      <c r="F144" s="194">
        <v>1693252.8640000001</v>
      </c>
      <c r="G144" s="207">
        <v>1865352.4129999999</v>
      </c>
      <c r="H144" s="204">
        <v>226798.67</v>
      </c>
      <c r="I144" s="199">
        <v>177835.77</v>
      </c>
      <c r="J144" s="199">
        <v>403510.67</v>
      </c>
      <c r="K144" s="199">
        <v>460253.23800000001</v>
      </c>
      <c r="L144" s="190">
        <v>584376.24800000002</v>
      </c>
      <c r="M144" s="190">
        <v>336619.049</v>
      </c>
      <c r="N144" s="8"/>
    </row>
    <row r="145" spans="1:14" s="1" customFormat="1" ht="15" customHeight="1" x14ac:dyDescent="0.25">
      <c r="A145" s="106" t="s">
        <v>80</v>
      </c>
      <c r="B145" s="134">
        <v>55259</v>
      </c>
      <c r="C145" s="135" t="s">
        <v>81</v>
      </c>
      <c r="D145" s="198">
        <v>7042263.1780000003</v>
      </c>
      <c r="E145" s="198">
        <v>6709106.1560000004</v>
      </c>
      <c r="F145" s="198">
        <v>12726221.665999999</v>
      </c>
      <c r="G145" s="207">
        <v>13099652.324999999</v>
      </c>
      <c r="H145" s="204">
        <v>11292106.964</v>
      </c>
      <c r="I145" s="199">
        <v>14660534.882999999</v>
      </c>
      <c r="J145" s="199">
        <v>10028917.137</v>
      </c>
      <c r="K145" s="199">
        <v>13100852.247</v>
      </c>
      <c r="L145" s="190">
        <v>13131627.912</v>
      </c>
      <c r="M145" s="190">
        <v>9985251.3829999994</v>
      </c>
      <c r="N145" s="8"/>
    </row>
    <row r="146" spans="1:14" s="1" customFormat="1" ht="15" customHeight="1" x14ac:dyDescent="0.25">
      <c r="A146" s="106" t="s">
        <v>80</v>
      </c>
      <c r="B146" s="134">
        <v>55259</v>
      </c>
      <c r="C146" s="135" t="s">
        <v>82</v>
      </c>
      <c r="D146" s="198">
        <v>9888264.0010000002</v>
      </c>
      <c r="E146" s="198">
        <v>10944555.845000001</v>
      </c>
      <c r="F146" s="198">
        <v>11429632.52</v>
      </c>
      <c r="G146" s="207">
        <v>11136504.720000001</v>
      </c>
      <c r="H146" s="204">
        <v>12341045.814999999</v>
      </c>
      <c r="I146" s="199">
        <v>8260576.2470000004</v>
      </c>
      <c r="J146" s="199">
        <v>12367218.713</v>
      </c>
      <c r="K146" s="199">
        <v>10325141.017999999</v>
      </c>
      <c r="L146" s="190">
        <v>12663525.247</v>
      </c>
      <c r="M146" s="190">
        <v>9671555.6970000006</v>
      </c>
      <c r="N146" s="8"/>
    </row>
    <row r="147" spans="1:14" s="1" customFormat="1" ht="15" customHeight="1" x14ac:dyDescent="0.25">
      <c r="A147" s="106" t="s">
        <v>76</v>
      </c>
      <c r="B147" s="129">
        <v>55148</v>
      </c>
      <c r="C147" s="129">
        <v>1</v>
      </c>
      <c r="D147" s="212">
        <v>75281.956999999995</v>
      </c>
      <c r="E147" s="212">
        <v>41306.455000000002</v>
      </c>
      <c r="F147" s="197">
        <v>78627</v>
      </c>
      <c r="G147" s="207">
        <v>67105.248999999996</v>
      </c>
      <c r="H147" s="204">
        <v>64270.337</v>
      </c>
      <c r="I147" s="199">
        <v>21541.044999999998</v>
      </c>
      <c r="J147" s="199">
        <v>16313.262000000001</v>
      </c>
      <c r="K147" s="199">
        <v>123761.927</v>
      </c>
      <c r="L147" s="190">
        <v>181331.60200000001</v>
      </c>
      <c r="M147" s="190">
        <v>140390.12599999999</v>
      </c>
      <c r="N147" s="8"/>
    </row>
    <row r="148" spans="1:14" s="1" customFormat="1" ht="15" customHeight="1" x14ac:dyDescent="0.25">
      <c r="A148" s="136" t="s">
        <v>76</v>
      </c>
      <c r="B148" s="129">
        <v>55148</v>
      </c>
      <c r="C148" s="129">
        <v>2</v>
      </c>
      <c r="D148" s="213">
        <v>74802.854000000007</v>
      </c>
      <c r="E148" s="213">
        <v>25030.752</v>
      </c>
      <c r="F148" s="213">
        <v>55916.78</v>
      </c>
      <c r="G148" s="207">
        <v>45670.275000000001</v>
      </c>
      <c r="H148" s="204">
        <v>49862.983</v>
      </c>
      <c r="I148" s="199">
        <v>5592.9489999999996</v>
      </c>
      <c r="J148" s="199">
        <v>10323.851000000001</v>
      </c>
      <c r="K148" s="199">
        <v>87102.475999999995</v>
      </c>
      <c r="L148" s="190">
        <v>151231.76999999999</v>
      </c>
      <c r="M148" s="190">
        <v>129790.28</v>
      </c>
      <c r="N148" s="8"/>
    </row>
    <row r="149" spans="1:14" s="1" customFormat="1" ht="15" customHeight="1" x14ac:dyDescent="0.25">
      <c r="A149" s="136" t="s">
        <v>76</v>
      </c>
      <c r="B149" s="129">
        <v>55148</v>
      </c>
      <c r="C149" s="129">
        <v>3</v>
      </c>
      <c r="D149" s="213">
        <v>47928.482000000004</v>
      </c>
      <c r="E149" s="213">
        <v>29505.314999999999</v>
      </c>
      <c r="F149" s="213">
        <v>52297.286</v>
      </c>
      <c r="G149" s="207">
        <v>50181.02</v>
      </c>
      <c r="H149" s="204">
        <v>45620.561000000002</v>
      </c>
      <c r="I149" s="199">
        <v>6000.2539999999999</v>
      </c>
      <c r="J149" s="199">
        <v>27698.763999999999</v>
      </c>
      <c r="K149" s="199">
        <v>89166.903000000006</v>
      </c>
      <c r="L149" s="190">
        <v>113584.675</v>
      </c>
      <c r="M149" s="190">
        <v>89058.817999999999</v>
      </c>
      <c r="N149" s="8"/>
    </row>
    <row r="150" spans="1:14" s="1" customFormat="1" ht="15" customHeight="1" x14ac:dyDescent="0.25">
      <c r="A150" s="136" t="s">
        <v>76</v>
      </c>
      <c r="B150" s="129">
        <v>55148</v>
      </c>
      <c r="C150" s="129">
        <v>4</v>
      </c>
      <c r="D150" s="213">
        <v>69819.326000000001</v>
      </c>
      <c r="E150" s="213">
        <v>43979.644999999997</v>
      </c>
      <c r="F150" s="213">
        <v>72534.013999999996</v>
      </c>
      <c r="G150" s="207">
        <v>45288.489000000001</v>
      </c>
      <c r="H150" s="204">
        <v>47131.527999999998</v>
      </c>
      <c r="I150" s="199">
        <v>14487.053</v>
      </c>
      <c r="J150" s="199">
        <v>25572.519</v>
      </c>
      <c r="K150" s="199">
        <v>110889.45699999999</v>
      </c>
      <c r="L150" s="190">
        <v>131820.43900000001</v>
      </c>
      <c r="M150" s="190">
        <v>145892.84700000001</v>
      </c>
      <c r="N150" s="8"/>
    </row>
    <row r="151" spans="1:14" ht="15" customHeight="1" x14ac:dyDescent="0.25">
      <c r="A151" s="258" t="s">
        <v>188</v>
      </c>
      <c r="B151" s="259"/>
      <c r="C151" s="259"/>
      <c r="D151" s="259"/>
      <c r="E151" s="259"/>
      <c r="G151" s="81"/>
      <c r="H151" s="92"/>
      <c r="I151" s="95"/>
      <c r="J151" s="95"/>
      <c r="K151" s="81"/>
      <c r="L151" s="81"/>
      <c r="M151" s="81"/>
    </row>
    <row r="152" spans="1:14" x14ac:dyDescent="0.25">
      <c r="A152" s="49"/>
      <c r="B152" s="56"/>
      <c r="F152" s="98"/>
      <c r="G152" s="98"/>
    </row>
    <row r="153" spans="1:14" x14ac:dyDescent="0.25">
      <c r="A153" s="49"/>
      <c r="B153" s="56"/>
      <c r="F153" s="98"/>
      <c r="G153" s="98"/>
    </row>
    <row r="154" spans="1:14" x14ac:dyDescent="0.25">
      <c r="A154" s="22"/>
      <c r="B154" s="48"/>
      <c r="C154" s="34"/>
      <c r="D154" s="91"/>
    </row>
    <row r="155" spans="1:14" x14ac:dyDescent="0.25">
      <c r="A155" s="50"/>
      <c r="B155" s="48"/>
      <c r="C155" s="34"/>
      <c r="D155" s="91"/>
    </row>
    <row r="156" spans="1:14" x14ac:dyDescent="0.25">
      <c r="A156" s="50"/>
      <c r="B156" s="48"/>
      <c r="C156" s="34"/>
      <c r="D156" s="91"/>
    </row>
    <row r="157" spans="1:14" x14ac:dyDescent="0.25">
      <c r="A157" s="48"/>
      <c r="B157" s="34"/>
      <c r="C157" s="34"/>
      <c r="D157" s="91"/>
    </row>
    <row r="158" spans="1:14" x14ac:dyDescent="0.25">
      <c r="A158" s="35"/>
      <c r="B158" s="34"/>
      <c r="C158" s="34"/>
      <c r="D158" s="91"/>
    </row>
    <row r="159" spans="1:14" x14ac:dyDescent="0.25">
      <c r="B159" s="34"/>
      <c r="C159" s="34"/>
      <c r="D159" s="91"/>
    </row>
  </sheetData>
  <mergeCells count="1">
    <mergeCell ref="A151:E151"/>
  </mergeCells>
  <pageMargins left="0.7" right="0.7" top="0.75" bottom="0.75" header="0.3" footer="0.3"/>
  <pageSetup scale="64" orientation="landscape" r:id="rId1"/>
  <headerFooter alignWithMargins="0"/>
  <rowBreaks count="3" manualBreakCount="3">
    <brk id="39" max="16383" man="1"/>
    <brk id="86" max="12" man="1"/>
    <brk id="13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zoomScaleNormal="100" workbookViewId="0"/>
  </sheetViews>
  <sheetFormatPr defaultRowHeight="15" x14ac:dyDescent="0.25"/>
  <cols>
    <col min="1" max="1" width="33.42578125" style="62" customWidth="1"/>
    <col min="2" max="2" width="11.42578125" style="62" customWidth="1"/>
    <col min="3" max="3" width="7.140625" style="62" customWidth="1"/>
    <col min="4" max="5" width="12" style="62" customWidth="1"/>
    <col min="6" max="6" width="11.42578125" style="62" customWidth="1"/>
    <col min="7" max="7" width="11" style="62" customWidth="1"/>
    <col min="8" max="9" width="11.42578125" style="62" customWidth="1"/>
    <col min="10" max="10" width="11.5703125" style="62" customWidth="1"/>
    <col min="11" max="11" width="11.42578125" style="62" customWidth="1"/>
    <col min="12" max="16384" width="9.140625" style="62"/>
  </cols>
  <sheetData>
    <row r="1" spans="1:12" s="1" customFormat="1" ht="50.25" customHeight="1" x14ac:dyDescent="0.25">
      <c r="A1" s="185" t="s">
        <v>0</v>
      </c>
      <c r="B1" s="185" t="s">
        <v>1</v>
      </c>
      <c r="C1" s="185" t="s">
        <v>2</v>
      </c>
      <c r="D1" s="185" t="s">
        <v>157</v>
      </c>
      <c r="E1" s="185" t="s">
        <v>158</v>
      </c>
      <c r="F1" s="185" t="s">
        <v>159</v>
      </c>
      <c r="G1" s="185" t="s">
        <v>160</v>
      </c>
      <c r="H1" s="185" t="s">
        <v>161</v>
      </c>
      <c r="I1" s="185" t="s">
        <v>162</v>
      </c>
      <c r="J1" s="185" t="s">
        <v>163</v>
      </c>
      <c r="K1" s="185" t="s">
        <v>164</v>
      </c>
      <c r="L1" s="19"/>
    </row>
    <row r="2" spans="1:12" s="1" customFormat="1" ht="15" customHeight="1" x14ac:dyDescent="0.25">
      <c r="A2" s="63" t="s">
        <v>3</v>
      </c>
      <c r="B2" s="70">
        <v>6137</v>
      </c>
      <c r="C2" s="70">
        <v>1</v>
      </c>
      <c r="D2" s="69">
        <v>7265872.8990000002</v>
      </c>
      <c r="E2" s="69">
        <v>3861453.04</v>
      </c>
      <c r="F2" s="69">
        <v>4998809.4780000001</v>
      </c>
      <c r="G2" s="69">
        <v>5358343.7949999999</v>
      </c>
      <c r="H2" s="69">
        <v>6843232.6859999998</v>
      </c>
      <c r="I2" s="69">
        <v>6384766.3770000003</v>
      </c>
      <c r="J2" s="69">
        <v>7053263.3339999998</v>
      </c>
      <c r="K2" s="69">
        <v>6895730.3210000005</v>
      </c>
      <c r="L2" s="20"/>
    </row>
    <row r="3" spans="1:12" s="1" customFormat="1" ht="15" customHeight="1" x14ac:dyDescent="0.25">
      <c r="A3" s="63" t="s">
        <v>3</v>
      </c>
      <c r="B3" s="70">
        <v>6137</v>
      </c>
      <c r="C3" s="70">
        <v>2</v>
      </c>
      <c r="D3" s="69">
        <v>7601327.2549999999</v>
      </c>
      <c r="E3" s="69">
        <v>4643110.7980000004</v>
      </c>
      <c r="F3" s="69">
        <v>6012427.0149999997</v>
      </c>
      <c r="G3" s="69">
        <v>5769446.9790000003</v>
      </c>
      <c r="H3" s="69">
        <v>5829281.2680000002</v>
      </c>
      <c r="I3" s="69">
        <v>6626671.3310000002</v>
      </c>
      <c r="J3" s="69">
        <v>7370109.5810000002</v>
      </c>
      <c r="K3" s="69">
        <v>6954522.5039999997</v>
      </c>
      <c r="L3" s="20"/>
    </row>
    <row r="4" spans="1:12" s="1" customFormat="1" ht="15" customHeight="1" x14ac:dyDescent="0.25">
      <c r="A4" s="63" t="s">
        <v>3</v>
      </c>
      <c r="B4" s="70">
        <v>6137</v>
      </c>
      <c r="C4" s="70">
        <v>3</v>
      </c>
      <c r="D4" s="69">
        <v>156230.43599999999</v>
      </c>
      <c r="E4" s="69">
        <v>82215.543999999994</v>
      </c>
      <c r="F4" s="69">
        <v>196122.08600000001</v>
      </c>
      <c r="G4" s="69">
        <v>168382.704</v>
      </c>
      <c r="H4" s="69">
        <v>183025.117</v>
      </c>
      <c r="I4" s="69">
        <v>58469.847000000002</v>
      </c>
      <c r="J4" s="69">
        <v>8486.4339999999993</v>
      </c>
      <c r="K4" s="69">
        <v>35007.995000000003</v>
      </c>
      <c r="L4" s="20"/>
    </row>
    <row r="5" spans="1:12" s="1" customFormat="1" ht="15" customHeight="1" x14ac:dyDescent="0.25">
      <c r="A5" s="63" t="s">
        <v>3</v>
      </c>
      <c r="B5" s="70">
        <v>6137</v>
      </c>
      <c r="C5" s="70">
        <v>4</v>
      </c>
      <c r="D5" s="69">
        <v>151866.511</v>
      </c>
      <c r="E5" s="69">
        <v>67672.180999999997</v>
      </c>
      <c r="F5" s="69">
        <v>141227.13200000001</v>
      </c>
      <c r="G5" s="69">
        <v>173600.12400000001</v>
      </c>
      <c r="H5" s="69">
        <v>232303.96299999999</v>
      </c>
      <c r="I5" s="69">
        <v>139941.128</v>
      </c>
      <c r="J5" s="69">
        <v>44277.625</v>
      </c>
      <c r="K5" s="69">
        <v>172001.64199999999</v>
      </c>
      <c r="L5" s="20"/>
    </row>
    <row r="6" spans="1:12" s="1" customFormat="1" ht="15" customHeight="1" x14ac:dyDescent="0.25">
      <c r="A6" s="136" t="s">
        <v>4</v>
      </c>
      <c r="B6" s="129">
        <v>6705</v>
      </c>
      <c r="C6" s="129">
        <v>4</v>
      </c>
      <c r="D6" s="69">
        <v>11768892.731000001</v>
      </c>
      <c r="E6" s="69">
        <v>9577953.9240000006</v>
      </c>
      <c r="F6" s="69">
        <v>10772194.402000001</v>
      </c>
      <c r="G6" s="69">
        <v>10131736.18</v>
      </c>
      <c r="H6" s="69">
        <v>9736332.1679999996</v>
      </c>
      <c r="I6" s="69">
        <v>9194857.3770000003</v>
      </c>
      <c r="J6" s="69">
        <v>9257162.7939999998</v>
      </c>
      <c r="K6" s="69">
        <v>9132100.4389999993</v>
      </c>
      <c r="L6" s="20"/>
    </row>
    <row r="7" spans="1:12" s="1" customFormat="1" ht="15" customHeight="1" x14ac:dyDescent="0.25">
      <c r="A7" s="63" t="s">
        <v>5</v>
      </c>
      <c r="B7" s="70">
        <v>7336</v>
      </c>
      <c r="C7" s="72" t="s">
        <v>6</v>
      </c>
      <c r="D7" s="69">
        <v>17361.174999999999</v>
      </c>
      <c r="E7" s="69">
        <v>1700.25</v>
      </c>
      <c r="F7" s="69">
        <v>4301.3249999999998</v>
      </c>
      <c r="G7" s="69">
        <v>39969.699999999997</v>
      </c>
      <c r="H7" s="69">
        <v>36426.074999999997</v>
      </c>
      <c r="I7" s="69">
        <v>14291.2</v>
      </c>
      <c r="J7" s="69">
        <v>3478.5250000000001</v>
      </c>
      <c r="K7" s="69">
        <v>34421.4</v>
      </c>
      <c r="L7" s="20"/>
    </row>
    <row r="8" spans="1:12" s="1" customFormat="1" ht="15" customHeight="1" x14ac:dyDescent="0.25">
      <c r="A8" s="63" t="s">
        <v>5</v>
      </c>
      <c r="B8" s="70">
        <v>7336</v>
      </c>
      <c r="C8" s="72" t="s">
        <v>7</v>
      </c>
      <c r="D8" s="69">
        <v>19744.150000000001</v>
      </c>
      <c r="E8" s="69">
        <v>1887.65</v>
      </c>
      <c r="F8" s="69">
        <v>3790.25</v>
      </c>
      <c r="G8" s="69">
        <v>38933.574999999997</v>
      </c>
      <c r="H8" s="69">
        <v>53670.675000000003</v>
      </c>
      <c r="I8" s="69">
        <v>17014.625</v>
      </c>
      <c r="J8" s="69">
        <v>3295.1750000000002</v>
      </c>
      <c r="K8" s="69">
        <v>33263.474999999999</v>
      </c>
      <c r="L8" s="20"/>
    </row>
    <row r="9" spans="1:12" s="1" customFormat="1" ht="15" customHeight="1" x14ac:dyDescent="0.25">
      <c r="A9" s="63" t="s">
        <v>5</v>
      </c>
      <c r="B9" s="70">
        <v>7336</v>
      </c>
      <c r="C9" s="72" t="s">
        <v>8</v>
      </c>
      <c r="D9" s="69">
        <v>41126.050000000003</v>
      </c>
      <c r="E9" s="69">
        <v>2552.3249999999998</v>
      </c>
      <c r="F9" s="69">
        <v>8475.65</v>
      </c>
      <c r="G9" s="69">
        <v>90731.15</v>
      </c>
      <c r="H9" s="69">
        <v>133036.32500000001</v>
      </c>
      <c r="I9" s="69">
        <v>37842.25</v>
      </c>
      <c r="J9" s="69">
        <v>8142.95</v>
      </c>
      <c r="K9" s="69">
        <v>65519.199999999997</v>
      </c>
      <c r="L9" s="20"/>
    </row>
    <row r="10" spans="1:12" s="1" customFormat="1" ht="15" customHeight="1" x14ac:dyDescent="0.25">
      <c r="A10" s="63" t="s">
        <v>9</v>
      </c>
      <c r="B10" s="70">
        <v>995</v>
      </c>
      <c r="C10" s="70">
        <v>10</v>
      </c>
      <c r="D10" s="69">
        <v>1363.4469999999999</v>
      </c>
      <c r="E10" s="69">
        <v>260.70400000000001</v>
      </c>
      <c r="F10" s="69">
        <v>691.80700000000002</v>
      </c>
      <c r="G10" s="69">
        <v>17087.807000000001</v>
      </c>
      <c r="H10" s="69">
        <v>45501.67</v>
      </c>
      <c r="I10" s="69">
        <v>13252.337</v>
      </c>
      <c r="J10" s="69">
        <v>6534.2349999999997</v>
      </c>
      <c r="K10" s="69">
        <v>3983.44</v>
      </c>
      <c r="L10" s="20"/>
    </row>
    <row r="11" spans="1:12" s="1" customFormat="1" ht="15" customHeight="1" x14ac:dyDescent="0.25">
      <c r="A11" s="63" t="s">
        <v>9</v>
      </c>
      <c r="B11" s="70">
        <v>995</v>
      </c>
      <c r="C11" s="70">
        <v>7</v>
      </c>
      <c r="D11" s="69">
        <v>4953803.0269999998</v>
      </c>
      <c r="E11" s="69">
        <v>4324051.415</v>
      </c>
      <c r="F11" s="69">
        <v>4353191.42</v>
      </c>
      <c r="G11" s="69">
        <v>3352870.2429999998</v>
      </c>
      <c r="H11" s="69">
        <v>4708767.0870000003</v>
      </c>
      <c r="I11" s="69">
        <v>4761766.233</v>
      </c>
      <c r="J11" s="69">
        <v>4834648.0080000004</v>
      </c>
      <c r="K11" s="69">
        <v>2514884.577</v>
      </c>
      <c r="L11" s="21"/>
    </row>
    <row r="12" spans="1:12" s="1" customFormat="1" ht="15" customHeight="1" x14ac:dyDescent="0.25">
      <c r="A12" s="63" t="s">
        <v>9</v>
      </c>
      <c r="B12" s="70">
        <v>995</v>
      </c>
      <c r="C12" s="70">
        <v>8</v>
      </c>
      <c r="D12" s="69">
        <v>7380020.4900000002</v>
      </c>
      <c r="E12" s="69">
        <v>7226567.5060000001</v>
      </c>
      <c r="F12" s="69">
        <v>7398942.9529999997</v>
      </c>
      <c r="G12" s="69">
        <v>8987038.2459999993</v>
      </c>
      <c r="H12" s="69">
        <v>7551791.2290000003</v>
      </c>
      <c r="I12" s="69">
        <v>10097949.108999999</v>
      </c>
      <c r="J12" s="69">
        <v>8179863.7460000003</v>
      </c>
      <c r="K12" s="69">
        <v>5268215.4950000001</v>
      </c>
      <c r="L12" s="20"/>
    </row>
    <row r="13" spans="1:12" s="1" customFormat="1" ht="15" customHeight="1" x14ac:dyDescent="0.25">
      <c r="A13" s="63" t="s">
        <v>10</v>
      </c>
      <c r="B13" s="70">
        <v>1011</v>
      </c>
      <c r="C13" s="70">
        <v>1</v>
      </c>
      <c r="D13" s="69">
        <v>47093.472999999998</v>
      </c>
      <c r="E13" s="69">
        <v>18027.231</v>
      </c>
      <c r="F13" s="69">
        <v>24983.754000000001</v>
      </c>
      <c r="G13" s="69">
        <v>46544.247000000003</v>
      </c>
      <c r="H13" s="69">
        <v>47368.822</v>
      </c>
      <c r="I13" s="69">
        <v>1218.287</v>
      </c>
      <c r="J13" s="69"/>
      <c r="K13" s="69"/>
      <c r="L13" s="20"/>
    </row>
    <row r="14" spans="1:12" s="1" customFormat="1" ht="15" customHeight="1" x14ac:dyDescent="0.25">
      <c r="A14" s="63" t="s">
        <v>10</v>
      </c>
      <c r="B14" s="70">
        <v>1011</v>
      </c>
      <c r="C14" s="70">
        <v>2</v>
      </c>
      <c r="D14" s="69">
        <v>282934.65700000001</v>
      </c>
      <c r="E14" s="69">
        <v>73403.25</v>
      </c>
      <c r="F14" s="69">
        <v>134792.28700000001</v>
      </c>
      <c r="G14" s="69">
        <v>122003.65300000001</v>
      </c>
      <c r="H14" s="69">
        <v>99551.244999999995</v>
      </c>
      <c r="I14" s="69">
        <v>21785.845000000001</v>
      </c>
      <c r="J14" s="69">
        <v>12649.56</v>
      </c>
      <c r="K14" s="69">
        <v>113564.3</v>
      </c>
      <c r="L14" s="20"/>
    </row>
    <row r="15" spans="1:12" s="1" customFormat="1" ht="15" customHeight="1" x14ac:dyDescent="0.25">
      <c r="A15" s="63" t="s">
        <v>11</v>
      </c>
      <c r="B15" s="70">
        <v>1001</v>
      </c>
      <c r="C15" s="70">
        <v>1</v>
      </c>
      <c r="D15" s="69">
        <v>13950974.312999999</v>
      </c>
      <c r="E15" s="69">
        <v>10091116.795</v>
      </c>
      <c r="F15" s="69">
        <v>14095389.888</v>
      </c>
      <c r="G15" s="69">
        <v>13643314.334000001</v>
      </c>
      <c r="H15" s="69">
        <v>12382505.878</v>
      </c>
      <c r="I15" s="69">
        <v>12366562.119000001</v>
      </c>
      <c r="J15" s="69">
        <v>13270827.595000001</v>
      </c>
      <c r="K15" s="69">
        <v>14180006.037</v>
      </c>
      <c r="L15" s="20"/>
    </row>
    <row r="16" spans="1:12" s="1" customFormat="1" ht="15" customHeight="1" x14ac:dyDescent="0.25">
      <c r="A16" s="63" t="s">
        <v>11</v>
      </c>
      <c r="B16" s="70">
        <v>1001</v>
      </c>
      <c r="C16" s="70">
        <v>2</v>
      </c>
      <c r="D16" s="69">
        <v>13313690.821</v>
      </c>
      <c r="E16" s="69">
        <v>7169145.9110000003</v>
      </c>
      <c r="F16" s="69">
        <v>13962746.514</v>
      </c>
      <c r="G16" s="69">
        <v>11721450.036</v>
      </c>
      <c r="H16" s="69">
        <v>8287038.233</v>
      </c>
      <c r="I16" s="69">
        <v>14415588.752</v>
      </c>
      <c r="J16" s="69">
        <v>10751160.498</v>
      </c>
      <c r="K16" s="69">
        <v>10536756.663000001</v>
      </c>
      <c r="L16" s="20"/>
    </row>
    <row r="17" spans="1:12" s="1" customFormat="1" ht="15" customHeight="1" x14ac:dyDescent="0.25">
      <c r="A17" s="63" t="s">
        <v>11</v>
      </c>
      <c r="B17" s="70">
        <v>1001</v>
      </c>
      <c r="C17" s="70">
        <v>4</v>
      </c>
      <c r="D17" s="69"/>
      <c r="E17" s="69">
        <v>33097.860999999997</v>
      </c>
      <c r="F17" s="69">
        <v>74579.198000000004</v>
      </c>
      <c r="G17" s="69">
        <v>115046.50199999999</v>
      </c>
      <c r="H17" s="69">
        <v>392803.25900000002</v>
      </c>
      <c r="I17" s="69">
        <v>224950.11600000001</v>
      </c>
      <c r="J17" s="69">
        <v>25991.505000000001</v>
      </c>
      <c r="K17" s="69">
        <v>72987.7</v>
      </c>
      <c r="L17" s="20"/>
    </row>
    <row r="18" spans="1:12" s="1" customFormat="1" ht="15" customHeight="1" x14ac:dyDescent="0.25">
      <c r="A18" s="63" t="s">
        <v>12</v>
      </c>
      <c r="B18" s="70">
        <v>983</v>
      </c>
      <c r="C18" s="70">
        <v>1</v>
      </c>
      <c r="D18" s="69">
        <v>5742444.1809999999</v>
      </c>
      <c r="E18" s="69">
        <v>5212060.9529999997</v>
      </c>
      <c r="F18" s="69">
        <v>3760755.6090000002</v>
      </c>
      <c r="G18" s="69">
        <v>5576973.5240000002</v>
      </c>
      <c r="H18" s="69">
        <v>4524588.21</v>
      </c>
      <c r="I18" s="69">
        <v>4710807.4249999998</v>
      </c>
      <c r="J18" s="69">
        <v>4728690.5559999999</v>
      </c>
      <c r="K18" s="69">
        <v>4634124.784</v>
      </c>
      <c r="L18" s="20"/>
    </row>
    <row r="19" spans="1:12" s="1" customFormat="1" ht="15" customHeight="1" x14ac:dyDescent="0.25">
      <c r="A19" s="63" t="s">
        <v>12</v>
      </c>
      <c r="B19" s="70">
        <v>983</v>
      </c>
      <c r="C19" s="70">
        <v>2</v>
      </c>
      <c r="D19" s="69">
        <v>5662438.6270000003</v>
      </c>
      <c r="E19" s="69">
        <v>5481490.8509999998</v>
      </c>
      <c r="F19" s="69">
        <v>4424092.9979999997</v>
      </c>
      <c r="G19" s="69">
        <v>5348596.63</v>
      </c>
      <c r="H19" s="69">
        <v>3266649.7089999998</v>
      </c>
      <c r="I19" s="69">
        <v>5184629.3</v>
      </c>
      <c r="J19" s="69">
        <v>4353277.6210000003</v>
      </c>
      <c r="K19" s="69">
        <v>4837825.5329999998</v>
      </c>
      <c r="L19" s="20"/>
    </row>
    <row r="20" spans="1:12" s="1" customFormat="1" ht="15" customHeight="1" x14ac:dyDescent="0.25">
      <c r="A20" s="63" t="s">
        <v>12</v>
      </c>
      <c r="B20" s="70">
        <v>983</v>
      </c>
      <c r="C20" s="70">
        <v>3</v>
      </c>
      <c r="D20" s="69">
        <v>5309070.9819999998</v>
      </c>
      <c r="E20" s="69">
        <v>4146636.0070000002</v>
      </c>
      <c r="F20" s="69">
        <v>4819298.7350000003</v>
      </c>
      <c r="G20" s="69">
        <v>5556593.6509999996</v>
      </c>
      <c r="H20" s="69">
        <v>4507321.3430000003</v>
      </c>
      <c r="I20" s="69">
        <v>4915033.6409999998</v>
      </c>
      <c r="J20" s="69">
        <v>3820084.568</v>
      </c>
      <c r="K20" s="69">
        <v>4047899.66</v>
      </c>
      <c r="L20" s="20"/>
    </row>
    <row r="21" spans="1:12" s="1" customFormat="1" ht="15" customHeight="1" x14ac:dyDescent="0.25">
      <c r="A21" s="63" t="s">
        <v>12</v>
      </c>
      <c r="B21" s="70">
        <v>983</v>
      </c>
      <c r="C21" s="70">
        <v>4</v>
      </c>
      <c r="D21" s="69">
        <v>4765731.5109999999</v>
      </c>
      <c r="E21" s="69">
        <v>5781233.0970000001</v>
      </c>
      <c r="F21" s="69">
        <v>5526171.5939999996</v>
      </c>
      <c r="G21" s="69">
        <v>5349161.8770000003</v>
      </c>
      <c r="H21" s="69">
        <v>3696582.1069999998</v>
      </c>
      <c r="I21" s="69">
        <v>2422682.2779999999</v>
      </c>
      <c r="J21" s="69">
        <v>5330320.1380000003</v>
      </c>
      <c r="K21" s="69">
        <v>3726851.41</v>
      </c>
      <c r="L21" s="20"/>
    </row>
    <row r="22" spans="1:12" s="1" customFormat="1" ht="15" customHeight="1" x14ac:dyDescent="0.25">
      <c r="A22" s="63" t="s">
        <v>12</v>
      </c>
      <c r="B22" s="70">
        <v>983</v>
      </c>
      <c r="C22" s="70">
        <v>5</v>
      </c>
      <c r="D22" s="69">
        <v>5752635.9280000003</v>
      </c>
      <c r="E22" s="69">
        <v>5640748.9529999997</v>
      </c>
      <c r="F22" s="69">
        <v>5496794.3039999995</v>
      </c>
      <c r="G22" s="69">
        <v>5283432.4510000004</v>
      </c>
      <c r="H22" s="69">
        <v>4712087.83</v>
      </c>
      <c r="I22" s="69">
        <v>4576335.2050000001</v>
      </c>
      <c r="J22" s="69">
        <v>4870228.67</v>
      </c>
      <c r="K22" s="69">
        <v>4704460.8739999998</v>
      </c>
      <c r="L22" s="20"/>
    </row>
    <row r="23" spans="1:12" s="1" customFormat="1" ht="15" customHeight="1" x14ac:dyDescent="0.25">
      <c r="A23" s="63" t="s">
        <v>12</v>
      </c>
      <c r="B23" s="70">
        <v>983</v>
      </c>
      <c r="C23" s="70">
        <v>6</v>
      </c>
      <c r="D23" s="69">
        <v>5451206.8590000002</v>
      </c>
      <c r="E23" s="69">
        <v>4727671.835</v>
      </c>
      <c r="F23" s="69">
        <v>4919042.2220000001</v>
      </c>
      <c r="G23" s="69">
        <v>5596248.1629999997</v>
      </c>
      <c r="H23" s="69">
        <v>3723689.7519999999</v>
      </c>
      <c r="I23" s="69">
        <v>4253327.7869999995</v>
      </c>
      <c r="J23" s="69">
        <v>4290393.9330000002</v>
      </c>
      <c r="K23" s="69">
        <v>2676283.9780000001</v>
      </c>
      <c r="L23" s="20"/>
    </row>
    <row r="24" spans="1:12" s="1" customFormat="1" ht="15" customHeight="1" x14ac:dyDescent="0.25">
      <c r="A24" s="63" t="s">
        <v>13</v>
      </c>
      <c r="B24" s="70">
        <v>1002</v>
      </c>
      <c r="C24" s="72" t="s">
        <v>14</v>
      </c>
      <c r="D24" s="69"/>
      <c r="E24" s="69"/>
      <c r="F24" s="69">
        <v>373.57900000000001</v>
      </c>
      <c r="G24" s="76">
        <v>327.39800000000002</v>
      </c>
      <c r="H24" s="76">
        <v>997.18100000000004</v>
      </c>
      <c r="I24" s="76">
        <v>762.5</v>
      </c>
      <c r="J24" s="76">
        <v>1047.5999999999999</v>
      </c>
      <c r="K24" s="76">
        <v>861.4</v>
      </c>
      <c r="L24" s="20"/>
    </row>
    <row r="25" spans="1:12" s="1" customFormat="1" ht="15" customHeight="1" x14ac:dyDescent="0.25">
      <c r="A25" s="63" t="s">
        <v>13</v>
      </c>
      <c r="B25" s="70">
        <v>1002</v>
      </c>
      <c r="C25" s="72" t="s">
        <v>15</v>
      </c>
      <c r="D25" s="69"/>
      <c r="E25" s="69"/>
      <c r="F25" s="69">
        <v>351.29</v>
      </c>
      <c r="G25" s="76">
        <v>318.17200000000003</v>
      </c>
      <c r="H25" s="76">
        <v>939.69600000000003</v>
      </c>
      <c r="I25" s="76">
        <v>762.5</v>
      </c>
      <c r="J25" s="76">
        <v>1047.5999999999999</v>
      </c>
      <c r="K25" s="76">
        <v>861.4</v>
      </c>
      <c r="L25" s="20"/>
    </row>
    <row r="26" spans="1:12" s="1" customFormat="1" ht="15" customHeight="1" x14ac:dyDescent="0.25">
      <c r="A26" s="63" t="s">
        <v>13</v>
      </c>
      <c r="B26" s="70">
        <v>1002</v>
      </c>
      <c r="C26" s="72" t="s">
        <v>16</v>
      </c>
      <c r="D26" s="69">
        <v>1642.854</v>
      </c>
      <c r="E26" s="69"/>
      <c r="F26" s="69">
        <v>620.31799999999998</v>
      </c>
      <c r="G26" s="76">
        <v>491.15600000000001</v>
      </c>
      <c r="H26" s="76">
        <v>1218.1420000000001</v>
      </c>
      <c r="I26" s="76">
        <v>814.8</v>
      </c>
      <c r="J26" s="76">
        <v>948.7</v>
      </c>
      <c r="K26" s="76">
        <v>814.8</v>
      </c>
      <c r="L26" s="20"/>
    </row>
    <row r="27" spans="1:12" s="1" customFormat="1" ht="15" customHeight="1" x14ac:dyDescent="0.25">
      <c r="A27" s="63" t="s">
        <v>13</v>
      </c>
      <c r="B27" s="70">
        <v>1002</v>
      </c>
      <c r="C27" s="72" t="s">
        <v>17</v>
      </c>
      <c r="D27" s="69">
        <v>1644.1189999999999</v>
      </c>
      <c r="E27" s="69"/>
      <c r="F27" s="69">
        <v>1048.6759999999999</v>
      </c>
      <c r="G27" s="76">
        <v>549.46900000000005</v>
      </c>
      <c r="H27" s="76">
        <v>1220.527</v>
      </c>
      <c r="I27" s="76">
        <v>814.8</v>
      </c>
      <c r="J27" s="76">
        <v>948.7</v>
      </c>
      <c r="K27" s="76">
        <v>814.8</v>
      </c>
      <c r="L27" s="20"/>
    </row>
    <row r="28" spans="1:12" s="1" customFormat="1" ht="15" customHeight="1" x14ac:dyDescent="0.25">
      <c r="A28" s="136" t="s">
        <v>18</v>
      </c>
      <c r="B28" s="129">
        <v>996</v>
      </c>
      <c r="C28" s="129">
        <v>11</v>
      </c>
      <c r="D28" s="69"/>
      <c r="E28" s="69"/>
      <c r="F28" s="69"/>
      <c r="G28" s="69"/>
      <c r="H28" s="69"/>
      <c r="I28" s="69"/>
      <c r="J28" s="69"/>
      <c r="K28" s="69"/>
      <c r="L28" s="20"/>
    </row>
    <row r="29" spans="1:12" s="1" customFormat="1" ht="15" customHeight="1" x14ac:dyDescent="0.25">
      <c r="A29" s="136" t="s">
        <v>18</v>
      </c>
      <c r="B29" s="129">
        <v>996</v>
      </c>
      <c r="C29" s="129">
        <v>4</v>
      </c>
      <c r="D29" s="69"/>
      <c r="E29" s="69"/>
      <c r="F29" s="69"/>
      <c r="G29" s="69"/>
      <c r="H29" s="69"/>
      <c r="I29" s="69"/>
      <c r="J29" s="69"/>
      <c r="K29" s="69"/>
      <c r="L29" s="20"/>
    </row>
    <row r="30" spans="1:12" s="1" customFormat="1" ht="15" customHeight="1" x14ac:dyDescent="0.25">
      <c r="A30" s="136" t="s">
        <v>18</v>
      </c>
      <c r="B30" s="129">
        <v>996</v>
      </c>
      <c r="C30" s="129">
        <v>5</v>
      </c>
      <c r="D30" s="69"/>
      <c r="E30" s="69"/>
      <c r="F30" s="69"/>
      <c r="G30" s="69"/>
      <c r="H30" s="69"/>
      <c r="I30" s="69"/>
      <c r="J30" s="69"/>
      <c r="K30" s="69"/>
      <c r="L30" s="20"/>
    </row>
    <row r="31" spans="1:12" s="1" customFormat="1" ht="15" customHeight="1" x14ac:dyDescent="0.25">
      <c r="A31" s="136" t="s">
        <v>18</v>
      </c>
      <c r="B31" s="129">
        <v>996</v>
      </c>
      <c r="C31" s="129">
        <v>6</v>
      </c>
      <c r="D31" s="69"/>
      <c r="E31" s="69"/>
      <c r="F31" s="69"/>
      <c r="G31" s="69"/>
      <c r="H31" s="69"/>
      <c r="I31" s="69"/>
      <c r="J31" s="69"/>
      <c r="K31" s="69"/>
      <c r="L31" s="20"/>
    </row>
    <row r="32" spans="1:12" s="1" customFormat="1" ht="15" customHeight="1" x14ac:dyDescent="0.25">
      <c r="A32" s="63" t="s">
        <v>86</v>
      </c>
      <c r="B32" s="70">
        <v>55111</v>
      </c>
      <c r="C32" s="70">
        <v>1</v>
      </c>
      <c r="D32" s="69">
        <v>34067.748</v>
      </c>
      <c r="E32" s="69">
        <v>25660.403999999999</v>
      </c>
      <c r="F32" s="69">
        <v>67366.266000000003</v>
      </c>
      <c r="G32" s="69">
        <v>115012.955</v>
      </c>
      <c r="H32" s="69">
        <v>162166.66</v>
      </c>
      <c r="I32" s="69">
        <v>118317.31299999999</v>
      </c>
      <c r="J32" s="69">
        <v>9291.7839999999997</v>
      </c>
      <c r="K32" s="69">
        <v>110395.83100000001</v>
      </c>
      <c r="L32" s="20"/>
    </row>
    <row r="33" spans="1:13" s="1" customFormat="1" ht="15" customHeight="1" x14ac:dyDescent="0.25">
      <c r="A33" s="63" t="s">
        <v>86</v>
      </c>
      <c r="B33" s="70">
        <v>55111</v>
      </c>
      <c r="C33" s="70">
        <v>2</v>
      </c>
      <c r="D33" s="69">
        <v>61630.866000000002</v>
      </c>
      <c r="E33" s="69">
        <v>17889.432000000001</v>
      </c>
      <c r="F33" s="69">
        <v>93392.008000000002</v>
      </c>
      <c r="G33" s="69">
        <v>82049.020999999993</v>
      </c>
      <c r="H33" s="69">
        <v>150274.93</v>
      </c>
      <c r="I33" s="69">
        <v>92470.808999999994</v>
      </c>
      <c r="J33" s="69">
        <v>16211.37</v>
      </c>
      <c r="K33" s="69">
        <v>102782.76300000001</v>
      </c>
      <c r="L33" s="20"/>
    </row>
    <row r="34" spans="1:13" s="1" customFormat="1" ht="15" customHeight="1" x14ac:dyDescent="0.25">
      <c r="A34" s="63" t="s">
        <v>86</v>
      </c>
      <c r="B34" s="70">
        <v>55111</v>
      </c>
      <c r="C34" s="70">
        <v>3</v>
      </c>
      <c r="D34" s="69">
        <v>18999.288</v>
      </c>
      <c r="E34" s="69">
        <v>26870.052</v>
      </c>
      <c r="F34" s="69">
        <v>113873.8</v>
      </c>
      <c r="G34" s="69">
        <v>100823.875</v>
      </c>
      <c r="H34" s="69">
        <v>144139.72700000001</v>
      </c>
      <c r="I34" s="69">
        <v>151924.37700000001</v>
      </c>
      <c r="J34" s="69">
        <v>25131.994999999999</v>
      </c>
      <c r="K34" s="69">
        <v>84973.165999999997</v>
      </c>
      <c r="L34" s="20"/>
    </row>
    <row r="35" spans="1:13" s="1" customFormat="1" ht="15" customHeight="1" x14ac:dyDescent="0.25">
      <c r="A35" s="63" t="s">
        <v>86</v>
      </c>
      <c r="B35" s="70">
        <v>55111</v>
      </c>
      <c r="C35" s="70">
        <v>4</v>
      </c>
      <c r="D35" s="69">
        <v>35897.267999999996</v>
      </c>
      <c r="E35" s="69">
        <v>14676.552</v>
      </c>
      <c r="F35" s="69">
        <v>108603.65399999999</v>
      </c>
      <c r="G35" s="69">
        <v>107127.52</v>
      </c>
      <c r="H35" s="69">
        <v>155986.204</v>
      </c>
      <c r="I35" s="69">
        <v>83035.203999999998</v>
      </c>
      <c r="J35" s="69">
        <v>19022.099999999999</v>
      </c>
      <c r="K35" s="69">
        <v>103333.45299999999</v>
      </c>
      <c r="L35" s="20"/>
    </row>
    <row r="36" spans="1:13" s="1" customFormat="1" ht="15" customHeight="1" x14ac:dyDescent="0.25">
      <c r="A36" s="63" t="s">
        <v>86</v>
      </c>
      <c r="B36" s="70">
        <v>55111</v>
      </c>
      <c r="C36" s="70">
        <v>5</v>
      </c>
      <c r="D36" s="69">
        <v>13733.214</v>
      </c>
      <c r="E36" s="69">
        <v>22328.196</v>
      </c>
      <c r="F36" s="69">
        <v>75163.854000000007</v>
      </c>
      <c r="G36" s="69">
        <v>107073.516</v>
      </c>
      <c r="H36" s="69">
        <v>143970.99900000001</v>
      </c>
      <c r="I36" s="69">
        <v>82291.005000000005</v>
      </c>
      <c r="J36" s="69">
        <v>14421.616</v>
      </c>
      <c r="K36" s="69">
        <v>65023.995999999999</v>
      </c>
      <c r="L36" s="20"/>
    </row>
    <row r="37" spans="1:13" s="1" customFormat="1" ht="15" customHeight="1" x14ac:dyDescent="0.25">
      <c r="A37" s="63" t="s">
        <v>86</v>
      </c>
      <c r="B37" s="70">
        <v>55111</v>
      </c>
      <c r="C37" s="70">
        <v>6</v>
      </c>
      <c r="D37" s="69">
        <v>21993.245999999999</v>
      </c>
      <c r="E37" s="69">
        <v>12819.906000000001</v>
      </c>
      <c r="F37" s="69">
        <v>82431.149999999994</v>
      </c>
      <c r="G37" s="69">
        <v>90640.474000000002</v>
      </c>
      <c r="H37" s="69">
        <v>130476.22500000001</v>
      </c>
      <c r="I37" s="69">
        <v>82242.582999999999</v>
      </c>
      <c r="J37" s="69">
        <v>19023.365000000002</v>
      </c>
      <c r="K37" s="69">
        <v>84725.316000000006</v>
      </c>
      <c r="L37" s="20"/>
    </row>
    <row r="38" spans="1:13" s="1" customFormat="1" ht="15" customHeight="1" x14ac:dyDescent="0.25">
      <c r="A38" s="63" t="s">
        <v>86</v>
      </c>
      <c r="B38" s="70">
        <v>55111</v>
      </c>
      <c r="C38" s="70">
        <v>7</v>
      </c>
      <c r="D38" s="69">
        <v>13229.766</v>
      </c>
      <c r="E38" s="69">
        <v>30689.736000000001</v>
      </c>
      <c r="F38" s="69">
        <v>84311.703999999998</v>
      </c>
      <c r="G38" s="69">
        <v>88902.770999999993</v>
      </c>
      <c r="H38" s="69">
        <v>174225.005</v>
      </c>
      <c r="I38" s="69">
        <v>49463.072999999997</v>
      </c>
      <c r="J38" s="69">
        <v>20108.210999999999</v>
      </c>
      <c r="K38" s="69">
        <v>111223.274</v>
      </c>
      <c r="L38" s="20"/>
    </row>
    <row r="39" spans="1:13" s="1" customFormat="1" ht="15" customHeight="1" x14ac:dyDescent="0.25">
      <c r="A39" s="63" t="s">
        <v>86</v>
      </c>
      <c r="B39" s="70">
        <v>55111</v>
      </c>
      <c r="C39" s="70">
        <v>8</v>
      </c>
      <c r="D39" s="69">
        <v>19796.502</v>
      </c>
      <c r="E39" s="69">
        <v>13208.995000000001</v>
      </c>
      <c r="F39" s="69">
        <v>92635.817999999999</v>
      </c>
      <c r="G39" s="69">
        <v>91469.979000000007</v>
      </c>
      <c r="H39" s="69">
        <v>140827.10999999999</v>
      </c>
      <c r="I39" s="69">
        <v>49097.256000000001</v>
      </c>
      <c r="J39" s="69">
        <v>14394.887000000001</v>
      </c>
      <c r="K39" s="69">
        <v>57045.777999999998</v>
      </c>
      <c r="L39" s="20"/>
    </row>
    <row r="40" spans="1:13" s="8" customFormat="1" ht="15" customHeight="1" x14ac:dyDescent="0.25">
      <c r="A40" s="136" t="s">
        <v>19</v>
      </c>
      <c r="B40" s="129">
        <v>1004</v>
      </c>
      <c r="C40" s="40" t="s">
        <v>87</v>
      </c>
      <c r="D40" s="69"/>
      <c r="E40" s="69"/>
      <c r="F40" s="69"/>
      <c r="G40" s="69"/>
      <c r="H40" s="69"/>
      <c r="I40" s="69"/>
      <c r="J40" s="69"/>
      <c r="K40" s="69"/>
      <c r="L40" s="22"/>
    </row>
    <row r="41" spans="1:13" s="1" customFormat="1" ht="15" customHeight="1" x14ac:dyDescent="0.25">
      <c r="A41" s="63" t="s">
        <v>19</v>
      </c>
      <c r="B41" s="70">
        <v>1004</v>
      </c>
      <c r="C41" s="40" t="s">
        <v>88</v>
      </c>
      <c r="D41" s="69">
        <v>502957.95500000002</v>
      </c>
      <c r="E41" s="69">
        <v>61170.345999999998</v>
      </c>
      <c r="F41" s="69">
        <v>231657.85</v>
      </c>
      <c r="G41" s="69"/>
      <c r="H41" s="69"/>
      <c r="I41" s="69"/>
      <c r="J41" s="69"/>
      <c r="K41" s="69"/>
      <c r="L41" s="20"/>
    </row>
    <row r="42" spans="1:13" s="1" customFormat="1" ht="15" customHeight="1" x14ac:dyDescent="0.25">
      <c r="A42" s="63" t="s">
        <v>19</v>
      </c>
      <c r="B42" s="70">
        <v>1004</v>
      </c>
      <c r="C42" s="40" t="s">
        <v>89</v>
      </c>
      <c r="D42" s="69">
        <v>302148.728</v>
      </c>
      <c r="E42" s="69">
        <v>91935.572</v>
      </c>
      <c r="F42" s="69">
        <v>325295.07</v>
      </c>
      <c r="G42" s="69"/>
      <c r="H42" s="69"/>
      <c r="I42" s="69"/>
      <c r="J42" s="69"/>
      <c r="K42" s="69"/>
      <c r="L42" s="20"/>
    </row>
    <row r="43" spans="1:13" s="1" customFormat="1" ht="15" customHeight="1" x14ac:dyDescent="0.25">
      <c r="A43" s="63" t="s">
        <v>19</v>
      </c>
      <c r="B43" s="70">
        <v>1004</v>
      </c>
      <c r="C43" s="40" t="s">
        <v>90</v>
      </c>
      <c r="D43" s="69">
        <v>566592.71299999999</v>
      </c>
      <c r="E43" s="69">
        <v>76866.179999999993</v>
      </c>
      <c r="F43" s="69">
        <v>262081.68100000001</v>
      </c>
      <c r="G43" s="69"/>
      <c r="H43" s="69"/>
      <c r="I43" s="69"/>
      <c r="J43" s="69"/>
      <c r="K43" s="69"/>
      <c r="L43" s="20"/>
    </row>
    <row r="44" spans="1:13" s="1" customFormat="1" ht="15" customHeight="1" x14ac:dyDescent="0.25">
      <c r="A44" s="106" t="s">
        <v>19</v>
      </c>
      <c r="B44" s="103">
        <v>1004</v>
      </c>
      <c r="C44" s="138" t="s">
        <v>129</v>
      </c>
      <c r="D44" s="69"/>
      <c r="E44" s="69"/>
      <c r="F44" s="69"/>
      <c r="G44" s="112"/>
      <c r="H44" s="102">
        <v>856778.36899999995</v>
      </c>
      <c r="I44" s="140">
        <v>4722928.5520000001</v>
      </c>
      <c r="J44" s="140">
        <v>5993425.0719999997</v>
      </c>
      <c r="K44" s="140">
        <v>5844956.4850000003</v>
      </c>
      <c r="L44" s="113"/>
      <c r="M44" s="8"/>
    </row>
    <row r="45" spans="1:13" s="1" customFormat="1" ht="15" customHeight="1" x14ac:dyDescent="0.25">
      <c r="A45" s="106" t="s">
        <v>19</v>
      </c>
      <c r="B45" s="103">
        <v>1004</v>
      </c>
      <c r="C45" s="138" t="s">
        <v>130</v>
      </c>
      <c r="D45" s="69"/>
      <c r="E45" s="69"/>
      <c r="F45" s="69"/>
      <c r="G45" s="112"/>
      <c r="H45" s="102">
        <v>1211056.382</v>
      </c>
      <c r="I45" s="140">
        <v>4764248.0360000003</v>
      </c>
      <c r="J45" s="140">
        <v>5440459.9709999999</v>
      </c>
      <c r="K45" s="140">
        <v>6213428.3799999999</v>
      </c>
      <c r="L45" s="113"/>
      <c r="M45" s="8"/>
    </row>
    <row r="46" spans="1:13" s="1" customFormat="1" ht="15" customHeight="1" x14ac:dyDescent="0.25">
      <c r="A46" s="136" t="s">
        <v>20</v>
      </c>
      <c r="B46" s="73">
        <v>1012</v>
      </c>
      <c r="C46" s="73">
        <v>1</v>
      </c>
      <c r="D46" s="74"/>
      <c r="E46" s="74"/>
      <c r="F46" s="74"/>
      <c r="G46" s="136"/>
      <c r="H46" s="136"/>
      <c r="I46" s="136"/>
      <c r="J46" s="136"/>
      <c r="K46" s="136"/>
      <c r="L46" s="22"/>
      <c r="M46" s="8"/>
    </row>
    <row r="47" spans="1:13" s="1" customFormat="1" ht="15" customHeight="1" x14ac:dyDescent="0.25">
      <c r="A47" s="136" t="s">
        <v>20</v>
      </c>
      <c r="B47" s="129">
        <v>1012</v>
      </c>
      <c r="C47" s="129">
        <v>2</v>
      </c>
      <c r="D47" s="69">
        <v>2847621.5419999999</v>
      </c>
      <c r="E47" s="69">
        <v>1193248.3770000001</v>
      </c>
      <c r="F47" s="69">
        <v>1771992.422</v>
      </c>
      <c r="G47" s="140">
        <v>1126711.7749999999</v>
      </c>
      <c r="H47" s="140">
        <v>1856533.777</v>
      </c>
      <c r="I47" s="140">
        <v>1533143.2069999999</v>
      </c>
      <c r="J47" s="140">
        <v>906530.09400000004</v>
      </c>
      <c r="K47" s="140">
        <v>495697.49800000002</v>
      </c>
      <c r="L47" s="22"/>
      <c r="M47" s="8"/>
    </row>
    <row r="48" spans="1:13" s="1" customFormat="1" ht="15" customHeight="1" x14ac:dyDescent="0.25">
      <c r="A48" s="136" t="s">
        <v>20</v>
      </c>
      <c r="B48" s="129">
        <v>1012</v>
      </c>
      <c r="C48" s="129">
        <v>3</v>
      </c>
      <c r="D48" s="69">
        <v>9615279.0590000004</v>
      </c>
      <c r="E48" s="69">
        <v>6886166.8470000001</v>
      </c>
      <c r="F48" s="69">
        <v>8871053.0240000002</v>
      </c>
      <c r="G48" s="140">
        <v>8217822.824</v>
      </c>
      <c r="H48" s="140">
        <v>8236990.5029999996</v>
      </c>
      <c r="I48" s="140">
        <v>7620275.966</v>
      </c>
      <c r="J48" s="140">
        <v>8946132.9370000008</v>
      </c>
      <c r="K48" s="140">
        <v>7261571.2209999999</v>
      </c>
      <c r="L48" s="22"/>
      <c r="M48" s="8"/>
    </row>
    <row r="49" spans="1:13" s="1" customFormat="1" ht="15" customHeight="1" x14ac:dyDescent="0.25">
      <c r="A49" s="136" t="s">
        <v>21</v>
      </c>
      <c r="B49" s="129">
        <v>1043</v>
      </c>
      <c r="C49" s="75" t="s">
        <v>22</v>
      </c>
      <c r="D49" s="69">
        <v>3779909.3879999998</v>
      </c>
      <c r="E49" s="69">
        <v>3011671.4530000002</v>
      </c>
      <c r="F49" s="69">
        <v>3006078.54</v>
      </c>
      <c r="G49" s="140">
        <v>1957748.0819999999</v>
      </c>
      <c r="H49" s="140">
        <v>1386107.5719999999</v>
      </c>
      <c r="I49" s="140">
        <v>454248.52399999998</v>
      </c>
      <c r="J49" s="140">
        <v>806175.81200000003</v>
      </c>
      <c r="K49" s="140"/>
      <c r="L49" s="22"/>
      <c r="M49" s="8"/>
    </row>
    <row r="50" spans="1:13" s="1" customFormat="1" ht="15" customHeight="1" x14ac:dyDescent="0.25">
      <c r="A50" s="136" t="s">
        <v>21</v>
      </c>
      <c r="B50" s="129">
        <v>1043</v>
      </c>
      <c r="C50" s="75" t="s">
        <v>23</v>
      </c>
      <c r="D50" s="69">
        <v>3930265.1120000002</v>
      </c>
      <c r="E50" s="69">
        <v>3588151.895</v>
      </c>
      <c r="F50" s="69">
        <v>3563848.071</v>
      </c>
      <c r="G50" s="140">
        <v>2441581.6830000002</v>
      </c>
      <c r="H50" s="140">
        <v>1490406.9</v>
      </c>
      <c r="I50" s="140">
        <v>574966.15599999996</v>
      </c>
      <c r="J50" s="140">
        <v>973352.39899999998</v>
      </c>
      <c r="K50" s="140"/>
      <c r="L50" s="22"/>
      <c r="M50" s="8"/>
    </row>
    <row r="51" spans="1:13" s="1" customFormat="1" ht="15" customHeight="1" x14ac:dyDescent="0.25">
      <c r="A51" s="136" t="s">
        <v>24</v>
      </c>
      <c r="B51" s="129">
        <v>7759</v>
      </c>
      <c r="C51" s="75" t="s">
        <v>25</v>
      </c>
      <c r="D51" s="69">
        <v>59633.175000000003</v>
      </c>
      <c r="E51" s="69">
        <v>16369.335999999999</v>
      </c>
      <c r="F51" s="69">
        <v>154110.71900000001</v>
      </c>
      <c r="G51" s="140">
        <v>193891.853</v>
      </c>
      <c r="H51" s="140">
        <v>239225.943</v>
      </c>
      <c r="I51" s="140">
        <v>178716.33300000001</v>
      </c>
      <c r="J51" s="140">
        <v>43300.18</v>
      </c>
      <c r="K51" s="140">
        <v>136657.92300000001</v>
      </c>
      <c r="L51" s="22"/>
      <c r="M51" s="8"/>
    </row>
    <row r="52" spans="1:13" s="1" customFormat="1" ht="15" customHeight="1" x14ac:dyDescent="0.25">
      <c r="A52" s="136" t="s">
        <v>24</v>
      </c>
      <c r="B52" s="129">
        <v>7759</v>
      </c>
      <c r="C52" s="75" t="s">
        <v>26</v>
      </c>
      <c r="D52" s="69">
        <v>23378.674999999999</v>
      </c>
      <c r="E52" s="69">
        <v>77514.902000000002</v>
      </c>
      <c r="F52" s="69">
        <v>248967.22899999999</v>
      </c>
      <c r="G52" s="140">
        <v>304120.54100000003</v>
      </c>
      <c r="H52" s="140">
        <v>429696.652</v>
      </c>
      <c r="I52" s="140">
        <v>232964.954</v>
      </c>
      <c r="J52" s="140">
        <v>56192.504000000001</v>
      </c>
      <c r="K52" s="140">
        <v>281413.408</v>
      </c>
      <c r="L52" s="22"/>
      <c r="M52" s="8"/>
    </row>
    <row r="53" spans="1:13" s="1" customFormat="1" ht="15" customHeight="1" x14ac:dyDescent="0.25">
      <c r="A53" s="136" t="s">
        <v>24</v>
      </c>
      <c r="B53" s="129">
        <v>7759</v>
      </c>
      <c r="C53" s="75" t="s">
        <v>27</v>
      </c>
      <c r="D53" s="69">
        <v>20569.075000000001</v>
      </c>
      <c r="E53" s="69">
        <v>84090.062999999995</v>
      </c>
      <c r="F53" s="69">
        <v>235666.83199999999</v>
      </c>
      <c r="G53" s="140">
        <v>306822.49099999998</v>
      </c>
      <c r="H53" s="140">
        <v>401769.19300000003</v>
      </c>
      <c r="I53" s="140">
        <v>210027.19099999999</v>
      </c>
      <c r="J53" s="140">
        <v>46743.385999999999</v>
      </c>
      <c r="K53" s="140">
        <v>256326.71400000001</v>
      </c>
      <c r="L53" s="22"/>
      <c r="M53" s="8"/>
    </row>
    <row r="54" spans="1:13" s="1" customFormat="1" ht="15" customHeight="1" x14ac:dyDescent="0.25">
      <c r="A54" s="136" t="s">
        <v>24</v>
      </c>
      <c r="B54" s="129">
        <v>7759</v>
      </c>
      <c r="C54" s="75" t="s">
        <v>28</v>
      </c>
      <c r="D54" s="69">
        <v>36536.1</v>
      </c>
      <c r="E54" s="69">
        <v>19123.073</v>
      </c>
      <c r="F54" s="69">
        <v>183365.75099999999</v>
      </c>
      <c r="G54" s="140">
        <v>197122.774</v>
      </c>
      <c r="H54" s="140">
        <v>416887.02299999999</v>
      </c>
      <c r="I54" s="140">
        <v>209074.27600000001</v>
      </c>
      <c r="J54" s="140">
        <v>38352.906000000003</v>
      </c>
      <c r="K54" s="140">
        <v>163264.08799999999</v>
      </c>
      <c r="L54" s="22"/>
      <c r="M54" s="8"/>
    </row>
    <row r="55" spans="1:13" s="1" customFormat="1" ht="15" customHeight="1" x14ac:dyDescent="0.25">
      <c r="A55" s="136" t="s">
        <v>29</v>
      </c>
      <c r="B55" s="129">
        <v>6113</v>
      </c>
      <c r="C55" s="129">
        <v>1</v>
      </c>
      <c r="D55" s="69">
        <v>17905596.449999999</v>
      </c>
      <c r="E55" s="69">
        <v>13441322.816</v>
      </c>
      <c r="F55" s="69">
        <v>18830647.077</v>
      </c>
      <c r="G55" s="140">
        <v>16521532.646</v>
      </c>
      <c r="H55" s="140">
        <v>17153818.748</v>
      </c>
      <c r="I55" s="140">
        <v>15440951.033</v>
      </c>
      <c r="J55" s="140">
        <v>16959408.971999999</v>
      </c>
      <c r="K55" s="140">
        <v>14243503.632999999</v>
      </c>
      <c r="L55" s="22"/>
      <c r="M55" s="8"/>
    </row>
    <row r="56" spans="1:13" s="1" customFormat="1" ht="15" customHeight="1" x14ac:dyDescent="0.25">
      <c r="A56" s="136" t="s">
        <v>29</v>
      </c>
      <c r="B56" s="129">
        <v>6113</v>
      </c>
      <c r="C56" s="129">
        <v>2</v>
      </c>
      <c r="D56" s="69">
        <v>18982610.096000001</v>
      </c>
      <c r="E56" s="69">
        <v>13496464.949999999</v>
      </c>
      <c r="F56" s="69">
        <v>19590013.333000001</v>
      </c>
      <c r="G56" s="140">
        <v>18049575.908</v>
      </c>
      <c r="H56" s="140">
        <v>17115650.383000001</v>
      </c>
      <c r="I56" s="140">
        <v>12408783.348999999</v>
      </c>
      <c r="J56" s="140">
        <v>15535196.174000001</v>
      </c>
      <c r="K56" s="140">
        <v>13110809.295</v>
      </c>
      <c r="L56" s="22"/>
      <c r="M56" s="8"/>
    </row>
    <row r="57" spans="1:13" s="1" customFormat="1" ht="15" customHeight="1" x14ac:dyDescent="0.25">
      <c r="A57" s="136" t="s">
        <v>29</v>
      </c>
      <c r="B57" s="129">
        <v>6113</v>
      </c>
      <c r="C57" s="129">
        <v>3</v>
      </c>
      <c r="D57" s="69">
        <v>20069749.363000002</v>
      </c>
      <c r="E57" s="69">
        <v>17967724.311000001</v>
      </c>
      <c r="F57" s="69">
        <v>18744530.212000001</v>
      </c>
      <c r="G57" s="140">
        <v>16740203.68</v>
      </c>
      <c r="H57" s="140">
        <v>18285109.296999998</v>
      </c>
      <c r="I57" s="140">
        <v>14012296.387</v>
      </c>
      <c r="J57" s="140">
        <v>14307819.66</v>
      </c>
      <c r="K57" s="140">
        <v>10486750.964</v>
      </c>
      <c r="L57" s="22"/>
      <c r="M57" s="8"/>
    </row>
    <row r="58" spans="1:13" s="1" customFormat="1" ht="15" customHeight="1" x14ac:dyDescent="0.25">
      <c r="A58" s="136" t="s">
        <v>29</v>
      </c>
      <c r="B58" s="129">
        <v>6113</v>
      </c>
      <c r="C58" s="129">
        <v>4</v>
      </c>
      <c r="D58" s="69">
        <v>16913807.999000002</v>
      </c>
      <c r="E58" s="69">
        <v>14298363.007999999</v>
      </c>
      <c r="F58" s="69">
        <v>16640644.755999999</v>
      </c>
      <c r="G58" s="140">
        <v>13945322.537</v>
      </c>
      <c r="H58" s="140">
        <v>15836565.323000001</v>
      </c>
      <c r="I58" s="140">
        <v>12924283.645</v>
      </c>
      <c r="J58" s="140">
        <v>12757926.85</v>
      </c>
      <c r="K58" s="140">
        <v>12271118.327</v>
      </c>
      <c r="L58" s="22"/>
      <c r="M58" s="8"/>
    </row>
    <row r="59" spans="1:13" s="1" customFormat="1" ht="15" customHeight="1" x14ac:dyDescent="0.25">
      <c r="A59" s="136" t="s">
        <v>29</v>
      </c>
      <c r="B59" s="129">
        <v>6113</v>
      </c>
      <c r="C59" s="129">
        <v>5</v>
      </c>
      <c r="D59" s="69">
        <v>12557363.092</v>
      </c>
      <c r="E59" s="69">
        <v>12556137.128</v>
      </c>
      <c r="F59" s="69">
        <v>14391841.708000001</v>
      </c>
      <c r="G59" s="140">
        <v>15354155.5</v>
      </c>
      <c r="H59" s="140">
        <v>14571374.721999999</v>
      </c>
      <c r="I59" s="140">
        <v>12200057.844000001</v>
      </c>
      <c r="J59" s="140">
        <v>13982238.946</v>
      </c>
      <c r="K59" s="140">
        <v>9726976.7280000001</v>
      </c>
      <c r="L59" s="22"/>
      <c r="M59" s="8"/>
    </row>
    <row r="60" spans="1:13" s="1" customFormat="1" ht="15" customHeight="1" x14ac:dyDescent="0.25">
      <c r="A60" s="136" t="s">
        <v>78</v>
      </c>
      <c r="B60" s="129">
        <v>990</v>
      </c>
      <c r="C60" s="129">
        <v>10</v>
      </c>
      <c r="D60" s="69">
        <v>2084.4499999999998</v>
      </c>
      <c r="E60" s="69">
        <v>282.36399999999998</v>
      </c>
      <c r="F60" s="69">
        <v>2348.701</v>
      </c>
      <c r="G60" s="140">
        <v>234.643</v>
      </c>
      <c r="H60" s="140"/>
      <c r="I60" s="140"/>
      <c r="J60" s="140"/>
      <c r="K60" s="140"/>
      <c r="L60" s="22"/>
      <c r="M60" s="8"/>
    </row>
    <row r="61" spans="1:13" s="1" customFormat="1" ht="15" customHeight="1" x14ac:dyDescent="0.25">
      <c r="A61" s="136" t="s">
        <v>78</v>
      </c>
      <c r="B61" s="129">
        <v>990</v>
      </c>
      <c r="C61" s="129">
        <v>50</v>
      </c>
      <c r="D61" s="69">
        <v>2377018.4249999998</v>
      </c>
      <c r="E61" s="69">
        <v>2475522.5180000002</v>
      </c>
      <c r="F61" s="69">
        <v>2677577.3149999999</v>
      </c>
      <c r="G61" s="140">
        <v>2508746.1639999999</v>
      </c>
      <c r="H61" s="140">
        <v>3048249.4670000002</v>
      </c>
      <c r="I61" s="140">
        <v>2571320.83</v>
      </c>
      <c r="J61" s="140">
        <v>2693793.014</v>
      </c>
      <c r="K61" s="140">
        <v>1671901.727</v>
      </c>
      <c r="L61" s="22"/>
      <c r="M61" s="8"/>
    </row>
    <row r="62" spans="1:13" s="1" customFormat="1" ht="15" customHeight="1" x14ac:dyDescent="0.25">
      <c r="A62" s="136" t="s">
        <v>78</v>
      </c>
      <c r="B62" s="129">
        <v>990</v>
      </c>
      <c r="C62" s="129">
        <v>60</v>
      </c>
      <c r="D62" s="69">
        <v>2124926.9249999998</v>
      </c>
      <c r="E62" s="69">
        <v>2762115.2</v>
      </c>
      <c r="F62" s="69">
        <v>1652088.223</v>
      </c>
      <c r="G62" s="140">
        <v>2427546.452</v>
      </c>
      <c r="H62" s="140">
        <v>2942007.943</v>
      </c>
      <c r="I62" s="140">
        <v>2559047.0920000002</v>
      </c>
      <c r="J62" s="140">
        <v>2767492.18</v>
      </c>
      <c r="K62" s="140">
        <v>1676562.4169999999</v>
      </c>
      <c r="L62" s="22"/>
      <c r="M62" s="8"/>
    </row>
    <row r="63" spans="1:13" s="1" customFormat="1" ht="15" customHeight="1" x14ac:dyDescent="0.25">
      <c r="A63" s="136" t="s">
        <v>78</v>
      </c>
      <c r="B63" s="129">
        <v>990</v>
      </c>
      <c r="C63" s="129">
        <v>70</v>
      </c>
      <c r="D63" s="69">
        <v>9142043.8499999996</v>
      </c>
      <c r="E63" s="69">
        <v>12155887.344000001</v>
      </c>
      <c r="F63" s="69">
        <v>11231288.828</v>
      </c>
      <c r="G63" s="140">
        <v>11148054.335999999</v>
      </c>
      <c r="H63" s="140">
        <v>11273335.231000001</v>
      </c>
      <c r="I63" s="140">
        <v>13466044.753</v>
      </c>
      <c r="J63" s="140">
        <v>12135395.047</v>
      </c>
      <c r="K63" s="140">
        <v>11132251.106000001</v>
      </c>
      <c r="L63" s="22"/>
      <c r="M63" s="8"/>
    </row>
    <row r="64" spans="1:13" s="1" customFormat="1" ht="15" customHeight="1" x14ac:dyDescent="0.25">
      <c r="A64" s="136" t="s">
        <v>78</v>
      </c>
      <c r="B64" s="129">
        <v>990</v>
      </c>
      <c r="C64" s="129">
        <v>9</v>
      </c>
      <c r="D64" s="69">
        <v>1351.4749999999999</v>
      </c>
      <c r="E64" s="69">
        <v>5536.3289999999997</v>
      </c>
      <c r="F64" s="69">
        <v>14567.924000000001</v>
      </c>
      <c r="G64" s="140">
        <v>450.44900000000001</v>
      </c>
      <c r="H64" s="140"/>
      <c r="I64" s="140"/>
      <c r="J64" s="140"/>
      <c r="K64" s="140"/>
      <c r="L64" s="22"/>
      <c r="M64" s="8"/>
    </row>
    <row r="65" spans="1:13" s="1" customFormat="1" ht="15" customHeight="1" x14ac:dyDescent="0.25">
      <c r="A65" s="136" t="s">
        <v>78</v>
      </c>
      <c r="B65" s="129">
        <v>990</v>
      </c>
      <c r="C65" s="75" t="s">
        <v>28</v>
      </c>
      <c r="D65" s="69">
        <v>48062.85</v>
      </c>
      <c r="E65" s="69">
        <v>7072.7439999999997</v>
      </c>
      <c r="F65" s="69">
        <v>214512.29</v>
      </c>
      <c r="G65" s="140">
        <v>194860.495</v>
      </c>
      <c r="H65" s="140">
        <v>148462.454</v>
      </c>
      <c r="I65" s="140">
        <v>173374.34599999999</v>
      </c>
      <c r="J65" s="140">
        <v>52396.281000000003</v>
      </c>
      <c r="K65" s="140">
        <v>281049.79499999998</v>
      </c>
      <c r="L65" s="22"/>
      <c r="M65" s="8"/>
    </row>
    <row r="66" spans="1:13" s="1" customFormat="1" ht="15" customHeight="1" x14ac:dyDescent="0.25">
      <c r="A66" s="136" t="s">
        <v>78</v>
      </c>
      <c r="B66" s="129">
        <v>990</v>
      </c>
      <c r="C66" s="75" t="s">
        <v>32</v>
      </c>
      <c r="D66" s="69">
        <v>52116.724999999999</v>
      </c>
      <c r="E66" s="69">
        <v>14206.796</v>
      </c>
      <c r="F66" s="69">
        <v>207307.94200000001</v>
      </c>
      <c r="G66" s="140">
        <v>225070.89</v>
      </c>
      <c r="H66" s="140">
        <v>217601.58900000001</v>
      </c>
      <c r="I66" s="140">
        <v>193930.52799999999</v>
      </c>
      <c r="J66" s="140">
        <v>38495.415000000001</v>
      </c>
      <c r="K66" s="140">
        <v>289529.36499999999</v>
      </c>
      <c r="L66" s="22"/>
      <c r="M66" s="8"/>
    </row>
    <row r="67" spans="1:13" s="1" customFormat="1" ht="15" customHeight="1" x14ac:dyDescent="0.25">
      <c r="A67" s="136" t="s">
        <v>78</v>
      </c>
      <c r="B67" s="129">
        <v>990</v>
      </c>
      <c r="C67" s="75" t="s">
        <v>33</v>
      </c>
      <c r="D67" s="69">
        <v>204319.02499999999</v>
      </c>
      <c r="E67" s="69">
        <v>42301.911</v>
      </c>
      <c r="F67" s="69">
        <v>416730.17599999998</v>
      </c>
      <c r="G67" s="140">
        <v>462511.77799999999</v>
      </c>
      <c r="H67" s="140">
        <v>545657.33299999998</v>
      </c>
      <c r="I67" s="140">
        <v>314896.076</v>
      </c>
      <c r="J67" s="140">
        <v>164165.83199999999</v>
      </c>
      <c r="K67" s="140">
        <v>1103879.0460000001</v>
      </c>
      <c r="L67" s="22"/>
      <c r="M67" s="8"/>
    </row>
    <row r="68" spans="1:13" s="1" customFormat="1" ht="15" customHeight="1" x14ac:dyDescent="0.25">
      <c r="A68" s="136" t="s">
        <v>30</v>
      </c>
      <c r="B68" s="129">
        <v>7763</v>
      </c>
      <c r="C68" s="129">
        <v>1</v>
      </c>
      <c r="D68" s="69">
        <v>74880.100999999995</v>
      </c>
      <c r="E68" s="69">
        <v>48909.690999999999</v>
      </c>
      <c r="F68" s="69">
        <v>155121.79800000001</v>
      </c>
      <c r="G68" s="140">
        <v>85701.845000000001</v>
      </c>
      <c r="H68" s="140">
        <v>237072.595</v>
      </c>
      <c r="I68" s="140">
        <v>177263.87</v>
      </c>
      <c r="J68" s="140">
        <v>91763.077000000005</v>
      </c>
      <c r="K68" s="140">
        <v>272908.91399999999</v>
      </c>
      <c r="L68" s="22"/>
      <c r="M68" s="8"/>
    </row>
    <row r="69" spans="1:13" s="1" customFormat="1" ht="15" customHeight="1" x14ac:dyDescent="0.25">
      <c r="A69" s="136" t="s">
        <v>30</v>
      </c>
      <c r="B69" s="129">
        <v>7763</v>
      </c>
      <c r="C69" s="129">
        <v>2</v>
      </c>
      <c r="D69" s="69">
        <v>73902.945000000007</v>
      </c>
      <c r="E69" s="69">
        <v>47946.830999999998</v>
      </c>
      <c r="F69" s="69">
        <v>150331.49400000001</v>
      </c>
      <c r="G69" s="140">
        <v>142184.334</v>
      </c>
      <c r="H69" s="140">
        <v>250974.95199999999</v>
      </c>
      <c r="I69" s="140">
        <v>181311.55600000001</v>
      </c>
      <c r="J69" s="140">
        <v>90449.414000000004</v>
      </c>
      <c r="K69" s="140">
        <v>282078.728</v>
      </c>
      <c r="L69" s="22"/>
      <c r="M69" s="8"/>
    </row>
    <row r="70" spans="1:13" s="1" customFormat="1" ht="15" customHeight="1" x14ac:dyDescent="0.25">
      <c r="A70" s="136" t="s">
        <v>30</v>
      </c>
      <c r="B70" s="129">
        <v>7763</v>
      </c>
      <c r="C70" s="129">
        <v>3</v>
      </c>
      <c r="D70" s="69">
        <v>73805.694000000003</v>
      </c>
      <c r="E70" s="69">
        <v>47206.735000000001</v>
      </c>
      <c r="F70" s="69">
        <v>139030.08900000001</v>
      </c>
      <c r="G70" s="140">
        <v>123984.79700000001</v>
      </c>
      <c r="H70" s="140">
        <v>246158.514</v>
      </c>
      <c r="I70" s="140">
        <v>174878.80799999999</v>
      </c>
      <c r="J70" s="140">
        <v>91506.346000000005</v>
      </c>
      <c r="K70" s="140">
        <v>277302.66899999999</v>
      </c>
      <c r="L70" s="22"/>
      <c r="M70" s="8"/>
    </row>
    <row r="71" spans="1:13" s="1" customFormat="1" ht="15" customHeight="1" x14ac:dyDescent="0.25">
      <c r="A71" s="136" t="s">
        <v>31</v>
      </c>
      <c r="B71" s="129">
        <v>7948</v>
      </c>
      <c r="C71" s="129">
        <v>1</v>
      </c>
      <c r="D71" s="69">
        <v>47784.584000000003</v>
      </c>
      <c r="E71" s="69">
        <v>11818.064</v>
      </c>
      <c r="F71" s="69">
        <v>82379.023000000001</v>
      </c>
      <c r="G71" s="140">
        <v>66197.388000000006</v>
      </c>
      <c r="H71" s="140">
        <v>125924.361</v>
      </c>
      <c r="I71" s="140">
        <v>26636.956999999999</v>
      </c>
      <c r="J71" s="140">
        <v>59186.652000000002</v>
      </c>
      <c r="K71" s="140">
        <v>17899.631000000001</v>
      </c>
      <c r="L71" s="22"/>
      <c r="M71" s="8"/>
    </row>
    <row r="72" spans="1:13" s="1" customFormat="1" ht="15" customHeight="1" x14ac:dyDescent="0.25">
      <c r="A72" s="136" t="s">
        <v>31</v>
      </c>
      <c r="B72" s="129">
        <v>7948</v>
      </c>
      <c r="C72" s="129">
        <v>2</v>
      </c>
      <c r="D72" s="69">
        <v>38954.909</v>
      </c>
      <c r="E72" s="69">
        <v>16853.517</v>
      </c>
      <c r="F72" s="69">
        <v>80566.259999999995</v>
      </c>
      <c r="G72" s="140">
        <v>65999.58</v>
      </c>
      <c r="H72" s="140">
        <v>135486.139</v>
      </c>
      <c r="I72" s="140">
        <v>42173.557999999997</v>
      </c>
      <c r="J72" s="140">
        <v>50570.887000000002</v>
      </c>
      <c r="K72" s="140">
        <v>11653.124</v>
      </c>
      <c r="L72" s="22"/>
      <c r="M72" s="8"/>
    </row>
    <row r="73" spans="1:13" s="1" customFormat="1" ht="15" customHeight="1" x14ac:dyDescent="0.25">
      <c r="A73" s="136" t="s">
        <v>31</v>
      </c>
      <c r="B73" s="129">
        <v>7948</v>
      </c>
      <c r="C73" s="129">
        <v>3</v>
      </c>
      <c r="D73" s="69">
        <v>37201.635999999999</v>
      </c>
      <c r="E73" s="69">
        <v>16103.882</v>
      </c>
      <c r="F73" s="69">
        <v>88726.676000000007</v>
      </c>
      <c r="G73" s="140">
        <v>62080.334999999999</v>
      </c>
      <c r="H73" s="140">
        <v>130700.01700000001</v>
      </c>
      <c r="I73" s="140">
        <v>35498.402000000002</v>
      </c>
      <c r="J73" s="140">
        <v>44607.951999999997</v>
      </c>
      <c r="K73" s="140">
        <v>11867.198</v>
      </c>
      <c r="L73" s="22"/>
      <c r="M73" s="8"/>
    </row>
    <row r="74" spans="1:13" s="1" customFormat="1" ht="15" customHeight="1" x14ac:dyDescent="0.25">
      <c r="A74" s="136" t="s">
        <v>31</v>
      </c>
      <c r="B74" s="129">
        <v>7948</v>
      </c>
      <c r="C74" s="129">
        <v>4</v>
      </c>
      <c r="D74" s="69">
        <v>32625.442999999999</v>
      </c>
      <c r="E74" s="69">
        <v>10722.558999999999</v>
      </c>
      <c r="F74" s="69">
        <v>67555.856</v>
      </c>
      <c r="G74" s="140">
        <v>83857.565000000002</v>
      </c>
      <c r="H74" s="140">
        <v>118406.073</v>
      </c>
      <c r="I74" s="140">
        <v>31278.067999999999</v>
      </c>
      <c r="J74" s="140">
        <v>43792.408000000003</v>
      </c>
      <c r="K74" s="140">
        <v>8521.3349999999991</v>
      </c>
      <c r="L74" s="22"/>
      <c r="M74" s="8"/>
    </row>
    <row r="75" spans="1:13" s="1" customFormat="1" ht="15" customHeight="1" x14ac:dyDescent="0.25">
      <c r="A75" s="136" t="s">
        <v>31</v>
      </c>
      <c r="B75" s="129">
        <v>7948</v>
      </c>
      <c r="C75" s="129">
        <v>5</v>
      </c>
      <c r="D75" s="69">
        <v>23803.478999999999</v>
      </c>
      <c r="E75" s="69">
        <v>10618.535</v>
      </c>
      <c r="F75" s="69">
        <v>56965.868999999999</v>
      </c>
      <c r="G75" s="140">
        <v>78914.236000000004</v>
      </c>
      <c r="H75" s="140">
        <v>127265.821</v>
      </c>
      <c r="I75" s="140">
        <v>24485.357</v>
      </c>
      <c r="J75" s="140">
        <v>35742.160000000003</v>
      </c>
      <c r="K75" s="140">
        <v>7113.5569999999998</v>
      </c>
      <c r="L75" s="22"/>
      <c r="M75" s="8"/>
    </row>
    <row r="76" spans="1:13" s="1" customFormat="1" ht="15" customHeight="1" x14ac:dyDescent="0.25">
      <c r="A76" s="136" t="s">
        <v>31</v>
      </c>
      <c r="B76" s="129">
        <v>7948</v>
      </c>
      <c r="C76" s="129">
        <v>6</v>
      </c>
      <c r="D76" s="69">
        <v>18903.43</v>
      </c>
      <c r="E76" s="69">
        <v>12822.915999999999</v>
      </c>
      <c r="F76" s="69">
        <v>66725.073000000004</v>
      </c>
      <c r="G76" s="140">
        <v>49410.883999999998</v>
      </c>
      <c r="H76" s="140">
        <v>132312.49400000001</v>
      </c>
      <c r="I76" s="140">
        <v>23112.498</v>
      </c>
      <c r="J76" s="140">
        <v>32234.038</v>
      </c>
      <c r="K76" s="140">
        <v>6702.97</v>
      </c>
      <c r="L76" s="22"/>
      <c r="M76" s="8"/>
    </row>
    <row r="77" spans="1:13" s="1" customFormat="1" ht="15" customHeight="1" x14ac:dyDescent="0.25">
      <c r="A77" s="136" t="s">
        <v>77</v>
      </c>
      <c r="B77" s="129">
        <v>991</v>
      </c>
      <c r="C77" s="129">
        <v>1</v>
      </c>
      <c r="D77" s="69">
        <v>3702.85</v>
      </c>
      <c r="E77" s="69"/>
      <c r="F77" s="69">
        <v>39552.796000000002</v>
      </c>
      <c r="G77" s="140">
        <v>16330.279</v>
      </c>
      <c r="H77" s="140"/>
      <c r="I77" s="140"/>
      <c r="J77" s="140"/>
      <c r="K77" s="140"/>
      <c r="L77" s="22"/>
      <c r="M77" s="8"/>
    </row>
    <row r="78" spans="1:13" s="1" customFormat="1" ht="15" customHeight="1" x14ac:dyDescent="0.25">
      <c r="A78" s="136" t="s">
        <v>77</v>
      </c>
      <c r="B78" s="129">
        <v>991</v>
      </c>
      <c r="C78" s="129">
        <v>2</v>
      </c>
      <c r="D78" s="69">
        <v>3393.05</v>
      </c>
      <c r="E78" s="69"/>
      <c r="F78" s="69">
        <v>39433.161</v>
      </c>
      <c r="G78" s="140">
        <v>16825.741000000002</v>
      </c>
      <c r="H78" s="140"/>
      <c r="I78" s="140"/>
      <c r="J78" s="140"/>
      <c r="K78" s="140"/>
      <c r="L78" s="22"/>
      <c r="M78" s="8"/>
    </row>
    <row r="79" spans="1:13" s="1" customFormat="1" ht="15" customHeight="1" x14ac:dyDescent="0.25">
      <c r="A79" s="136" t="s">
        <v>77</v>
      </c>
      <c r="B79" s="129">
        <v>991</v>
      </c>
      <c r="C79" s="129">
        <v>3</v>
      </c>
      <c r="D79" s="69">
        <v>569248.85199999996</v>
      </c>
      <c r="E79" s="69">
        <v>193225.78400000001</v>
      </c>
      <c r="F79" s="69">
        <v>756879.11800000002</v>
      </c>
      <c r="G79" s="140">
        <v>480325.05900000001</v>
      </c>
      <c r="H79" s="140">
        <v>78348.453999999998</v>
      </c>
      <c r="I79" s="140">
        <v>74014.421000000002</v>
      </c>
      <c r="J79" s="140">
        <v>38892.561999999998</v>
      </c>
      <c r="K79" s="140">
        <v>11759.050999999999</v>
      </c>
      <c r="L79" s="22"/>
      <c r="M79" s="8"/>
    </row>
    <row r="80" spans="1:13" s="1" customFormat="1" ht="15" customHeight="1" x14ac:dyDescent="0.25">
      <c r="A80" s="136" t="s">
        <v>77</v>
      </c>
      <c r="B80" s="129">
        <v>991</v>
      </c>
      <c r="C80" s="129">
        <v>4</v>
      </c>
      <c r="D80" s="69">
        <v>779149.473</v>
      </c>
      <c r="E80" s="69">
        <v>897324.86499999999</v>
      </c>
      <c r="F80" s="69">
        <v>1572658.311</v>
      </c>
      <c r="G80" s="140">
        <v>1214088.905</v>
      </c>
      <c r="H80" s="140">
        <v>347633.43300000002</v>
      </c>
      <c r="I80" s="140">
        <v>184328.234</v>
      </c>
      <c r="J80" s="140">
        <v>341379.228</v>
      </c>
      <c r="K80" s="140">
        <v>134380.177</v>
      </c>
      <c r="L80" s="22"/>
      <c r="M80" s="8"/>
    </row>
    <row r="81" spans="1:13" s="1" customFormat="1" ht="15" customHeight="1" x14ac:dyDescent="0.25">
      <c r="A81" s="136" t="s">
        <v>77</v>
      </c>
      <c r="B81" s="129">
        <v>991</v>
      </c>
      <c r="C81" s="129">
        <v>5</v>
      </c>
      <c r="D81" s="69">
        <v>1036018.834</v>
      </c>
      <c r="E81" s="69">
        <v>920197.21299999999</v>
      </c>
      <c r="F81" s="69">
        <v>1217245.4380000001</v>
      </c>
      <c r="G81" s="140">
        <v>1161510.862</v>
      </c>
      <c r="H81" s="140">
        <v>423804.853</v>
      </c>
      <c r="I81" s="140">
        <v>519627.18400000001</v>
      </c>
      <c r="J81" s="140">
        <v>595503.36800000002</v>
      </c>
      <c r="K81" s="140">
        <v>210763.432</v>
      </c>
      <c r="L81" s="22"/>
      <c r="M81" s="8"/>
    </row>
    <row r="82" spans="1:13" s="1" customFormat="1" ht="15" customHeight="1" x14ac:dyDescent="0.25">
      <c r="A82" s="136" t="s">
        <v>77</v>
      </c>
      <c r="B82" s="129">
        <v>991</v>
      </c>
      <c r="C82" s="129">
        <v>6</v>
      </c>
      <c r="D82" s="69">
        <v>1650057.2660000001</v>
      </c>
      <c r="E82" s="69">
        <v>2077245.5989999999</v>
      </c>
      <c r="F82" s="69">
        <v>1545855.064</v>
      </c>
      <c r="G82" s="140">
        <v>2095543.648</v>
      </c>
      <c r="H82" s="140">
        <v>727410.24800000002</v>
      </c>
      <c r="I82" s="140">
        <v>1188591.9410000001</v>
      </c>
      <c r="J82" s="140">
        <v>1564530.51</v>
      </c>
      <c r="K82" s="140">
        <v>525747.13300000003</v>
      </c>
      <c r="L82" s="22"/>
      <c r="M82" s="8"/>
    </row>
    <row r="83" spans="1:13" s="1" customFormat="1" ht="15" customHeight="1" x14ac:dyDescent="0.25">
      <c r="A83" s="136" t="s">
        <v>34</v>
      </c>
      <c r="B83" s="129">
        <v>55502</v>
      </c>
      <c r="C83" s="129">
        <v>1</v>
      </c>
      <c r="D83" s="69">
        <v>1073681.6259999999</v>
      </c>
      <c r="E83" s="69">
        <v>812913.17</v>
      </c>
      <c r="F83" s="69">
        <v>1684927.344</v>
      </c>
      <c r="G83" s="140">
        <v>2679470.7930000001</v>
      </c>
      <c r="H83" s="140">
        <v>4922097.2079999996</v>
      </c>
      <c r="I83" s="140">
        <v>2065408.9269999999</v>
      </c>
      <c r="J83" s="140">
        <v>2203359.4500000002</v>
      </c>
      <c r="K83" s="140">
        <v>4334674.6469999999</v>
      </c>
      <c r="L83" s="22"/>
      <c r="M83" s="8"/>
    </row>
    <row r="84" spans="1:13" s="1" customFormat="1" ht="15" customHeight="1" x14ac:dyDescent="0.25">
      <c r="A84" s="136" t="s">
        <v>34</v>
      </c>
      <c r="B84" s="129">
        <v>55502</v>
      </c>
      <c r="C84" s="129">
        <v>2</v>
      </c>
      <c r="D84" s="69">
        <v>1003629.189</v>
      </c>
      <c r="E84" s="69">
        <v>970943.78399999999</v>
      </c>
      <c r="F84" s="69">
        <v>1780319.4410000001</v>
      </c>
      <c r="G84" s="140">
        <v>2797152.088</v>
      </c>
      <c r="H84" s="140">
        <v>4659470.5590000004</v>
      </c>
      <c r="I84" s="140">
        <v>2154541.9849999999</v>
      </c>
      <c r="J84" s="140">
        <v>2142667.0299999998</v>
      </c>
      <c r="K84" s="140">
        <v>4173989.023</v>
      </c>
      <c r="L84" s="22"/>
      <c r="M84" s="8"/>
    </row>
    <row r="85" spans="1:13" s="1" customFormat="1" ht="15" customHeight="1" x14ac:dyDescent="0.25">
      <c r="A85" s="136" t="s">
        <v>34</v>
      </c>
      <c r="B85" s="129">
        <v>55502</v>
      </c>
      <c r="C85" s="129">
        <v>3</v>
      </c>
      <c r="D85" s="69">
        <v>919312.88300000003</v>
      </c>
      <c r="E85" s="69">
        <v>872633.21600000001</v>
      </c>
      <c r="F85" s="69">
        <v>1973187.7749999999</v>
      </c>
      <c r="G85" s="140">
        <v>2490417.0109999999</v>
      </c>
      <c r="H85" s="140">
        <v>4511737.966</v>
      </c>
      <c r="I85" s="140">
        <v>1942180.0120000001</v>
      </c>
      <c r="J85" s="140">
        <v>1565171.463</v>
      </c>
      <c r="K85" s="140">
        <v>3963658.5449999999</v>
      </c>
      <c r="L85" s="22"/>
      <c r="M85" s="8"/>
    </row>
    <row r="86" spans="1:13" s="1" customFormat="1" ht="15" customHeight="1" x14ac:dyDescent="0.25">
      <c r="A86" s="136" t="s">
        <v>34</v>
      </c>
      <c r="B86" s="129">
        <v>55502</v>
      </c>
      <c r="C86" s="129">
        <v>4</v>
      </c>
      <c r="D86" s="69">
        <v>920629.24800000002</v>
      </c>
      <c r="E86" s="69">
        <v>721730.66500000004</v>
      </c>
      <c r="F86" s="69">
        <v>2179244.8339999998</v>
      </c>
      <c r="G86" s="140">
        <v>2828995.7930000001</v>
      </c>
      <c r="H86" s="140">
        <v>4410087.0089999996</v>
      </c>
      <c r="I86" s="140">
        <v>1928808.1429999999</v>
      </c>
      <c r="J86" s="140">
        <v>1673392.8019999999</v>
      </c>
      <c r="K86" s="140">
        <v>3971065.8119999999</v>
      </c>
      <c r="L86" s="22"/>
      <c r="M86" s="8"/>
    </row>
    <row r="87" spans="1:13" s="1" customFormat="1" ht="15" customHeight="1" x14ac:dyDescent="0.25">
      <c r="A87" s="136" t="s">
        <v>35</v>
      </c>
      <c r="B87" s="129">
        <v>6213</v>
      </c>
      <c r="C87" s="75" t="s">
        <v>22</v>
      </c>
      <c r="D87" s="69">
        <v>13860106.539999999</v>
      </c>
      <c r="E87" s="69">
        <v>15848157.897</v>
      </c>
      <c r="F87" s="69">
        <v>11643442.487</v>
      </c>
      <c r="G87" s="140">
        <v>16404380.058</v>
      </c>
      <c r="H87" s="140">
        <v>11760746.477</v>
      </c>
      <c r="I87" s="140">
        <v>13529569.829</v>
      </c>
      <c r="J87" s="140">
        <v>15533358.613</v>
      </c>
      <c r="K87" s="140">
        <v>10323171.078</v>
      </c>
      <c r="L87" s="22"/>
      <c r="M87" s="8"/>
    </row>
    <row r="88" spans="1:13" s="1" customFormat="1" ht="15" customHeight="1" x14ac:dyDescent="0.25">
      <c r="A88" s="136" t="s">
        <v>35</v>
      </c>
      <c r="B88" s="129">
        <v>6213</v>
      </c>
      <c r="C88" s="75" t="s">
        <v>23</v>
      </c>
      <c r="D88" s="69">
        <v>15550163.232999999</v>
      </c>
      <c r="E88" s="69">
        <v>15329550.702</v>
      </c>
      <c r="F88" s="69">
        <v>15810167.004000001</v>
      </c>
      <c r="G88" s="140">
        <v>14632618.706</v>
      </c>
      <c r="H88" s="140">
        <v>12089800.540999999</v>
      </c>
      <c r="I88" s="140">
        <v>14029773.709000001</v>
      </c>
      <c r="J88" s="140">
        <v>14759482.079</v>
      </c>
      <c r="K88" s="140">
        <v>11460730.948999999</v>
      </c>
      <c r="L88" s="22"/>
      <c r="M88" s="8"/>
    </row>
    <row r="89" spans="1:13" s="1" customFormat="1" ht="15" customHeight="1" x14ac:dyDescent="0.25">
      <c r="A89" s="136" t="s">
        <v>36</v>
      </c>
      <c r="B89" s="129">
        <v>997</v>
      </c>
      <c r="C89" s="129">
        <v>12</v>
      </c>
      <c r="D89" s="69">
        <v>13653279.725</v>
      </c>
      <c r="E89" s="69">
        <v>12327040.793</v>
      </c>
      <c r="F89" s="69">
        <v>12416848.487</v>
      </c>
      <c r="G89" s="140">
        <v>12490561.050000001</v>
      </c>
      <c r="H89" s="140">
        <v>11455880.744999999</v>
      </c>
      <c r="I89" s="140">
        <v>11040362.397</v>
      </c>
      <c r="J89" s="140">
        <v>11157684.398</v>
      </c>
      <c r="K89" s="140">
        <v>8773528.5969999991</v>
      </c>
      <c r="L89" s="22"/>
      <c r="M89" s="8"/>
    </row>
    <row r="90" spans="1:13" s="1" customFormat="1" ht="15" customHeight="1" x14ac:dyDescent="0.25">
      <c r="A90" s="136" t="s">
        <v>36</v>
      </c>
      <c r="B90" s="129">
        <v>997</v>
      </c>
      <c r="C90" s="129">
        <v>4</v>
      </c>
      <c r="D90" s="69"/>
      <c r="E90" s="69"/>
      <c r="F90" s="69"/>
      <c r="G90" s="140"/>
      <c r="H90" s="140"/>
      <c r="I90" s="140"/>
      <c r="J90" s="140"/>
      <c r="K90" s="140"/>
      <c r="L90" s="22"/>
      <c r="M90" s="8"/>
    </row>
    <row r="91" spans="1:13" s="1" customFormat="1" ht="15" customHeight="1" x14ac:dyDescent="0.25">
      <c r="A91" s="136" t="s">
        <v>36</v>
      </c>
      <c r="B91" s="129">
        <v>997</v>
      </c>
      <c r="C91" s="129">
        <v>5</v>
      </c>
      <c r="D91" s="69"/>
      <c r="E91" s="69"/>
      <c r="F91" s="69"/>
      <c r="G91" s="140"/>
      <c r="H91" s="140"/>
      <c r="I91" s="140"/>
      <c r="J91" s="140"/>
      <c r="K91" s="140"/>
      <c r="L91" s="22"/>
      <c r="M91" s="8"/>
    </row>
    <row r="92" spans="1:13" s="1" customFormat="1" ht="15" customHeight="1" x14ac:dyDescent="0.25">
      <c r="A92" s="136" t="s">
        <v>36</v>
      </c>
      <c r="B92" s="129">
        <v>997</v>
      </c>
      <c r="C92" s="129">
        <v>6</v>
      </c>
      <c r="D92" s="69"/>
      <c r="E92" s="69"/>
      <c r="F92" s="69"/>
      <c r="G92" s="136"/>
      <c r="H92" s="136"/>
      <c r="I92" s="136"/>
      <c r="J92" s="136"/>
      <c r="K92" s="136"/>
      <c r="L92" s="22"/>
      <c r="M92" s="8"/>
    </row>
    <row r="93" spans="1:13" s="1" customFormat="1" ht="15" customHeight="1" x14ac:dyDescent="0.25">
      <c r="A93" s="136" t="s">
        <v>37</v>
      </c>
      <c r="B93" s="129">
        <v>55229</v>
      </c>
      <c r="C93" s="75" t="s">
        <v>38</v>
      </c>
      <c r="D93" s="69">
        <v>37282.605000000003</v>
      </c>
      <c r="E93" s="69">
        <v>18836.332999999999</v>
      </c>
      <c r="F93" s="69">
        <v>100336.83199999999</v>
      </c>
      <c r="G93" s="140">
        <v>94129.361000000004</v>
      </c>
      <c r="H93" s="140">
        <v>138414.08900000001</v>
      </c>
      <c r="I93" s="140">
        <v>62654.5</v>
      </c>
      <c r="J93" s="140">
        <v>40880</v>
      </c>
      <c r="K93" s="140">
        <v>21623</v>
      </c>
      <c r="L93" s="22"/>
      <c r="M93" s="8"/>
    </row>
    <row r="94" spans="1:13" s="1" customFormat="1" ht="15" customHeight="1" x14ac:dyDescent="0.25">
      <c r="A94" s="136" t="s">
        <v>37</v>
      </c>
      <c r="B94" s="129">
        <v>55229</v>
      </c>
      <c r="C94" s="75" t="s">
        <v>39</v>
      </c>
      <c r="D94" s="69">
        <v>37978.51</v>
      </c>
      <c r="E94" s="69">
        <v>21990.242999999999</v>
      </c>
      <c r="F94" s="69">
        <v>127133.607</v>
      </c>
      <c r="G94" s="140">
        <v>93230.354000000007</v>
      </c>
      <c r="H94" s="140">
        <v>138897.79</v>
      </c>
      <c r="I94" s="140">
        <v>63207.1</v>
      </c>
      <c r="J94" s="140">
        <v>42014.6</v>
      </c>
      <c r="K94" s="140">
        <v>45802.9</v>
      </c>
      <c r="L94" s="22"/>
      <c r="M94" s="8"/>
    </row>
    <row r="95" spans="1:13" s="1" customFormat="1" ht="15" customHeight="1" x14ac:dyDescent="0.25">
      <c r="A95" s="136" t="s">
        <v>37</v>
      </c>
      <c r="B95" s="129">
        <v>55229</v>
      </c>
      <c r="C95" s="75" t="s">
        <v>40</v>
      </c>
      <c r="D95" s="69">
        <v>55562.237000000001</v>
      </c>
      <c r="E95" s="69">
        <v>18518.476999999999</v>
      </c>
      <c r="F95" s="69">
        <v>96920.585999999996</v>
      </c>
      <c r="G95" s="140">
        <v>77200.743000000002</v>
      </c>
      <c r="H95" s="140">
        <v>127836.467</v>
      </c>
      <c r="I95" s="140">
        <v>62141.9</v>
      </c>
      <c r="J95" s="140">
        <v>48977.7</v>
      </c>
      <c r="K95" s="140">
        <v>48008.9</v>
      </c>
      <c r="L95" s="22"/>
      <c r="M95" s="8"/>
    </row>
    <row r="96" spans="1:13" s="1" customFormat="1" ht="15" customHeight="1" x14ac:dyDescent="0.25">
      <c r="A96" s="136" t="s">
        <v>37</v>
      </c>
      <c r="B96" s="129">
        <v>55229</v>
      </c>
      <c r="C96" s="75" t="s">
        <v>41</v>
      </c>
      <c r="D96" s="69">
        <v>53736.857000000004</v>
      </c>
      <c r="E96" s="69">
        <v>18378.227999999999</v>
      </c>
      <c r="F96" s="69">
        <v>100409.981</v>
      </c>
      <c r="G96" s="140">
        <v>86618.995999999999</v>
      </c>
      <c r="H96" s="140">
        <v>137176.29800000001</v>
      </c>
      <c r="I96" s="140">
        <v>65614.5</v>
      </c>
      <c r="J96" s="140">
        <v>48046.2</v>
      </c>
      <c r="K96" s="140">
        <v>44568.7</v>
      </c>
      <c r="L96" s="22"/>
      <c r="M96" s="8"/>
    </row>
    <row r="97" spans="1:13" s="1" customFormat="1" ht="15" customHeight="1" x14ac:dyDescent="0.25">
      <c r="A97" s="136" t="s">
        <v>37</v>
      </c>
      <c r="B97" s="129">
        <v>55229</v>
      </c>
      <c r="C97" s="75" t="s">
        <v>42</v>
      </c>
      <c r="D97" s="69">
        <v>48580.213000000003</v>
      </c>
      <c r="E97" s="69">
        <v>18036.938999999998</v>
      </c>
      <c r="F97" s="69">
        <v>97037.701000000001</v>
      </c>
      <c r="G97" s="140">
        <v>93630.133000000002</v>
      </c>
      <c r="H97" s="140">
        <v>130495.038</v>
      </c>
      <c r="I97" s="140">
        <v>63455.9</v>
      </c>
      <c r="J97" s="140">
        <v>47771.3</v>
      </c>
      <c r="K97" s="140">
        <v>53051</v>
      </c>
      <c r="L97" s="22"/>
      <c r="M97" s="8"/>
    </row>
    <row r="98" spans="1:13" s="1" customFormat="1" ht="15" customHeight="1" x14ac:dyDescent="0.25">
      <c r="A98" s="136" t="s">
        <v>37</v>
      </c>
      <c r="B98" s="129">
        <v>55229</v>
      </c>
      <c r="C98" s="75" t="s">
        <v>43</v>
      </c>
      <c r="D98" s="69">
        <v>35890.002999999997</v>
      </c>
      <c r="E98" s="69">
        <v>17648.812000000002</v>
      </c>
      <c r="F98" s="69">
        <v>93617.932000000001</v>
      </c>
      <c r="G98" s="140">
        <v>93753.862999999998</v>
      </c>
      <c r="H98" s="140">
        <v>136303.08900000001</v>
      </c>
      <c r="I98" s="140">
        <v>63306.9</v>
      </c>
      <c r="J98" s="140">
        <v>47761.8</v>
      </c>
      <c r="K98" s="140">
        <v>46426.6</v>
      </c>
      <c r="L98" s="22"/>
      <c r="M98" s="8"/>
    </row>
    <row r="99" spans="1:13" s="1" customFormat="1" ht="15" customHeight="1" x14ac:dyDescent="0.25">
      <c r="A99" s="136" t="s">
        <v>37</v>
      </c>
      <c r="B99" s="129">
        <v>55229</v>
      </c>
      <c r="C99" s="75" t="s">
        <v>44</v>
      </c>
      <c r="D99" s="69">
        <v>34568.49</v>
      </c>
      <c r="E99" s="69">
        <v>16412.137999999999</v>
      </c>
      <c r="F99" s="69">
        <v>93768.062999999995</v>
      </c>
      <c r="G99" s="140">
        <v>93779.566999999995</v>
      </c>
      <c r="H99" s="140">
        <v>134342.71900000001</v>
      </c>
      <c r="I99" s="140">
        <v>61485.7</v>
      </c>
      <c r="J99" s="140">
        <v>48291.3</v>
      </c>
      <c r="K99" s="140">
        <v>50367.8</v>
      </c>
      <c r="L99" s="22"/>
      <c r="M99" s="8"/>
    </row>
    <row r="100" spans="1:13" s="1" customFormat="1" ht="15" customHeight="1" x14ac:dyDescent="0.25">
      <c r="A100" s="136" t="s">
        <v>37</v>
      </c>
      <c r="B100" s="129">
        <v>55229</v>
      </c>
      <c r="C100" s="75" t="s">
        <v>45</v>
      </c>
      <c r="D100" s="69">
        <v>38524.413</v>
      </c>
      <c r="E100" s="69">
        <v>15406.53</v>
      </c>
      <c r="F100" s="69">
        <v>91302.672999999995</v>
      </c>
      <c r="G100" s="140">
        <v>87151.793999999994</v>
      </c>
      <c r="H100" s="140">
        <v>128923.757</v>
      </c>
      <c r="I100" s="140">
        <v>57088.9</v>
      </c>
      <c r="J100" s="140">
        <v>45003.3</v>
      </c>
      <c r="K100" s="140">
        <v>346.1</v>
      </c>
      <c r="L100" s="22"/>
      <c r="M100" s="8"/>
    </row>
    <row r="101" spans="1:13" s="1" customFormat="1" ht="15" customHeight="1" x14ac:dyDescent="0.25">
      <c r="A101" s="137" t="s">
        <v>46</v>
      </c>
      <c r="B101" s="143">
        <v>1007</v>
      </c>
      <c r="C101" s="143">
        <v>1</v>
      </c>
      <c r="D101" s="63"/>
      <c r="E101" s="63"/>
      <c r="F101" s="63"/>
      <c r="G101" s="136"/>
      <c r="H101" s="136"/>
      <c r="I101" s="136"/>
      <c r="J101" s="136"/>
      <c r="K101" s="136"/>
      <c r="L101" s="22"/>
      <c r="M101" s="8"/>
    </row>
    <row r="102" spans="1:13" s="1" customFormat="1" ht="15" customHeight="1" x14ac:dyDescent="0.25">
      <c r="A102" s="137" t="s">
        <v>46</v>
      </c>
      <c r="B102" s="143">
        <v>1007</v>
      </c>
      <c r="C102" s="143">
        <v>2</v>
      </c>
      <c r="D102" s="63"/>
      <c r="E102" s="63"/>
      <c r="F102" s="63"/>
      <c r="G102" s="136"/>
      <c r="H102" s="136"/>
      <c r="I102" s="136"/>
      <c r="J102" s="136"/>
      <c r="K102" s="136"/>
      <c r="L102" s="22"/>
      <c r="M102" s="8"/>
    </row>
    <row r="103" spans="1:13" s="1" customFormat="1" ht="15" customHeight="1" x14ac:dyDescent="0.25">
      <c r="A103" s="137" t="s">
        <v>46</v>
      </c>
      <c r="B103" s="143">
        <v>1007</v>
      </c>
      <c r="C103" s="143">
        <v>3</v>
      </c>
      <c r="D103" s="63"/>
      <c r="E103" s="63"/>
      <c r="F103" s="63"/>
      <c r="G103" s="136"/>
      <c r="H103" s="136"/>
      <c r="I103" s="136"/>
      <c r="J103" s="136"/>
      <c r="K103" s="136"/>
      <c r="L103" s="22"/>
      <c r="M103" s="8"/>
    </row>
    <row r="104" spans="1:13" s="1" customFormat="1" ht="15" customHeight="1" x14ac:dyDescent="0.25">
      <c r="A104" s="136" t="s">
        <v>46</v>
      </c>
      <c r="B104" s="129">
        <v>1007</v>
      </c>
      <c r="C104" s="75" t="s">
        <v>47</v>
      </c>
      <c r="D104" s="69">
        <v>444962.17300000001</v>
      </c>
      <c r="E104" s="69">
        <v>136645.696</v>
      </c>
      <c r="F104" s="69">
        <v>497487.81099999999</v>
      </c>
      <c r="G104" s="140">
        <v>359897.09100000001</v>
      </c>
      <c r="H104" s="140">
        <v>986779.40300000005</v>
      </c>
      <c r="I104" s="140">
        <v>556406.02899999998</v>
      </c>
      <c r="J104" s="140">
        <v>547615.73</v>
      </c>
      <c r="K104" s="140">
        <v>506604.59899999999</v>
      </c>
      <c r="L104" s="22"/>
      <c r="M104" s="8"/>
    </row>
    <row r="105" spans="1:13" s="1" customFormat="1" ht="15" customHeight="1" x14ac:dyDescent="0.25">
      <c r="A105" s="136" t="s">
        <v>46</v>
      </c>
      <c r="B105" s="129">
        <v>1007</v>
      </c>
      <c r="C105" s="75" t="s">
        <v>48</v>
      </c>
      <c r="D105" s="69">
        <v>443596.38900000002</v>
      </c>
      <c r="E105" s="69">
        <v>141507.568</v>
      </c>
      <c r="F105" s="69">
        <v>458079.005</v>
      </c>
      <c r="G105" s="140">
        <v>605378.70900000003</v>
      </c>
      <c r="H105" s="140">
        <v>1138975.4709999999</v>
      </c>
      <c r="I105" s="140">
        <v>448004.55099999998</v>
      </c>
      <c r="J105" s="140">
        <v>563855.69499999995</v>
      </c>
      <c r="K105" s="140">
        <v>665050.31400000001</v>
      </c>
      <c r="L105" s="22"/>
      <c r="M105" s="8"/>
    </row>
    <row r="106" spans="1:13" s="1" customFormat="1" ht="15" customHeight="1" x14ac:dyDescent="0.25">
      <c r="A106" s="136" t="s">
        <v>46</v>
      </c>
      <c r="B106" s="129">
        <v>1007</v>
      </c>
      <c r="C106" s="75" t="s">
        <v>49</v>
      </c>
      <c r="D106" s="69">
        <v>486642.51199999999</v>
      </c>
      <c r="E106" s="69">
        <v>129560.518</v>
      </c>
      <c r="F106" s="69">
        <v>577057.84600000002</v>
      </c>
      <c r="G106" s="140">
        <v>625789.70400000003</v>
      </c>
      <c r="H106" s="140">
        <v>1155686.622</v>
      </c>
      <c r="I106" s="140">
        <v>579375.53099999996</v>
      </c>
      <c r="J106" s="140">
        <v>579684.67299999995</v>
      </c>
      <c r="K106" s="140">
        <v>627741.91799999995</v>
      </c>
      <c r="L106" s="22"/>
      <c r="M106" s="8"/>
    </row>
    <row r="107" spans="1:13" s="1" customFormat="1" ht="15" customHeight="1" x14ac:dyDescent="0.25">
      <c r="A107" s="136" t="s">
        <v>79</v>
      </c>
      <c r="B107" s="129">
        <v>994</v>
      </c>
      <c r="C107" s="129">
        <v>1</v>
      </c>
      <c r="D107" s="69">
        <v>6439942.7000000002</v>
      </c>
      <c r="E107" s="69">
        <v>4429854.71</v>
      </c>
      <c r="F107" s="69">
        <v>5713136.2529999996</v>
      </c>
      <c r="G107" s="140">
        <v>4859694.6710000001</v>
      </c>
      <c r="H107" s="140">
        <v>5880404.8449999997</v>
      </c>
      <c r="I107" s="140">
        <v>7828459.5240000002</v>
      </c>
      <c r="J107" s="140">
        <v>7916867.5159999998</v>
      </c>
      <c r="K107" s="140">
        <v>7893845.6730000004</v>
      </c>
      <c r="L107" s="22"/>
      <c r="M107" s="8"/>
    </row>
    <row r="108" spans="1:13" s="1" customFormat="1" ht="15" customHeight="1" x14ac:dyDescent="0.25">
      <c r="A108" s="136" t="s">
        <v>79</v>
      </c>
      <c r="B108" s="129">
        <v>994</v>
      </c>
      <c r="C108" s="129">
        <v>2</v>
      </c>
      <c r="D108" s="69">
        <v>12038222</v>
      </c>
      <c r="E108" s="69">
        <v>10422788.028999999</v>
      </c>
      <c r="F108" s="69">
        <v>12905658.082</v>
      </c>
      <c r="G108" s="140">
        <v>11480067.141000001</v>
      </c>
      <c r="H108" s="140">
        <v>10074537.050000001</v>
      </c>
      <c r="I108" s="140">
        <v>10750978.756999999</v>
      </c>
      <c r="J108" s="140">
        <v>12883441.411</v>
      </c>
      <c r="K108" s="140">
        <v>12210481.381999999</v>
      </c>
      <c r="L108" s="22"/>
      <c r="M108" s="8"/>
    </row>
    <row r="109" spans="1:13" s="1" customFormat="1" ht="15" customHeight="1" x14ac:dyDescent="0.25">
      <c r="A109" s="136" t="s">
        <v>79</v>
      </c>
      <c r="B109" s="129">
        <v>994</v>
      </c>
      <c r="C109" s="129">
        <v>3</v>
      </c>
      <c r="D109" s="69">
        <v>17128703.725000001</v>
      </c>
      <c r="E109" s="69">
        <v>16069189.135</v>
      </c>
      <c r="F109" s="69">
        <v>16972662.932</v>
      </c>
      <c r="G109" s="140">
        <v>14198294.028999999</v>
      </c>
      <c r="H109" s="140">
        <v>13337499.534</v>
      </c>
      <c r="I109" s="140">
        <v>15624022.254000001</v>
      </c>
      <c r="J109" s="140">
        <v>13316471.081</v>
      </c>
      <c r="K109" s="140">
        <v>7105947.4689999996</v>
      </c>
      <c r="L109" s="22"/>
      <c r="M109" s="8"/>
    </row>
    <row r="110" spans="1:13" s="1" customFormat="1" ht="15" customHeight="1" x14ac:dyDescent="0.25">
      <c r="A110" s="136" t="s">
        <v>79</v>
      </c>
      <c r="B110" s="129">
        <v>994</v>
      </c>
      <c r="C110" s="129">
        <v>4</v>
      </c>
      <c r="D110" s="69">
        <v>16511628.449999999</v>
      </c>
      <c r="E110" s="69">
        <v>17248334.188999999</v>
      </c>
      <c r="F110" s="69">
        <v>16300246.034</v>
      </c>
      <c r="G110" s="140">
        <v>15688228.888</v>
      </c>
      <c r="H110" s="140">
        <v>12734198.663000001</v>
      </c>
      <c r="I110" s="140">
        <v>12797975.072000001</v>
      </c>
      <c r="J110" s="140">
        <v>17585704.223999999</v>
      </c>
      <c r="K110" s="140">
        <v>14894588.539999999</v>
      </c>
      <c r="L110" s="22"/>
      <c r="M110" s="8"/>
    </row>
    <row r="111" spans="1:13" s="1" customFormat="1" ht="15" customHeight="1" x14ac:dyDescent="0.25">
      <c r="A111" s="136" t="s">
        <v>50</v>
      </c>
      <c r="B111" s="129">
        <v>1008</v>
      </c>
      <c r="C111" s="129">
        <v>1</v>
      </c>
      <c r="D111" s="69">
        <v>3041954.8369999998</v>
      </c>
      <c r="E111" s="69">
        <v>1756316.8330000001</v>
      </c>
      <c r="F111" s="69">
        <v>2391245.0210000002</v>
      </c>
      <c r="G111" s="140">
        <v>903620.15899999999</v>
      </c>
      <c r="H111" s="140"/>
      <c r="I111" s="140"/>
      <c r="J111" s="140"/>
      <c r="K111" s="140"/>
      <c r="L111" s="22"/>
      <c r="M111" s="8"/>
    </row>
    <row r="112" spans="1:13" s="1" customFormat="1" ht="15" customHeight="1" x14ac:dyDescent="0.25">
      <c r="A112" s="136" t="s">
        <v>50</v>
      </c>
      <c r="B112" s="129">
        <v>1008</v>
      </c>
      <c r="C112" s="129">
        <v>2</v>
      </c>
      <c r="D112" s="69">
        <v>3618045.915</v>
      </c>
      <c r="E112" s="69">
        <v>2500406.5699999998</v>
      </c>
      <c r="F112" s="69">
        <v>2835359.2850000001</v>
      </c>
      <c r="G112" s="140">
        <v>1215545.6850000001</v>
      </c>
      <c r="H112" s="140">
        <v>1146341.307</v>
      </c>
      <c r="I112" s="140">
        <v>1013312.909</v>
      </c>
      <c r="J112" s="140">
        <v>1329054.5919999999</v>
      </c>
      <c r="K112" s="140">
        <v>1823417.324</v>
      </c>
      <c r="L112" s="22"/>
      <c r="M112" s="8"/>
    </row>
    <row r="113" spans="1:13" s="1" customFormat="1" ht="15" customHeight="1" x14ac:dyDescent="0.25">
      <c r="A113" s="136" t="s">
        <v>50</v>
      </c>
      <c r="B113" s="129">
        <v>1008</v>
      </c>
      <c r="C113" s="129">
        <v>3</v>
      </c>
      <c r="D113" s="69">
        <v>3156901.7949999999</v>
      </c>
      <c r="E113" s="69">
        <v>1839550.004</v>
      </c>
      <c r="F113" s="69">
        <v>2645695.733</v>
      </c>
      <c r="G113" s="140">
        <v>1082287.598</v>
      </c>
      <c r="H113" s="140"/>
      <c r="I113" s="140"/>
      <c r="J113" s="140"/>
      <c r="K113" s="140"/>
      <c r="L113" s="22"/>
      <c r="M113" s="8"/>
    </row>
    <row r="114" spans="1:13" s="1" customFormat="1" ht="15" customHeight="1" x14ac:dyDescent="0.25">
      <c r="A114" s="136" t="s">
        <v>50</v>
      </c>
      <c r="B114" s="129">
        <v>1008</v>
      </c>
      <c r="C114" s="129">
        <v>4</v>
      </c>
      <c r="D114" s="69">
        <v>3256797.8769999999</v>
      </c>
      <c r="E114" s="69">
        <v>1737874.4469999999</v>
      </c>
      <c r="F114" s="69">
        <v>2853816.574</v>
      </c>
      <c r="G114" s="140">
        <v>1033100.7439999999</v>
      </c>
      <c r="H114" s="140">
        <v>844164.03899999999</v>
      </c>
      <c r="I114" s="140">
        <v>812622.41500000004</v>
      </c>
      <c r="J114" s="140">
        <v>1225469.3160000001</v>
      </c>
      <c r="K114" s="140">
        <v>1551165.061</v>
      </c>
      <c r="L114" s="22"/>
      <c r="M114" s="8"/>
    </row>
    <row r="115" spans="1:13" s="1" customFormat="1" ht="15" customHeight="1" x14ac:dyDescent="0.25">
      <c r="A115" s="136" t="s">
        <v>51</v>
      </c>
      <c r="B115" s="129">
        <v>6085</v>
      </c>
      <c r="C115" s="129">
        <v>14</v>
      </c>
      <c r="D115" s="69">
        <v>12900700.118000001</v>
      </c>
      <c r="E115" s="69">
        <v>12246786.707</v>
      </c>
      <c r="F115" s="69">
        <v>14392698.333000001</v>
      </c>
      <c r="G115" s="140">
        <v>13637327.088</v>
      </c>
      <c r="H115" s="140">
        <v>9548762.3039999995</v>
      </c>
      <c r="I115" s="140">
        <v>9355269.9360000007</v>
      </c>
      <c r="J115" s="140">
        <v>7764754.8470000001</v>
      </c>
      <c r="K115" s="140">
        <v>5560381.2230000002</v>
      </c>
      <c r="L115" s="22"/>
      <c r="M115" s="8"/>
    </row>
    <row r="116" spans="1:13" s="1" customFormat="1" ht="15" customHeight="1" x14ac:dyDescent="0.25">
      <c r="A116" s="136" t="s">
        <v>51</v>
      </c>
      <c r="B116" s="129">
        <v>6085</v>
      </c>
      <c r="C116" s="129">
        <v>15</v>
      </c>
      <c r="D116" s="69">
        <v>14183872.766000001</v>
      </c>
      <c r="E116" s="69">
        <v>12313810.024</v>
      </c>
      <c r="F116" s="69">
        <v>14918624.49</v>
      </c>
      <c r="G116" s="140">
        <v>14137653.123</v>
      </c>
      <c r="H116" s="140">
        <v>13461010.253</v>
      </c>
      <c r="I116" s="140">
        <v>13061930.898</v>
      </c>
      <c r="J116" s="140">
        <v>12742499.897</v>
      </c>
      <c r="K116" s="140">
        <v>11337419.528999999</v>
      </c>
      <c r="L116" s="22"/>
      <c r="M116" s="8"/>
    </row>
    <row r="117" spans="1:13" s="1" customFormat="1" ht="15" customHeight="1" x14ac:dyDescent="0.25">
      <c r="A117" s="136" t="s">
        <v>51</v>
      </c>
      <c r="B117" s="129">
        <v>6085</v>
      </c>
      <c r="C117" s="75" t="s">
        <v>52</v>
      </c>
      <c r="D117" s="69">
        <v>39974.970999999998</v>
      </c>
      <c r="E117" s="69">
        <v>14412.815000000001</v>
      </c>
      <c r="F117" s="69">
        <v>83801.2</v>
      </c>
      <c r="G117" s="140">
        <v>116199.11199999999</v>
      </c>
      <c r="H117" s="140">
        <v>326299.41499999998</v>
      </c>
      <c r="I117" s="140">
        <v>41046.112000000001</v>
      </c>
      <c r="J117" s="137">
        <v>22193.603999999999</v>
      </c>
      <c r="K117" s="140">
        <v>170447.43799999999</v>
      </c>
      <c r="L117" s="22"/>
      <c r="M117" s="8"/>
    </row>
    <row r="118" spans="1:13" s="1" customFormat="1" ht="15" customHeight="1" x14ac:dyDescent="0.25">
      <c r="A118" s="136" t="s">
        <v>51</v>
      </c>
      <c r="B118" s="129">
        <v>6085</v>
      </c>
      <c r="C118" s="75" t="s">
        <v>53</v>
      </c>
      <c r="D118" s="69">
        <v>164421.65100000001</v>
      </c>
      <c r="E118" s="69">
        <v>18667.672999999999</v>
      </c>
      <c r="F118" s="69">
        <v>84718.542000000001</v>
      </c>
      <c r="G118" s="140">
        <v>95154.759000000005</v>
      </c>
      <c r="H118" s="140">
        <v>167972.66899999999</v>
      </c>
      <c r="I118" s="140">
        <v>47820.069000000003</v>
      </c>
      <c r="J118" s="137">
        <v>19847.34</v>
      </c>
      <c r="K118" s="140">
        <v>207439.959</v>
      </c>
      <c r="L118" s="22"/>
      <c r="M118" s="8"/>
    </row>
    <row r="119" spans="1:13" s="1" customFormat="1" ht="15" customHeight="1" x14ac:dyDescent="0.25">
      <c r="A119" s="136" t="s">
        <v>51</v>
      </c>
      <c r="B119" s="129">
        <v>6085</v>
      </c>
      <c r="C119" s="129">
        <v>17</v>
      </c>
      <c r="D119" s="69">
        <v>11015709.772</v>
      </c>
      <c r="E119" s="69">
        <v>10616344.015000001</v>
      </c>
      <c r="F119" s="69">
        <v>11711584.916999999</v>
      </c>
      <c r="G119" s="140">
        <v>9133698.3300000001</v>
      </c>
      <c r="H119" s="140">
        <v>7352023.3689999999</v>
      </c>
      <c r="I119" s="140">
        <v>10689520.003</v>
      </c>
      <c r="J119" s="140">
        <v>9146350.4480000008</v>
      </c>
      <c r="K119" s="140">
        <v>7044537.4759999998</v>
      </c>
      <c r="L119" s="8"/>
      <c r="M119" s="8"/>
    </row>
    <row r="120" spans="1:13" s="1" customFormat="1" ht="15" customHeight="1" x14ac:dyDescent="0.25">
      <c r="A120" s="136" t="s">
        <v>51</v>
      </c>
      <c r="B120" s="129">
        <v>6085</v>
      </c>
      <c r="C120" s="129">
        <v>18</v>
      </c>
      <c r="D120" s="69">
        <v>12719092.386</v>
      </c>
      <c r="E120" s="69">
        <v>10826981.138</v>
      </c>
      <c r="F120" s="69">
        <v>11058404.775</v>
      </c>
      <c r="G120" s="140">
        <v>10048223.918</v>
      </c>
      <c r="H120" s="140">
        <v>9321844.1769999992</v>
      </c>
      <c r="I120" s="140">
        <v>9908738.9039999992</v>
      </c>
      <c r="J120" s="140">
        <v>10368029.574999999</v>
      </c>
      <c r="K120" s="140">
        <v>9152068.8420000002</v>
      </c>
      <c r="L120" s="8"/>
      <c r="M120" s="8"/>
    </row>
    <row r="121" spans="1:13" s="1" customFormat="1" ht="15" customHeight="1" x14ac:dyDescent="0.25">
      <c r="A121" s="136" t="s">
        <v>54</v>
      </c>
      <c r="B121" s="129">
        <v>7335</v>
      </c>
      <c r="C121" s="75" t="s">
        <v>55</v>
      </c>
      <c r="D121" s="69">
        <v>19854.75</v>
      </c>
      <c r="E121" s="69">
        <v>1303.625</v>
      </c>
      <c r="F121" s="69">
        <v>15564.275</v>
      </c>
      <c r="G121" s="140">
        <v>33087.15</v>
      </c>
      <c r="H121" s="140">
        <v>15229.8</v>
      </c>
      <c r="I121" s="140">
        <v>14988.25</v>
      </c>
      <c r="J121" s="140">
        <v>1117.4000000000001</v>
      </c>
      <c r="K121" s="140">
        <v>28602.400000000001</v>
      </c>
      <c r="L121" s="22"/>
      <c r="M121" s="8"/>
    </row>
    <row r="122" spans="1:13" s="1" customFormat="1" ht="15" customHeight="1" x14ac:dyDescent="0.25">
      <c r="A122" s="136" t="s">
        <v>54</v>
      </c>
      <c r="B122" s="129">
        <v>7335</v>
      </c>
      <c r="C122" s="75" t="s">
        <v>56</v>
      </c>
      <c r="D122" s="69">
        <v>19714.2</v>
      </c>
      <c r="E122" s="69">
        <v>1158.2750000000001</v>
      </c>
      <c r="F122" s="69">
        <v>3831.2249999999999</v>
      </c>
      <c r="G122" s="140">
        <v>38453.15</v>
      </c>
      <c r="H122" s="140">
        <v>29293.525000000001</v>
      </c>
      <c r="I122" s="140">
        <v>16710.625</v>
      </c>
      <c r="J122" s="140">
        <v>1224.325</v>
      </c>
      <c r="K122" s="140">
        <v>28906.775000000001</v>
      </c>
      <c r="L122" s="22"/>
      <c r="M122" s="8"/>
    </row>
    <row r="123" spans="1:13" s="1" customFormat="1" ht="15" customHeight="1" x14ac:dyDescent="0.25">
      <c r="A123" s="136" t="s">
        <v>57</v>
      </c>
      <c r="B123" s="129">
        <v>6166</v>
      </c>
      <c r="C123" s="75" t="s">
        <v>58</v>
      </c>
      <c r="D123" s="69">
        <v>38624330.103</v>
      </c>
      <c r="E123" s="69">
        <v>38049671.321999997</v>
      </c>
      <c r="F123" s="69">
        <v>42430077.675999999</v>
      </c>
      <c r="G123" s="140">
        <v>30407106.478</v>
      </c>
      <c r="H123" s="140">
        <v>44495865.641000003</v>
      </c>
      <c r="I123" s="140">
        <v>36644889.140000001</v>
      </c>
      <c r="J123" s="140">
        <v>28815019.355999999</v>
      </c>
      <c r="K123" s="140">
        <v>35939423.649999999</v>
      </c>
      <c r="L123" s="22"/>
      <c r="M123" s="8"/>
    </row>
    <row r="124" spans="1:13" s="1" customFormat="1" ht="15" customHeight="1" x14ac:dyDescent="0.25">
      <c r="A124" s="136" t="s">
        <v>57</v>
      </c>
      <c r="B124" s="129">
        <v>6166</v>
      </c>
      <c r="C124" s="75" t="s">
        <v>59</v>
      </c>
      <c r="D124" s="69">
        <v>37218632.597000003</v>
      </c>
      <c r="E124" s="69">
        <v>37629698.438000001</v>
      </c>
      <c r="F124" s="69">
        <v>29415824.454999998</v>
      </c>
      <c r="G124" s="140">
        <v>43561966.303000003</v>
      </c>
      <c r="H124" s="140">
        <v>36643414.566</v>
      </c>
      <c r="I124" s="140">
        <v>29383716.921999998</v>
      </c>
      <c r="J124" s="140">
        <v>39108294.789999999</v>
      </c>
      <c r="K124" s="140">
        <v>33351883.811999999</v>
      </c>
      <c r="L124" s="22"/>
      <c r="M124" s="8"/>
    </row>
    <row r="125" spans="1:13" s="1" customFormat="1" ht="15" customHeight="1" x14ac:dyDescent="0.25">
      <c r="A125" s="136" t="s">
        <v>60</v>
      </c>
      <c r="B125" s="129">
        <v>981</v>
      </c>
      <c r="C125" s="129">
        <v>3</v>
      </c>
      <c r="D125" s="69">
        <v>6664614.625</v>
      </c>
      <c r="E125" s="69">
        <v>5503013.199</v>
      </c>
      <c r="F125" s="69">
        <v>6060312.6409999998</v>
      </c>
      <c r="G125" s="140">
        <v>6178881.483</v>
      </c>
      <c r="H125" s="140"/>
      <c r="I125" s="140"/>
      <c r="J125" s="140"/>
      <c r="K125" s="140"/>
      <c r="L125" s="22"/>
      <c r="M125" s="8"/>
    </row>
    <row r="126" spans="1:13" s="1" customFormat="1" ht="15" customHeight="1" x14ac:dyDescent="0.25">
      <c r="A126" s="136" t="s">
        <v>60</v>
      </c>
      <c r="B126" s="129">
        <v>981</v>
      </c>
      <c r="C126" s="129">
        <v>4</v>
      </c>
      <c r="D126" s="69">
        <v>9180429.6750000007</v>
      </c>
      <c r="E126" s="69">
        <v>5988704.3080000002</v>
      </c>
      <c r="F126" s="69">
        <v>8216388.1009999998</v>
      </c>
      <c r="G126" s="140">
        <v>7088228.1330000004</v>
      </c>
      <c r="H126" s="140"/>
      <c r="I126" s="140"/>
      <c r="J126" s="140"/>
      <c r="K126" s="140"/>
      <c r="L126" s="22"/>
      <c r="M126" s="8"/>
    </row>
    <row r="127" spans="1:13" s="1" customFormat="1" ht="15" customHeight="1" x14ac:dyDescent="0.25">
      <c r="A127" s="136" t="s">
        <v>61</v>
      </c>
      <c r="B127" s="129">
        <v>55364</v>
      </c>
      <c r="C127" s="75" t="s">
        <v>62</v>
      </c>
      <c r="D127" s="69">
        <v>619660.48699999996</v>
      </c>
      <c r="E127" s="69">
        <v>1471663.4140000001</v>
      </c>
      <c r="F127" s="69">
        <v>2781864.3330000001</v>
      </c>
      <c r="G127" s="140">
        <v>2795401.7289999998</v>
      </c>
      <c r="H127" s="140">
        <v>5174717.9419999998</v>
      </c>
      <c r="I127" s="140">
        <v>3331469.9369999999</v>
      </c>
      <c r="J127" s="140">
        <v>2265424.25</v>
      </c>
      <c r="K127" s="140">
        <v>5770936.159</v>
      </c>
      <c r="L127" s="22"/>
      <c r="M127" s="8"/>
    </row>
    <row r="128" spans="1:13" s="1" customFormat="1" ht="15" customHeight="1" x14ac:dyDescent="0.25">
      <c r="A128" s="136" t="s">
        <v>61</v>
      </c>
      <c r="B128" s="129">
        <v>55364</v>
      </c>
      <c r="C128" s="75" t="s">
        <v>63</v>
      </c>
      <c r="D128" s="69">
        <v>593522.375</v>
      </c>
      <c r="E128" s="69">
        <v>1433355.037</v>
      </c>
      <c r="F128" s="69">
        <v>2786523.818</v>
      </c>
      <c r="G128" s="140">
        <v>2946434.3289999999</v>
      </c>
      <c r="H128" s="140">
        <v>5216414.5</v>
      </c>
      <c r="I128" s="140">
        <v>3414412.16</v>
      </c>
      <c r="J128" s="140">
        <v>2358480.8169999998</v>
      </c>
      <c r="K128" s="140">
        <v>5731488.2130000005</v>
      </c>
      <c r="L128" s="22"/>
      <c r="M128" s="8"/>
    </row>
    <row r="129" spans="1:13" s="1" customFormat="1" ht="15" customHeight="1" x14ac:dyDescent="0.25">
      <c r="A129" s="136" t="s">
        <v>64</v>
      </c>
      <c r="B129" s="129">
        <v>988</v>
      </c>
      <c r="C129" s="75" t="s">
        <v>65</v>
      </c>
      <c r="D129" s="69">
        <v>2963422.5809999998</v>
      </c>
      <c r="E129" s="69">
        <v>343713.989</v>
      </c>
      <c r="F129" s="69">
        <v>1832693.6059999999</v>
      </c>
      <c r="G129" s="140">
        <v>1513884.84</v>
      </c>
      <c r="H129" s="140">
        <v>781042.38800000004</v>
      </c>
      <c r="I129" s="140">
        <v>457680.95</v>
      </c>
      <c r="J129" s="140">
        <v>88394.577000000005</v>
      </c>
      <c r="K129" s="140"/>
      <c r="L129" s="22"/>
      <c r="M129" s="8"/>
    </row>
    <row r="130" spans="1:13" s="1" customFormat="1" ht="15" customHeight="1" x14ac:dyDescent="0.25">
      <c r="A130" s="136" t="s">
        <v>64</v>
      </c>
      <c r="B130" s="129">
        <v>988</v>
      </c>
      <c r="C130" s="75" t="s">
        <v>66</v>
      </c>
      <c r="D130" s="69">
        <v>3458157.3859999999</v>
      </c>
      <c r="E130" s="69">
        <v>939073.848</v>
      </c>
      <c r="F130" s="69">
        <v>2113300.79</v>
      </c>
      <c r="G130" s="140">
        <v>2902620.8539999998</v>
      </c>
      <c r="H130" s="140">
        <v>845462.24199999997</v>
      </c>
      <c r="I130" s="140">
        <v>546486.51199999999</v>
      </c>
      <c r="J130" s="140">
        <v>684506.14599999995</v>
      </c>
      <c r="K130" s="140">
        <v>77934.717000000004</v>
      </c>
      <c r="L130" s="22"/>
      <c r="M130" s="8"/>
    </row>
    <row r="131" spans="1:13" s="1" customFormat="1" ht="15" customHeight="1" x14ac:dyDescent="0.25">
      <c r="A131" s="136" t="s">
        <v>64</v>
      </c>
      <c r="B131" s="129">
        <v>988</v>
      </c>
      <c r="C131" s="75" t="s">
        <v>67</v>
      </c>
      <c r="D131" s="69">
        <v>4293453.5159999998</v>
      </c>
      <c r="E131" s="69">
        <v>2459154.5060000001</v>
      </c>
      <c r="F131" s="69">
        <v>1977739.13</v>
      </c>
      <c r="G131" s="140">
        <v>2195229.3289999999</v>
      </c>
      <c r="H131" s="140">
        <v>2800737.6329999999</v>
      </c>
      <c r="I131" s="140">
        <v>3192530.0150000001</v>
      </c>
      <c r="J131" s="140">
        <v>3047255.6269999999</v>
      </c>
      <c r="K131" s="140">
        <v>887105.6</v>
      </c>
      <c r="L131" s="22"/>
      <c r="M131" s="8"/>
    </row>
    <row r="132" spans="1:13" s="1" customFormat="1" ht="15" customHeight="1" x14ac:dyDescent="0.25">
      <c r="A132" s="136" t="s">
        <v>64</v>
      </c>
      <c r="B132" s="129">
        <v>988</v>
      </c>
      <c r="C132" s="75" t="s">
        <v>68</v>
      </c>
      <c r="D132" s="69">
        <v>10501993.824999999</v>
      </c>
      <c r="E132" s="69">
        <v>6106054.6109999996</v>
      </c>
      <c r="F132" s="69">
        <v>11405268.164000001</v>
      </c>
      <c r="G132" s="140">
        <v>9522747.3300000001</v>
      </c>
      <c r="H132" s="140">
        <v>8140550.2759999996</v>
      </c>
      <c r="I132" s="140">
        <v>8199832.4409999996</v>
      </c>
      <c r="J132" s="140">
        <v>5211429.2769999998</v>
      </c>
      <c r="K132" s="140">
        <v>621010.53</v>
      </c>
      <c r="L132" s="22"/>
      <c r="M132" s="8"/>
    </row>
    <row r="133" spans="1:13" s="1" customFormat="1" ht="15" customHeight="1" x14ac:dyDescent="0.25">
      <c r="A133" s="136" t="s">
        <v>69</v>
      </c>
      <c r="B133" s="129">
        <v>1010</v>
      </c>
      <c r="C133" s="129">
        <v>1</v>
      </c>
      <c r="D133" s="69">
        <v>2601960.2310000001</v>
      </c>
      <c r="E133" s="69">
        <v>2524633.077</v>
      </c>
      <c r="F133" s="69">
        <v>4748674.42</v>
      </c>
      <c r="G133" s="140">
        <v>5108526.9309999999</v>
      </c>
      <c r="H133" s="140">
        <v>4171686.6540000001</v>
      </c>
      <c r="I133" s="140">
        <v>4987993.665</v>
      </c>
      <c r="J133" s="140">
        <v>5043448.03</v>
      </c>
      <c r="K133" s="140">
        <v>4875927.0590000004</v>
      </c>
      <c r="L133" s="22"/>
      <c r="M133" s="8"/>
    </row>
    <row r="134" spans="1:13" s="1" customFormat="1" ht="15" customHeight="1" x14ac:dyDescent="0.25">
      <c r="A134" s="136" t="s">
        <v>69</v>
      </c>
      <c r="B134" s="129">
        <v>1010</v>
      </c>
      <c r="C134" s="129">
        <v>2</v>
      </c>
      <c r="D134" s="69">
        <v>2670689.6519999998</v>
      </c>
      <c r="E134" s="69">
        <v>1560332.86</v>
      </c>
      <c r="F134" s="69"/>
      <c r="G134" s="140">
        <v>1966929.5989999999</v>
      </c>
      <c r="H134" s="140">
        <v>921859.19799999997</v>
      </c>
      <c r="I134" s="140">
        <v>882867.598</v>
      </c>
      <c r="J134" s="140">
        <v>411197.13199999998</v>
      </c>
      <c r="K134" s="140">
        <v>43975.599000000002</v>
      </c>
      <c r="L134" s="22"/>
      <c r="M134" s="8"/>
    </row>
    <row r="135" spans="1:13" s="1" customFormat="1" ht="15" customHeight="1" x14ac:dyDescent="0.25">
      <c r="A135" s="136" t="s">
        <v>69</v>
      </c>
      <c r="B135" s="129">
        <v>1010</v>
      </c>
      <c r="C135" s="129">
        <v>3</v>
      </c>
      <c r="D135" s="69">
        <v>2610721.3709999998</v>
      </c>
      <c r="E135" s="69">
        <v>1078840.04</v>
      </c>
      <c r="F135" s="69"/>
      <c r="G135" s="140">
        <v>2487910.2349999999</v>
      </c>
      <c r="H135" s="140">
        <v>516393.69400000002</v>
      </c>
      <c r="I135" s="140">
        <v>934748.99399999995</v>
      </c>
      <c r="J135" s="140">
        <v>603662.27599999995</v>
      </c>
      <c r="K135" s="140">
        <v>922005.73499999999</v>
      </c>
      <c r="L135" s="22"/>
      <c r="M135" s="8"/>
    </row>
    <row r="136" spans="1:13" s="1" customFormat="1" ht="15" customHeight="1" x14ac:dyDescent="0.25">
      <c r="A136" s="136" t="s">
        <v>69</v>
      </c>
      <c r="B136" s="129">
        <v>1010</v>
      </c>
      <c r="C136" s="129">
        <v>4</v>
      </c>
      <c r="D136" s="69">
        <v>2678218.8560000001</v>
      </c>
      <c r="E136" s="69">
        <v>2463280.9</v>
      </c>
      <c r="F136" s="69">
        <v>3149517.4789999998</v>
      </c>
      <c r="G136" s="140">
        <v>2579617.9169999999</v>
      </c>
      <c r="H136" s="140">
        <v>904055.44499999995</v>
      </c>
      <c r="I136" s="140">
        <v>1095443.0020000001</v>
      </c>
      <c r="J136" s="140">
        <v>950836.58900000004</v>
      </c>
      <c r="K136" s="140">
        <v>1024471.6310000001</v>
      </c>
      <c r="L136" s="22"/>
      <c r="M136" s="8"/>
    </row>
    <row r="137" spans="1:13" s="1" customFormat="1" ht="15" customHeight="1" x14ac:dyDescent="0.25">
      <c r="A137" s="136" t="s">
        <v>69</v>
      </c>
      <c r="B137" s="129">
        <v>1010</v>
      </c>
      <c r="C137" s="129">
        <v>5</v>
      </c>
      <c r="D137" s="69">
        <v>2783274.4539999999</v>
      </c>
      <c r="E137" s="69">
        <v>805920.74199999997</v>
      </c>
      <c r="F137" s="69"/>
      <c r="G137" s="140">
        <v>999379.69799999997</v>
      </c>
      <c r="H137" s="140">
        <v>399323.83899999998</v>
      </c>
      <c r="I137" s="140">
        <v>563052.83400000003</v>
      </c>
      <c r="J137" s="140">
        <v>593534.67599999998</v>
      </c>
      <c r="K137" s="140"/>
      <c r="L137" s="22"/>
      <c r="M137" s="8"/>
    </row>
    <row r="138" spans="1:13" s="1" customFormat="1" ht="15" customHeight="1" x14ac:dyDescent="0.25">
      <c r="A138" s="136" t="s">
        <v>69</v>
      </c>
      <c r="B138" s="129">
        <v>1010</v>
      </c>
      <c r="C138" s="129">
        <v>6</v>
      </c>
      <c r="D138" s="69">
        <v>8638774.5179999992</v>
      </c>
      <c r="E138" s="69">
        <v>8024618.625</v>
      </c>
      <c r="F138" s="69">
        <v>11621411.228</v>
      </c>
      <c r="G138" s="140">
        <v>9265772.9240000006</v>
      </c>
      <c r="H138" s="140">
        <v>3454274.7409999999</v>
      </c>
      <c r="I138" s="140">
        <v>4808676.2529999996</v>
      </c>
      <c r="J138" s="140">
        <v>4972523.7819999997</v>
      </c>
      <c r="K138" s="140">
        <v>6600943.892</v>
      </c>
      <c r="L138" s="22"/>
      <c r="M138" s="8"/>
    </row>
    <row r="139" spans="1:13" s="1" customFormat="1" ht="15" customHeight="1" x14ac:dyDescent="0.25">
      <c r="A139" s="136" t="s">
        <v>70</v>
      </c>
      <c r="B139" s="129">
        <v>55224</v>
      </c>
      <c r="C139" s="75" t="s">
        <v>71</v>
      </c>
      <c r="D139" s="69">
        <v>25308.277999999998</v>
      </c>
      <c r="E139" s="69">
        <v>35282.364999999998</v>
      </c>
      <c r="F139" s="69">
        <v>197351.682</v>
      </c>
      <c r="G139" s="140">
        <v>181799.58900000001</v>
      </c>
      <c r="H139" s="140">
        <v>408553.37099999998</v>
      </c>
      <c r="I139" s="140">
        <v>264528.45899999997</v>
      </c>
      <c r="J139" s="140">
        <v>55436.699000000001</v>
      </c>
      <c r="K139" s="140">
        <v>185182.745</v>
      </c>
      <c r="L139" s="22"/>
      <c r="M139" s="8"/>
    </row>
    <row r="140" spans="1:13" s="1" customFormat="1" ht="15" customHeight="1" x14ac:dyDescent="0.25">
      <c r="A140" s="136" t="s">
        <v>70</v>
      </c>
      <c r="B140" s="129">
        <v>55224</v>
      </c>
      <c r="C140" s="75" t="s">
        <v>72</v>
      </c>
      <c r="D140" s="69">
        <v>22254.833999999999</v>
      </c>
      <c r="E140" s="69">
        <v>32542.585999999999</v>
      </c>
      <c r="F140" s="69">
        <v>165379.02299999999</v>
      </c>
      <c r="G140" s="140">
        <v>175980.054</v>
      </c>
      <c r="H140" s="140">
        <v>154007.92600000001</v>
      </c>
      <c r="I140" s="140">
        <v>213136.82500000001</v>
      </c>
      <c r="J140" s="140">
        <v>61667.623</v>
      </c>
      <c r="K140" s="140">
        <v>164903.008</v>
      </c>
      <c r="L140" s="22"/>
      <c r="M140" s="8"/>
    </row>
    <row r="141" spans="1:13" s="1" customFormat="1" ht="15" customHeight="1" x14ac:dyDescent="0.25">
      <c r="A141" s="136" t="s">
        <v>70</v>
      </c>
      <c r="B141" s="129">
        <v>55224</v>
      </c>
      <c r="C141" s="75" t="s">
        <v>73</v>
      </c>
      <c r="D141" s="69">
        <v>12558.058000000001</v>
      </c>
      <c r="E141" s="69">
        <v>24543.241999999998</v>
      </c>
      <c r="F141" s="69">
        <v>127559.535</v>
      </c>
      <c r="G141" s="140">
        <v>158165.076</v>
      </c>
      <c r="H141" s="140">
        <v>306792.74699999997</v>
      </c>
      <c r="I141" s="140">
        <v>164566.78899999999</v>
      </c>
      <c r="J141" s="140">
        <v>47229.040999999997</v>
      </c>
      <c r="K141" s="140"/>
      <c r="L141" s="22"/>
      <c r="M141" s="8"/>
    </row>
    <row r="142" spans="1:13" s="1" customFormat="1" ht="15" customHeight="1" x14ac:dyDescent="0.25">
      <c r="A142" s="136" t="s">
        <v>70</v>
      </c>
      <c r="B142" s="129">
        <v>55224</v>
      </c>
      <c r="C142" s="75" t="s">
        <v>74</v>
      </c>
      <c r="D142" s="69">
        <v>53150.517999999996</v>
      </c>
      <c r="E142" s="69">
        <v>16439.811000000002</v>
      </c>
      <c r="F142" s="69">
        <v>129210.538</v>
      </c>
      <c r="G142" s="140">
        <v>148792.89199999999</v>
      </c>
      <c r="H142" s="140">
        <v>404589.28700000001</v>
      </c>
      <c r="I142" s="140">
        <v>100190.05499999999</v>
      </c>
      <c r="J142" s="140">
        <v>43660.321000000004</v>
      </c>
      <c r="K142" s="140">
        <v>175053.89</v>
      </c>
      <c r="L142" s="22"/>
      <c r="M142" s="8"/>
    </row>
    <row r="143" spans="1:13" s="1" customFormat="1" ht="15" customHeight="1" x14ac:dyDescent="0.25">
      <c r="A143" s="136" t="s">
        <v>75</v>
      </c>
      <c r="B143" s="129">
        <v>1040</v>
      </c>
      <c r="C143" s="129">
        <v>1</v>
      </c>
      <c r="D143" s="69">
        <v>529644.28099999996</v>
      </c>
      <c r="E143" s="69">
        <v>197136.11600000001</v>
      </c>
      <c r="F143" s="69">
        <v>499857.76400000002</v>
      </c>
      <c r="G143" s="140">
        <v>526896.84499999997</v>
      </c>
      <c r="H143" s="140">
        <v>116161.258</v>
      </c>
      <c r="I143" s="140">
        <v>77594.847999999998</v>
      </c>
      <c r="J143" s="140">
        <v>91779.486999999994</v>
      </c>
      <c r="K143" s="140">
        <v>106678.751</v>
      </c>
      <c r="L143" s="22"/>
      <c r="M143" s="8"/>
    </row>
    <row r="144" spans="1:13" s="1" customFormat="1" ht="15" customHeight="1" x14ac:dyDescent="0.25">
      <c r="A144" s="136" t="s">
        <v>75</v>
      </c>
      <c r="B144" s="129">
        <v>1040</v>
      </c>
      <c r="C144" s="129">
        <v>2</v>
      </c>
      <c r="D144" s="69">
        <v>2071326.6189999999</v>
      </c>
      <c r="E144" s="69">
        <v>305822.348</v>
      </c>
      <c r="F144" s="69">
        <v>955655.90099999995</v>
      </c>
      <c r="G144" s="140">
        <v>750876.66099999996</v>
      </c>
      <c r="H144" s="140">
        <v>226763.954</v>
      </c>
      <c r="I144" s="140">
        <v>163263.49400000001</v>
      </c>
      <c r="J144" s="140">
        <v>202050.07500000001</v>
      </c>
      <c r="K144" s="140">
        <v>270607.75699999998</v>
      </c>
      <c r="L144" s="22"/>
      <c r="M144" s="8"/>
    </row>
    <row r="145" spans="1:13" s="1" customFormat="1" ht="15" customHeight="1" x14ac:dyDescent="0.25">
      <c r="A145" s="106" t="s">
        <v>80</v>
      </c>
      <c r="B145" s="134">
        <v>55259</v>
      </c>
      <c r="C145" s="135" t="s">
        <v>81</v>
      </c>
      <c r="D145" s="69">
        <v>2891100.2760000001</v>
      </c>
      <c r="E145" s="69">
        <v>2945275.7680000002</v>
      </c>
      <c r="F145" s="69">
        <v>6330026.432</v>
      </c>
      <c r="G145" s="140">
        <v>5444306.5460000001</v>
      </c>
      <c r="H145" s="140">
        <v>5364868.3289999999</v>
      </c>
      <c r="I145" s="140">
        <v>5546919.7139999997</v>
      </c>
      <c r="J145" s="140">
        <v>3734843.2259999998</v>
      </c>
      <c r="K145" s="140">
        <v>4550718.693</v>
      </c>
      <c r="L145" s="22"/>
      <c r="M145" s="8"/>
    </row>
    <row r="146" spans="1:13" s="1" customFormat="1" ht="15" customHeight="1" x14ac:dyDescent="0.25">
      <c r="A146" s="106" t="s">
        <v>80</v>
      </c>
      <c r="B146" s="134">
        <v>55259</v>
      </c>
      <c r="C146" s="135" t="s">
        <v>82</v>
      </c>
      <c r="D146" s="69">
        <v>3364232.31</v>
      </c>
      <c r="E146" s="69">
        <v>3616325.0690000001</v>
      </c>
      <c r="F146" s="69">
        <v>3770076.4720000001</v>
      </c>
      <c r="G146" s="140">
        <v>4180335.1030000001</v>
      </c>
      <c r="H146" s="140">
        <v>5049608.3940000003</v>
      </c>
      <c r="I146" s="140">
        <v>4618657.6449999996</v>
      </c>
      <c r="J146" s="140">
        <v>5301723.8</v>
      </c>
      <c r="K146" s="140">
        <v>1847390.5530000001</v>
      </c>
      <c r="L146" s="22"/>
      <c r="M146" s="8"/>
    </row>
    <row r="147" spans="1:13" s="1" customFormat="1" ht="15" customHeight="1" x14ac:dyDescent="0.25">
      <c r="A147" s="106" t="s">
        <v>76</v>
      </c>
      <c r="B147" s="129">
        <v>55148</v>
      </c>
      <c r="C147" s="129">
        <v>1</v>
      </c>
      <c r="D147" s="69">
        <v>39350.940999999999</v>
      </c>
      <c r="E147" s="69">
        <v>16755.996999999999</v>
      </c>
      <c r="F147" s="69">
        <v>75744.164999999994</v>
      </c>
      <c r="G147" s="140">
        <v>61848.915999999997</v>
      </c>
      <c r="H147" s="140">
        <v>57954.525999999998</v>
      </c>
      <c r="I147" s="140">
        <v>6772.6480000000001</v>
      </c>
      <c r="J147" s="140">
        <v>5644.48</v>
      </c>
      <c r="K147" s="140">
        <v>65159.400999999998</v>
      </c>
      <c r="L147" s="24"/>
      <c r="M147" s="8"/>
    </row>
    <row r="148" spans="1:13" s="1" customFormat="1" ht="15" customHeight="1" x14ac:dyDescent="0.25">
      <c r="A148" s="136" t="s">
        <v>76</v>
      </c>
      <c r="B148" s="129">
        <v>55148</v>
      </c>
      <c r="C148" s="129">
        <v>2</v>
      </c>
      <c r="D148" s="69">
        <v>38735.294000000002</v>
      </c>
      <c r="E148" s="69">
        <v>11180.566000000001</v>
      </c>
      <c r="F148" s="69">
        <v>55729.49</v>
      </c>
      <c r="G148" s="140">
        <v>42670.548000000003</v>
      </c>
      <c r="H148" s="140">
        <v>41162.995000000003</v>
      </c>
      <c r="I148" s="140">
        <v>681.70500000000004</v>
      </c>
      <c r="J148" s="140">
        <v>2072.9470000000001</v>
      </c>
      <c r="K148" s="140">
        <v>43210.716</v>
      </c>
      <c r="L148" s="22"/>
      <c r="M148" s="8"/>
    </row>
    <row r="149" spans="1:13" s="1" customFormat="1" ht="15" customHeight="1" x14ac:dyDescent="0.25">
      <c r="A149" s="136" t="s">
        <v>76</v>
      </c>
      <c r="B149" s="129">
        <v>55148</v>
      </c>
      <c r="C149" s="129">
        <v>3</v>
      </c>
      <c r="D149" s="69">
        <v>23334.147000000001</v>
      </c>
      <c r="E149" s="69">
        <v>13039.210999999999</v>
      </c>
      <c r="F149" s="69">
        <v>48432.224999999999</v>
      </c>
      <c r="G149" s="140">
        <v>47323.754999999997</v>
      </c>
      <c r="H149" s="140">
        <v>39806.571000000004</v>
      </c>
      <c r="I149" s="140">
        <v>1303.8</v>
      </c>
      <c r="J149" s="140">
        <v>9558.2780000000002</v>
      </c>
      <c r="K149" s="140">
        <v>38308.752</v>
      </c>
      <c r="L149" s="22"/>
      <c r="M149" s="8"/>
    </row>
    <row r="150" spans="1:13" s="1" customFormat="1" ht="15" customHeight="1" x14ac:dyDescent="0.25">
      <c r="A150" s="136" t="s">
        <v>76</v>
      </c>
      <c r="B150" s="129">
        <v>55148</v>
      </c>
      <c r="C150" s="129">
        <v>4</v>
      </c>
      <c r="D150" s="69">
        <v>34197.963000000003</v>
      </c>
      <c r="E150" s="69">
        <v>13819.655000000001</v>
      </c>
      <c r="F150" s="69">
        <v>69703.005000000005</v>
      </c>
      <c r="G150" s="140">
        <v>42218.824000000001</v>
      </c>
      <c r="H150" s="140">
        <v>42085.010999999999</v>
      </c>
      <c r="I150" s="140">
        <v>7060.2650000000003</v>
      </c>
      <c r="J150" s="140">
        <v>8643.7860000000001</v>
      </c>
      <c r="K150" s="140">
        <v>57492.381000000001</v>
      </c>
      <c r="L150" s="22"/>
      <c r="M150" s="8"/>
    </row>
    <row r="151" spans="1:13" x14ac:dyDescent="0.25">
      <c r="A151" s="258" t="s">
        <v>188</v>
      </c>
      <c r="B151" s="259"/>
      <c r="C151" s="259"/>
      <c r="D151" s="259"/>
      <c r="E151" s="259"/>
      <c r="G151" s="114"/>
      <c r="H151" s="115"/>
      <c r="I151" s="114"/>
      <c r="J151" s="114"/>
      <c r="K151" s="114"/>
      <c r="L151" s="6"/>
      <c r="M151" s="6"/>
    </row>
    <row r="152" spans="1:13" x14ac:dyDescent="0.25">
      <c r="A152" s="49"/>
      <c r="B152" s="56"/>
      <c r="C152" s="6"/>
      <c r="D152" s="10"/>
      <c r="F152" s="11"/>
      <c r="G152" s="11"/>
    </row>
    <row r="153" spans="1:13" x14ac:dyDescent="0.25">
      <c r="A153" s="49"/>
      <c r="B153" s="56"/>
      <c r="C153" s="6"/>
      <c r="D153" s="10"/>
      <c r="F153" s="11"/>
      <c r="G153" s="11"/>
    </row>
    <row r="154" spans="1:13" x14ac:dyDescent="0.25">
      <c r="A154" s="22"/>
      <c r="B154" s="48"/>
      <c r="C154" s="35"/>
      <c r="D154" s="34"/>
      <c r="E154" s="10"/>
      <c r="F154" s="10"/>
      <c r="G154" s="10"/>
      <c r="H154" s="10"/>
    </row>
    <row r="155" spans="1:13" x14ac:dyDescent="0.25">
      <c r="A155" s="50"/>
      <c r="B155" s="48"/>
      <c r="C155" s="35"/>
      <c r="D155" s="34"/>
    </row>
    <row r="156" spans="1:13" x14ac:dyDescent="0.25">
      <c r="A156" s="50"/>
      <c r="B156" s="48"/>
      <c r="C156" s="34"/>
      <c r="D156" s="34"/>
    </row>
    <row r="157" spans="1:13" x14ac:dyDescent="0.25">
      <c r="A157" s="48"/>
      <c r="B157" s="34"/>
      <c r="C157" s="34"/>
      <c r="D157" s="34"/>
    </row>
    <row r="158" spans="1:13" x14ac:dyDescent="0.25">
      <c r="A158" s="35"/>
      <c r="B158" s="34"/>
      <c r="C158" s="34"/>
      <c r="D158" s="34"/>
    </row>
    <row r="159" spans="1:13" x14ac:dyDescent="0.25">
      <c r="B159" s="34"/>
      <c r="C159" s="34"/>
      <c r="D159" s="34"/>
    </row>
  </sheetData>
  <mergeCells count="1">
    <mergeCell ref="A151:E151"/>
  </mergeCells>
  <pageMargins left="0.7" right="0.7" top="0.75" bottom="0.75" header="0.3" footer="0.3"/>
  <pageSetup scale="78" orientation="landscape" r:id="rId1"/>
  <headerFooter alignWithMargins="0"/>
  <rowBreaks count="2" manualBreakCount="2">
    <brk id="39" max="16383" man="1"/>
    <brk id="8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42578125" customWidth="1"/>
    <col min="4" max="6" width="12.28515625" customWidth="1"/>
    <col min="7" max="7" width="12.28515625" style="79" customWidth="1"/>
    <col min="8" max="11" width="12.28515625" customWidth="1"/>
    <col min="12" max="13" width="12.28515625" style="131" customWidth="1"/>
    <col min="14" max="14" width="12.28515625" customWidth="1"/>
  </cols>
  <sheetData>
    <row r="1" spans="1:15" ht="76.5" customHeight="1" x14ac:dyDescent="0.25">
      <c r="A1" s="185" t="s">
        <v>0</v>
      </c>
      <c r="B1" s="185" t="s">
        <v>1</v>
      </c>
      <c r="C1" s="185" t="s">
        <v>2</v>
      </c>
      <c r="D1" s="185" t="s">
        <v>92</v>
      </c>
      <c r="E1" s="185" t="s">
        <v>93</v>
      </c>
      <c r="F1" s="185" t="s">
        <v>94</v>
      </c>
      <c r="G1" s="188" t="s">
        <v>133</v>
      </c>
      <c r="H1" s="185" t="s">
        <v>134</v>
      </c>
      <c r="I1" s="185" t="s">
        <v>135</v>
      </c>
      <c r="J1" s="185" t="s">
        <v>136</v>
      </c>
      <c r="K1" s="185" t="s">
        <v>137</v>
      </c>
      <c r="L1" s="191" t="s">
        <v>177</v>
      </c>
      <c r="M1" s="191" t="s">
        <v>178</v>
      </c>
      <c r="N1" s="186" t="s">
        <v>91</v>
      </c>
    </row>
    <row r="2" spans="1:15" ht="15" customHeight="1" x14ac:dyDescent="0.25">
      <c r="A2" s="30" t="s">
        <v>3</v>
      </c>
      <c r="B2" s="30">
        <v>6137</v>
      </c>
      <c r="C2" s="30">
        <v>1</v>
      </c>
      <c r="D2" s="88">
        <v>5940.8050000000003</v>
      </c>
      <c r="E2" s="88">
        <v>3161.1729999999998</v>
      </c>
      <c r="F2" s="88">
        <v>2964.402</v>
      </c>
      <c r="G2" s="89">
        <v>3308.1619999999998</v>
      </c>
      <c r="H2" s="89">
        <v>4289.9189999999999</v>
      </c>
      <c r="I2" s="89">
        <v>4456.8990000000003</v>
      </c>
      <c r="J2" s="99">
        <v>4967.2749999999996</v>
      </c>
      <c r="K2" s="89">
        <v>4461.9759999999997</v>
      </c>
      <c r="L2" s="190">
        <v>1673.5540000000001</v>
      </c>
      <c r="M2" s="190">
        <v>1867.0530000000001</v>
      </c>
      <c r="N2" s="88">
        <f t="shared" ref="N2:N23" si="0">MAX(D2:K2)</f>
        <v>5940.8050000000003</v>
      </c>
    </row>
    <row r="3" spans="1:15" ht="15" customHeight="1" x14ac:dyDescent="0.25">
      <c r="A3" s="63" t="s">
        <v>3</v>
      </c>
      <c r="B3" s="63">
        <v>6137</v>
      </c>
      <c r="C3" s="63">
        <v>2</v>
      </c>
      <c r="D3" s="89">
        <v>4060.2260000000001</v>
      </c>
      <c r="E3" s="89">
        <v>2616.7860000000001</v>
      </c>
      <c r="F3" s="89">
        <v>2328.5219999999999</v>
      </c>
      <c r="G3" s="89">
        <v>2924.3739999999998</v>
      </c>
      <c r="H3" s="89">
        <v>2801.1959999999999</v>
      </c>
      <c r="I3" s="89">
        <v>2358.788</v>
      </c>
      <c r="J3" s="99">
        <v>3112.306</v>
      </c>
      <c r="K3" s="89">
        <v>2480.1289999999999</v>
      </c>
      <c r="L3" s="190">
        <v>2181.1260000000002</v>
      </c>
      <c r="M3" s="190">
        <v>1246.9090000000001</v>
      </c>
      <c r="N3" s="89">
        <f t="shared" si="0"/>
        <v>4060.2260000000001</v>
      </c>
    </row>
    <row r="4" spans="1:15" ht="15" customHeight="1" x14ac:dyDescent="0.25">
      <c r="A4" s="63" t="s">
        <v>3</v>
      </c>
      <c r="B4" s="63">
        <v>6137</v>
      </c>
      <c r="C4" s="63">
        <v>3</v>
      </c>
      <c r="D4" s="89">
        <v>0.59599999999999997</v>
      </c>
      <c r="E4" s="89">
        <v>4.2000000000000003E-2</v>
      </c>
      <c r="F4" s="89">
        <v>8.5000000000000006E-2</v>
      </c>
      <c r="G4" s="89">
        <v>0.14799999999999999</v>
      </c>
      <c r="H4" s="89">
        <v>7.8E-2</v>
      </c>
      <c r="I4" s="89">
        <v>0.441</v>
      </c>
      <c r="J4" s="99">
        <v>0.503</v>
      </c>
      <c r="K4" s="89">
        <v>4.2000000000000003E-2</v>
      </c>
      <c r="L4" s="190">
        <v>4.3999999999999997E-2</v>
      </c>
      <c r="M4" s="190">
        <v>8.5000000000000006E-2</v>
      </c>
      <c r="N4" s="89">
        <f t="shared" si="0"/>
        <v>0.59599999999999997</v>
      </c>
    </row>
    <row r="5" spans="1:15" ht="15" customHeight="1" x14ac:dyDescent="0.25">
      <c r="A5" s="63" t="s">
        <v>3</v>
      </c>
      <c r="B5" s="63">
        <v>6137</v>
      </c>
      <c r="C5" s="63">
        <v>4</v>
      </c>
      <c r="D5" s="89">
        <v>5.8999999999999997E-2</v>
      </c>
      <c r="E5" s="89">
        <v>3.4000000000000002E-2</v>
      </c>
      <c r="F5" s="89">
        <v>6.4000000000000001E-2</v>
      </c>
      <c r="G5" s="89">
        <v>5.7000000000000002E-2</v>
      </c>
      <c r="H5" s="89">
        <v>7.8E-2</v>
      </c>
      <c r="I5" s="89">
        <v>7.5999999999999998E-2</v>
      </c>
      <c r="J5" s="99">
        <v>0.05</v>
      </c>
      <c r="K5" s="89">
        <v>9.5000000000000001E-2</v>
      </c>
      <c r="L5" s="190">
        <v>5.2999999999999999E-2</v>
      </c>
      <c r="M5" s="190">
        <v>0.06</v>
      </c>
      <c r="N5" s="89">
        <f t="shared" si="0"/>
        <v>9.5000000000000001E-2</v>
      </c>
    </row>
    <row r="6" spans="1:15" ht="15" customHeight="1" x14ac:dyDescent="0.25">
      <c r="A6" s="63" t="s">
        <v>4</v>
      </c>
      <c r="B6" s="63">
        <v>6705</v>
      </c>
      <c r="C6" s="63">
        <v>4</v>
      </c>
      <c r="D6" s="89">
        <v>32037.221000000001</v>
      </c>
      <c r="E6" s="89">
        <v>1465.4880000000001</v>
      </c>
      <c r="F6" s="89">
        <v>2256.431</v>
      </c>
      <c r="G6" s="89">
        <v>2016.4469999999999</v>
      </c>
      <c r="H6" s="89">
        <v>2283.4340000000002</v>
      </c>
      <c r="I6" s="89">
        <v>2124.5529999999999</v>
      </c>
      <c r="J6" s="99">
        <v>1894.14</v>
      </c>
      <c r="K6" s="89">
        <v>967.84199999999998</v>
      </c>
      <c r="L6" s="190">
        <v>1787.864</v>
      </c>
      <c r="M6" s="190">
        <v>1505.3019999999999</v>
      </c>
      <c r="N6" s="89">
        <f t="shared" si="0"/>
        <v>32037.221000000001</v>
      </c>
      <c r="O6" s="7"/>
    </row>
    <row r="7" spans="1:15" ht="15" customHeight="1" x14ac:dyDescent="0.25">
      <c r="A7" s="63" t="s">
        <v>5</v>
      </c>
      <c r="B7" s="63">
        <v>7336</v>
      </c>
      <c r="C7" s="39" t="s">
        <v>6</v>
      </c>
      <c r="D7" s="89">
        <v>8.0000000000000002E-3</v>
      </c>
      <c r="E7" s="89">
        <v>0.13800000000000001</v>
      </c>
      <c r="F7" s="89">
        <v>4.0000000000000001E-3</v>
      </c>
      <c r="G7" s="89">
        <v>1.4999999999999999E-2</v>
      </c>
      <c r="H7" s="89">
        <v>1.4E-2</v>
      </c>
      <c r="I7" s="89">
        <v>7.0000000000000001E-3</v>
      </c>
      <c r="J7" s="99">
        <v>0.128</v>
      </c>
      <c r="K7" s="250">
        <v>1.2E-2</v>
      </c>
      <c r="L7" s="190">
        <v>8.0000000000000002E-3</v>
      </c>
      <c r="M7" s="190">
        <v>0.01</v>
      </c>
      <c r="N7" s="89">
        <f t="shared" si="0"/>
        <v>0.13800000000000001</v>
      </c>
    </row>
    <row r="8" spans="1:15" ht="15" customHeight="1" x14ac:dyDescent="0.25">
      <c r="A8" s="63" t="s">
        <v>5</v>
      </c>
      <c r="B8" s="63">
        <v>7336</v>
      </c>
      <c r="C8" s="39" t="s">
        <v>7</v>
      </c>
      <c r="D8" s="89">
        <v>8.0000000000000002E-3</v>
      </c>
      <c r="E8" s="89">
        <v>0.155</v>
      </c>
      <c r="F8" s="89">
        <v>4.0000000000000001E-3</v>
      </c>
      <c r="G8" s="89">
        <v>1.4E-2</v>
      </c>
      <c r="H8" s="89">
        <v>0.02</v>
      </c>
      <c r="I8" s="89">
        <v>8.0000000000000002E-3</v>
      </c>
      <c r="J8" s="99">
        <v>0.152</v>
      </c>
      <c r="K8" s="89">
        <v>1.4999999999999999E-2</v>
      </c>
      <c r="L8" s="190">
        <v>8.9999999999999993E-3</v>
      </c>
      <c r="M8" s="190">
        <v>8.0000000000000002E-3</v>
      </c>
      <c r="N8" s="89">
        <f t="shared" si="0"/>
        <v>0.155</v>
      </c>
    </row>
    <row r="9" spans="1:15" ht="15" customHeight="1" x14ac:dyDescent="0.25">
      <c r="A9" s="63" t="s">
        <v>5</v>
      </c>
      <c r="B9" s="63">
        <v>7336</v>
      </c>
      <c r="C9" s="39" t="s">
        <v>8</v>
      </c>
      <c r="D9" s="89">
        <v>2.1000000000000001E-2</v>
      </c>
      <c r="E9" s="89">
        <v>0.316</v>
      </c>
      <c r="F9" s="89">
        <v>8.9999999999999993E-3</v>
      </c>
      <c r="G9" s="89">
        <v>4.8000000000000001E-2</v>
      </c>
      <c r="H9" s="89">
        <v>4.7E-2</v>
      </c>
      <c r="I9" s="89">
        <v>1.7000000000000001E-2</v>
      </c>
      <c r="J9" s="99">
        <v>0.21099999999999999</v>
      </c>
      <c r="K9" s="89">
        <v>2.5999999999999999E-2</v>
      </c>
      <c r="L9" s="190">
        <v>3.5000000000000003E-2</v>
      </c>
      <c r="M9" s="190">
        <v>2.8000000000000001E-2</v>
      </c>
      <c r="N9" s="89">
        <f t="shared" si="0"/>
        <v>0.316</v>
      </c>
    </row>
    <row r="10" spans="1:15" ht="15" customHeight="1" x14ac:dyDescent="0.25">
      <c r="A10" s="63" t="s">
        <v>9</v>
      </c>
      <c r="B10" s="63">
        <v>995</v>
      </c>
      <c r="C10" s="39">
        <v>10</v>
      </c>
      <c r="D10" s="89"/>
      <c r="E10" s="89">
        <v>2E-3</v>
      </c>
      <c r="F10" s="89">
        <v>7.0000000000000001E-3</v>
      </c>
      <c r="G10" s="89">
        <v>8.9999999999999993E-3</v>
      </c>
      <c r="H10" s="89">
        <v>1.7000000000000001E-2</v>
      </c>
      <c r="I10" s="89">
        <v>6.0000000000000001E-3</v>
      </c>
      <c r="J10" s="99">
        <v>4.0000000000000001E-3</v>
      </c>
      <c r="K10" s="89">
        <v>3.0000000000000001E-3</v>
      </c>
      <c r="L10" s="190">
        <v>8.0000000000000002E-3</v>
      </c>
      <c r="M10" s="190"/>
      <c r="N10" s="89">
        <f t="shared" si="0"/>
        <v>1.7000000000000001E-2</v>
      </c>
    </row>
    <row r="11" spans="1:15" ht="15" customHeight="1" x14ac:dyDescent="0.25">
      <c r="A11" s="63" t="s">
        <v>9</v>
      </c>
      <c r="B11" s="63">
        <v>995</v>
      </c>
      <c r="C11" s="39">
        <v>7</v>
      </c>
      <c r="D11" s="89">
        <v>3805.8029999999999</v>
      </c>
      <c r="E11" s="89">
        <v>2741.0970000000002</v>
      </c>
      <c r="F11" s="89">
        <v>6202.0129999999999</v>
      </c>
      <c r="G11" s="89">
        <v>878.00400000000002</v>
      </c>
      <c r="H11" s="89">
        <v>558.34100000000001</v>
      </c>
      <c r="I11" s="89">
        <v>776.92100000000005</v>
      </c>
      <c r="J11" s="99">
        <v>389.72300000000001</v>
      </c>
      <c r="K11" s="89">
        <v>227.82599999999999</v>
      </c>
      <c r="L11" s="190">
        <v>311.30700000000002</v>
      </c>
      <c r="M11" s="190">
        <v>192.24100000000001</v>
      </c>
      <c r="N11" s="89">
        <f t="shared" si="0"/>
        <v>6202.0129999999999</v>
      </c>
    </row>
    <row r="12" spans="1:15" ht="15" customHeight="1" x14ac:dyDescent="0.25">
      <c r="A12" s="63" t="s">
        <v>9</v>
      </c>
      <c r="B12" s="63">
        <v>995</v>
      </c>
      <c r="C12" s="39">
        <v>8</v>
      </c>
      <c r="D12" s="89">
        <v>4895.1090000000004</v>
      </c>
      <c r="E12" s="89">
        <v>2162.297</v>
      </c>
      <c r="F12" s="89">
        <v>2959.9549999999999</v>
      </c>
      <c r="G12" s="89">
        <v>1682.461</v>
      </c>
      <c r="H12" s="89">
        <v>1255.1099999999999</v>
      </c>
      <c r="I12" s="89">
        <v>1697.4680000000001</v>
      </c>
      <c r="J12" s="99">
        <v>727.02800000000002</v>
      </c>
      <c r="K12" s="89">
        <v>286.947</v>
      </c>
      <c r="L12" s="190">
        <v>496.44200000000001</v>
      </c>
      <c r="M12" s="190">
        <v>352.84500000000003</v>
      </c>
      <c r="N12" s="89">
        <f t="shared" si="0"/>
        <v>4895.1090000000004</v>
      </c>
    </row>
    <row r="13" spans="1:15" ht="15" customHeight="1" x14ac:dyDescent="0.25">
      <c r="A13" s="63" t="s">
        <v>10</v>
      </c>
      <c r="B13" s="63">
        <v>1011</v>
      </c>
      <c r="C13" s="39">
        <v>1</v>
      </c>
      <c r="D13" s="89"/>
      <c r="E13" s="89">
        <v>8.0000000000000002E-3</v>
      </c>
      <c r="F13" s="89">
        <v>8.9999999999999993E-3</v>
      </c>
      <c r="G13" s="89">
        <v>1.4999999999999999E-2</v>
      </c>
      <c r="H13" s="89">
        <v>1.4E-2</v>
      </c>
      <c r="I13" s="89">
        <v>1E-3</v>
      </c>
      <c r="J13" s="99"/>
      <c r="K13" s="89"/>
      <c r="L13" s="190"/>
      <c r="M13" s="190"/>
      <c r="N13" s="89">
        <f t="shared" si="0"/>
        <v>1.4999999999999999E-2</v>
      </c>
    </row>
    <row r="14" spans="1:15" ht="15" customHeight="1" x14ac:dyDescent="0.25">
      <c r="A14" s="63" t="s">
        <v>10</v>
      </c>
      <c r="B14" s="63">
        <v>1011</v>
      </c>
      <c r="C14" s="39">
        <v>2</v>
      </c>
      <c r="D14" s="89"/>
      <c r="E14" s="89">
        <v>4.2999999999999997E-2</v>
      </c>
      <c r="F14" s="89">
        <v>4.8000000000000001E-2</v>
      </c>
      <c r="G14" s="89">
        <v>0.04</v>
      </c>
      <c r="H14" s="89">
        <v>3.5000000000000003E-2</v>
      </c>
      <c r="I14" s="89">
        <v>1.4E-2</v>
      </c>
      <c r="J14" s="99">
        <v>2.3E-2</v>
      </c>
      <c r="K14" s="89">
        <v>4.5999999999999999E-2</v>
      </c>
      <c r="L14" s="190">
        <v>3.4000000000000002E-2</v>
      </c>
      <c r="M14" s="190">
        <v>1.6E-2</v>
      </c>
      <c r="N14" s="89">
        <f t="shared" si="0"/>
        <v>4.8000000000000001E-2</v>
      </c>
    </row>
    <row r="15" spans="1:15" ht="15" customHeight="1" x14ac:dyDescent="0.25">
      <c r="A15" s="63" t="s">
        <v>11</v>
      </c>
      <c r="B15" s="63">
        <v>1001</v>
      </c>
      <c r="C15" s="39">
        <v>1</v>
      </c>
      <c r="D15" s="89">
        <v>35317.089</v>
      </c>
      <c r="E15" s="89">
        <v>962.91</v>
      </c>
      <c r="F15" s="89">
        <v>958.57</v>
      </c>
      <c r="G15" s="89">
        <v>1528.107</v>
      </c>
      <c r="H15" s="89">
        <v>1779.2370000000001</v>
      </c>
      <c r="I15" s="89">
        <v>2355.4850000000001</v>
      </c>
      <c r="J15" s="99">
        <v>1902.06</v>
      </c>
      <c r="K15" s="89">
        <v>1350.6</v>
      </c>
      <c r="L15" s="190">
        <v>1052.481</v>
      </c>
      <c r="M15" s="190">
        <v>1226.1569999999999</v>
      </c>
      <c r="N15" s="89">
        <f t="shared" si="0"/>
        <v>35317.089</v>
      </c>
    </row>
    <row r="16" spans="1:15" ht="15" customHeight="1" x14ac:dyDescent="0.25">
      <c r="A16" s="63" t="s">
        <v>11</v>
      </c>
      <c r="B16" s="63">
        <v>1001</v>
      </c>
      <c r="C16" s="39">
        <v>2</v>
      </c>
      <c r="D16" s="89">
        <v>14799.378000000001</v>
      </c>
      <c r="E16" s="89">
        <v>1459.7380000000001</v>
      </c>
      <c r="F16" s="89">
        <v>1056.826</v>
      </c>
      <c r="G16" s="89">
        <v>1768.2729999999999</v>
      </c>
      <c r="H16" s="89">
        <v>1442.7349999999999</v>
      </c>
      <c r="I16" s="89">
        <v>2272.1979999999999</v>
      </c>
      <c r="J16" s="99">
        <v>1545.876</v>
      </c>
      <c r="K16" s="89">
        <v>481.37799999999999</v>
      </c>
      <c r="L16" s="190">
        <v>1468.1310000000001</v>
      </c>
      <c r="M16" s="190">
        <v>688.02599999999995</v>
      </c>
      <c r="N16" s="89">
        <f t="shared" si="0"/>
        <v>14799.378000000001</v>
      </c>
    </row>
    <row r="17" spans="1:15" ht="15" customHeight="1" x14ac:dyDescent="0.25">
      <c r="A17" s="63" t="s">
        <v>11</v>
      </c>
      <c r="B17" s="63">
        <v>1001</v>
      </c>
      <c r="C17" s="39">
        <v>4</v>
      </c>
      <c r="D17" s="89">
        <v>0.749</v>
      </c>
      <c r="E17" s="89">
        <v>0.51</v>
      </c>
      <c r="F17" s="89">
        <v>0.03</v>
      </c>
      <c r="G17" s="89">
        <v>3.9E-2</v>
      </c>
      <c r="H17" s="89">
        <v>0.13900000000000001</v>
      </c>
      <c r="I17" s="89">
        <v>0.112</v>
      </c>
      <c r="J17" s="99">
        <v>0.06</v>
      </c>
      <c r="K17" s="89">
        <v>3.6999999999999998E-2</v>
      </c>
      <c r="L17" s="190">
        <v>2E-3</v>
      </c>
      <c r="M17" s="190">
        <v>1E-3</v>
      </c>
      <c r="N17" s="89">
        <f t="shared" si="0"/>
        <v>0.749</v>
      </c>
    </row>
    <row r="18" spans="1:15" ht="15" customHeight="1" x14ac:dyDescent="0.25">
      <c r="A18" s="63" t="s">
        <v>12</v>
      </c>
      <c r="B18" s="63">
        <v>983</v>
      </c>
      <c r="C18" s="39">
        <v>1</v>
      </c>
      <c r="D18" s="89">
        <v>11012.293</v>
      </c>
      <c r="E18" s="89">
        <v>9572.518</v>
      </c>
      <c r="F18" s="89">
        <v>9749.8529999999992</v>
      </c>
      <c r="G18" s="89">
        <v>12446.653</v>
      </c>
      <c r="H18" s="89">
        <v>9205.0650000000005</v>
      </c>
      <c r="I18" s="89">
        <v>1710.2639999999999</v>
      </c>
      <c r="J18" s="99">
        <v>529.76099999999997</v>
      </c>
      <c r="K18" s="89">
        <v>935.10599999999999</v>
      </c>
      <c r="L18" s="190">
        <v>751.93</v>
      </c>
      <c r="M18" s="190">
        <v>848.70799999999997</v>
      </c>
      <c r="N18" s="89">
        <f t="shared" si="0"/>
        <v>12446.653</v>
      </c>
    </row>
    <row r="19" spans="1:15" ht="15" customHeight="1" x14ac:dyDescent="0.25">
      <c r="A19" s="63" t="s">
        <v>12</v>
      </c>
      <c r="B19" s="63">
        <v>983</v>
      </c>
      <c r="C19" s="39">
        <v>2</v>
      </c>
      <c r="D19" s="89">
        <v>11064.27</v>
      </c>
      <c r="E19" s="89">
        <v>9875.1360000000004</v>
      </c>
      <c r="F19" s="89">
        <v>10062.09</v>
      </c>
      <c r="G19" s="89">
        <v>12073.839</v>
      </c>
      <c r="H19" s="89">
        <v>7348.085</v>
      </c>
      <c r="I19" s="89">
        <v>4923.1409999999996</v>
      </c>
      <c r="J19" s="99">
        <v>543.40700000000004</v>
      </c>
      <c r="K19" s="89">
        <v>732.1</v>
      </c>
      <c r="L19" s="190">
        <v>863.83100000000002</v>
      </c>
      <c r="M19" s="190">
        <v>841.41099999999994</v>
      </c>
      <c r="N19" s="89">
        <f t="shared" si="0"/>
        <v>12073.839</v>
      </c>
    </row>
    <row r="20" spans="1:15" ht="15" customHeight="1" x14ac:dyDescent="0.25">
      <c r="A20" s="63" t="s">
        <v>12</v>
      </c>
      <c r="B20" s="63">
        <v>983</v>
      </c>
      <c r="C20" s="39">
        <v>3</v>
      </c>
      <c r="D20" s="89">
        <v>11224.319</v>
      </c>
      <c r="E20" s="89">
        <v>7293.5209999999997</v>
      </c>
      <c r="F20" s="89">
        <v>10817.617</v>
      </c>
      <c r="G20" s="89">
        <v>11870.7</v>
      </c>
      <c r="H20" s="89">
        <v>9840.1319999999996</v>
      </c>
      <c r="I20" s="89">
        <v>1606.788</v>
      </c>
      <c r="J20" s="99">
        <v>299.95</v>
      </c>
      <c r="K20" s="89">
        <v>792.024</v>
      </c>
      <c r="L20" s="190">
        <v>863.90099999999995</v>
      </c>
      <c r="M20" s="190">
        <v>619.78300000000002</v>
      </c>
      <c r="N20" s="89">
        <f t="shared" si="0"/>
        <v>11870.7</v>
      </c>
    </row>
    <row r="21" spans="1:15" ht="15" customHeight="1" x14ac:dyDescent="0.25">
      <c r="A21" s="63" t="s">
        <v>12</v>
      </c>
      <c r="B21" s="63">
        <v>983</v>
      </c>
      <c r="C21" s="39">
        <v>4</v>
      </c>
      <c r="D21" s="89">
        <v>11226.95</v>
      </c>
      <c r="E21" s="89">
        <v>9468.4850000000006</v>
      </c>
      <c r="F21" s="89">
        <v>12962.762000000001</v>
      </c>
      <c r="G21" s="89">
        <v>13731.732</v>
      </c>
      <c r="H21" s="89">
        <v>8566.7420000000002</v>
      </c>
      <c r="I21" s="89">
        <v>1883.9770000000001</v>
      </c>
      <c r="J21" s="99">
        <v>860.72</v>
      </c>
      <c r="K21" s="89">
        <v>629.67999999999995</v>
      </c>
      <c r="L21" s="190">
        <v>728.93499999999995</v>
      </c>
      <c r="M21" s="190">
        <v>1015.027</v>
      </c>
      <c r="N21" s="89">
        <f t="shared" si="0"/>
        <v>13731.732</v>
      </c>
    </row>
    <row r="22" spans="1:15" ht="15" customHeight="1" x14ac:dyDescent="0.25">
      <c r="A22" s="63" t="s">
        <v>12</v>
      </c>
      <c r="B22" s="63">
        <v>983</v>
      </c>
      <c r="C22" s="39">
        <v>5</v>
      </c>
      <c r="D22" s="89">
        <v>10978.767</v>
      </c>
      <c r="E22" s="89">
        <v>9379.5969999999998</v>
      </c>
      <c r="F22" s="89">
        <v>12998.388999999999</v>
      </c>
      <c r="G22" s="89">
        <v>10975.781000000001</v>
      </c>
      <c r="H22" s="89">
        <v>8935.7129999999997</v>
      </c>
      <c r="I22" s="89">
        <v>4368.9399999999996</v>
      </c>
      <c r="J22" s="99">
        <v>860.62699999999995</v>
      </c>
      <c r="K22" s="89">
        <v>780.79</v>
      </c>
      <c r="L22" s="190">
        <v>693.89099999999996</v>
      </c>
      <c r="M22" s="190">
        <v>988.74400000000003</v>
      </c>
      <c r="N22" s="89">
        <f t="shared" si="0"/>
        <v>12998.388999999999</v>
      </c>
    </row>
    <row r="23" spans="1:15" ht="15" customHeight="1" x14ac:dyDescent="0.25">
      <c r="A23" s="63" t="s">
        <v>12</v>
      </c>
      <c r="B23" s="63">
        <v>983</v>
      </c>
      <c r="C23" s="39">
        <v>6</v>
      </c>
      <c r="D23" s="89">
        <v>9427.6669999999995</v>
      </c>
      <c r="E23" s="89">
        <v>8886.7119999999995</v>
      </c>
      <c r="F23" s="89">
        <v>12341.281999999999</v>
      </c>
      <c r="G23" s="89">
        <v>12987.03</v>
      </c>
      <c r="H23" s="89">
        <v>8943.1890000000003</v>
      </c>
      <c r="I23" s="89">
        <v>5069.473</v>
      </c>
      <c r="J23" s="99">
        <v>636.76900000000001</v>
      </c>
      <c r="K23" s="89">
        <v>574.54999999999995</v>
      </c>
      <c r="L23" s="190">
        <v>658.37</v>
      </c>
      <c r="M23" s="190">
        <v>546.34100000000001</v>
      </c>
      <c r="N23" s="89">
        <f t="shared" si="0"/>
        <v>12987.03</v>
      </c>
    </row>
    <row r="24" spans="1:15" ht="15" customHeight="1" x14ac:dyDescent="0.25">
      <c r="A24" s="136" t="s">
        <v>13</v>
      </c>
      <c r="B24" s="136">
        <v>1002</v>
      </c>
      <c r="C24" s="118" t="s">
        <v>14</v>
      </c>
      <c r="D24" s="116"/>
      <c r="E24" s="116"/>
      <c r="F24" s="116"/>
      <c r="G24" s="116"/>
      <c r="H24" s="116"/>
      <c r="I24" s="116">
        <v>0.40300000000000002</v>
      </c>
      <c r="J24" s="119">
        <v>0.26200000000000001</v>
      </c>
      <c r="K24" s="116">
        <v>0.215</v>
      </c>
      <c r="L24" s="190">
        <v>0.249</v>
      </c>
      <c r="M24" s="190">
        <v>0.19600000000000001</v>
      </c>
      <c r="N24" s="116">
        <f>MAX(D24:K24)</f>
        <v>0.40300000000000002</v>
      </c>
      <c r="O24" s="6"/>
    </row>
    <row r="25" spans="1:15" ht="15" customHeight="1" x14ac:dyDescent="0.25">
      <c r="A25" s="136" t="s">
        <v>13</v>
      </c>
      <c r="B25" s="136">
        <v>1002</v>
      </c>
      <c r="C25" s="118" t="s">
        <v>15</v>
      </c>
      <c r="D25" s="116"/>
      <c r="E25" s="116"/>
      <c r="F25" s="116"/>
      <c r="G25" s="116"/>
      <c r="H25" s="254"/>
      <c r="I25" s="116">
        <v>0.40300000000000002</v>
      </c>
      <c r="J25" s="119">
        <v>0.26200000000000001</v>
      </c>
      <c r="K25" s="116">
        <v>0.215</v>
      </c>
      <c r="L25" s="190">
        <v>0.249</v>
      </c>
      <c r="M25" s="190">
        <v>0.19600000000000001</v>
      </c>
      <c r="N25" s="116">
        <f>MAX(D25:K25)</f>
        <v>0.40300000000000002</v>
      </c>
      <c r="O25" s="6"/>
    </row>
    <row r="26" spans="1:15" ht="15" customHeight="1" x14ac:dyDescent="0.25">
      <c r="A26" s="136" t="s">
        <v>13</v>
      </c>
      <c r="B26" s="136">
        <v>1002</v>
      </c>
      <c r="C26" s="118" t="s">
        <v>16</v>
      </c>
      <c r="D26" s="116"/>
      <c r="E26" s="116"/>
      <c r="F26" s="116"/>
      <c r="G26" s="116">
        <v>1E-3</v>
      </c>
      <c r="H26" s="116">
        <v>1E-3</v>
      </c>
      <c r="I26" s="116">
        <v>0.45500000000000002</v>
      </c>
      <c r="J26" s="119">
        <v>0.23699999999999999</v>
      </c>
      <c r="K26" s="116">
        <v>0.20399999999999999</v>
      </c>
      <c r="L26" s="190">
        <v>0.54100000000000004</v>
      </c>
      <c r="M26" s="190">
        <v>0.22600000000000001</v>
      </c>
      <c r="N26" s="116">
        <f>MAX(D26:K26)</f>
        <v>0.45500000000000002</v>
      </c>
      <c r="O26" s="6"/>
    </row>
    <row r="27" spans="1:15" ht="15" customHeight="1" x14ac:dyDescent="0.25">
      <c r="A27" s="63" t="s">
        <v>13</v>
      </c>
      <c r="B27" s="63">
        <v>1002</v>
      </c>
      <c r="C27" s="39" t="s">
        <v>17</v>
      </c>
      <c r="D27" s="89"/>
      <c r="E27" s="89"/>
      <c r="F27" s="89">
        <v>1E-3</v>
      </c>
      <c r="G27" s="89">
        <v>2E-3</v>
      </c>
      <c r="H27" s="89">
        <v>1E-3</v>
      </c>
      <c r="I27" s="89">
        <v>0.45500000000000002</v>
      </c>
      <c r="J27" s="99">
        <v>0.23699999999999999</v>
      </c>
      <c r="K27" s="89">
        <v>0.20399999999999999</v>
      </c>
      <c r="L27" s="190">
        <v>0.53700000000000003</v>
      </c>
      <c r="M27" s="190">
        <v>0.223</v>
      </c>
      <c r="N27" s="89">
        <f>MAX(D27:K27)</f>
        <v>0.45500000000000002</v>
      </c>
    </row>
    <row r="28" spans="1:15" ht="15" customHeight="1" x14ac:dyDescent="0.25">
      <c r="A28" s="63" t="s">
        <v>18</v>
      </c>
      <c r="B28" s="63">
        <v>996</v>
      </c>
      <c r="C28" s="39">
        <v>11</v>
      </c>
      <c r="D28" s="89"/>
      <c r="E28" s="89"/>
      <c r="F28" s="89"/>
      <c r="G28" s="89"/>
      <c r="H28" s="89"/>
      <c r="I28" s="89"/>
      <c r="J28" s="250"/>
      <c r="K28" s="89"/>
      <c r="L28" s="190"/>
      <c r="M28" s="190"/>
      <c r="N28" s="89"/>
    </row>
    <row r="29" spans="1:15" ht="15" customHeight="1" x14ac:dyDescent="0.25">
      <c r="A29" s="63" t="s">
        <v>18</v>
      </c>
      <c r="B29" s="63">
        <v>996</v>
      </c>
      <c r="C29" s="39">
        <v>4</v>
      </c>
      <c r="D29" s="89"/>
      <c r="E29" s="89"/>
      <c r="F29" s="89"/>
      <c r="G29" s="89"/>
      <c r="H29" s="89"/>
      <c r="I29" s="89"/>
      <c r="J29" s="99"/>
      <c r="K29" s="89"/>
      <c r="L29" s="190"/>
      <c r="M29" s="190"/>
      <c r="N29" s="89"/>
    </row>
    <row r="30" spans="1:15" ht="15" customHeight="1" x14ac:dyDescent="0.25">
      <c r="A30" s="63" t="s">
        <v>18</v>
      </c>
      <c r="B30" s="63">
        <v>996</v>
      </c>
      <c r="C30" s="39">
        <v>5</v>
      </c>
      <c r="D30" s="89"/>
      <c r="E30" s="89"/>
      <c r="F30" s="89"/>
      <c r="G30" s="89"/>
      <c r="H30" s="89"/>
      <c r="I30" s="89"/>
      <c r="J30" s="89"/>
      <c r="K30" s="89"/>
      <c r="L30" s="190"/>
      <c r="M30" s="190"/>
      <c r="N30" s="89"/>
    </row>
    <row r="31" spans="1:15" ht="15" customHeight="1" x14ac:dyDescent="0.25">
      <c r="A31" s="63" t="s">
        <v>18</v>
      </c>
      <c r="B31" s="63">
        <v>996</v>
      </c>
      <c r="C31" s="39">
        <v>6</v>
      </c>
      <c r="D31" s="89"/>
      <c r="E31" s="89"/>
      <c r="F31" s="89"/>
      <c r="G31" s="89"/>
      <c r="H31" s="89"/>
      <c r="I31" s="89"/>
      <c r="J31" s="89"/>
      <c r="K31" s="89"/>
      <c r="L31" s="190"/>
      <c r="M31" s="190"/>
      <c r="N31" s="89"/>
    </row>
    <row r="32" spans="1:15" ht="15" customHeight="1" x14ac:dyDescent="0.25">
      <c r="A32" s="252" t="s">
        <v>86</v>
      </c>
      <c r="B32" s="63">
        <v>55111</v>
      </c>
      <c r="C32" s="39">
        <v>1</v>
      </c>
      <c r="D32" s="89">
        <v>1.2E-2</v>
      </c>
      <c r="E32" s="89">
        <v>2.1999999999999999E-2</v>
      </c>
      <c r="F32" s="89">
        <v>0.04</v>
      </c>
      <c r="G32" s="89">
        <v>3.9E-2</v>
      </c>
      <c r="H32" s="89">
        <v>5.2999999999999999E-2</v>
      </c>
      <c r="I32" s="89">
        <v>5.6000000000000001E-2</v>
      </c>
      <c r="J32" s="89">
        <v>1.4E-2</v>
      </c>
      <c r="K32" s="89">
        <v>6.2E-2</v>
      </c>
      <c r="L32" s="190">
        <v>6.8000000000000005E-2</v>
      </c>
      <c r="M32" s="190">
        <v>3.9E-2</v>
      </c>
      <c r="N32" s="89">
        <f t="shared" ref="N32:N65" si="1">MAX(D32:K32)</f>
        <v>6.2E-2</v>
      </c>
    </row>
    <row r="33" spans="1:15" ht="15" customHeight="1" x14ac:dyDescent="0.25">
      <c r="A33" s="252" t="s">
        <v>86</v>
      </c>
      <c r="B33" s="63">
        <v>55111</v>
      </c>
      <c r="C33" s="39">
        <v>2</v>
      </c>
      <c r="D33" s="89">
        <v>4.1000000000000002E-2</v>
      </c>
      <c r="E33" s="89">
        <v>3.1E-2</v>
      </c>
      <c r="F33" s="89">
        <v>3.5999999999999997E-2</v>
      </c>
      <c r="G33" s="89">
        <v>2.5999999999999999E-2</v>
      </c>
      <c r="H33" s="89">
        <v>4.7E-2</v>
      </c>
      <c r="I33" s="89">
        <v>0.04</v>
      </c>
      <c r="J33" s="89">
        <v>8.9999999999999993E-3</v>
      </c>
      <c r="K33" s="89">
        <v>6.3E-2</v>
      </c>
      <c r="L33" s="190">
        <v>9.4E-2</v>
      </c>
      <c r="M33" s="190">
        <v>1.7999999999999999E-2</v>
      </c>
      <c r="N33" s="89">
        <f t="shared" si="1"/>
        <v>6.3E-2</v>
      </c>
    </row>
    <row r="34" spans="1:15" ht="15" customHeight="1" x14ac:dyDescent="0.25">
      <c r="A34" s="252" t="s">
        <v>86</v>
      </c>
      <c r="B34" s="63">
        <v>55111</v>
      </c>
      <c r="C34" s="39">
        <v>3</v>
      </c>
      <c r="D34" s="89">
        <v>2.5000000000000001E-2</v>
      </c>
      <c r="E34" s="89">
        <v>1.7000000000000001E-2</v>
      </c>
      <c r="F34" s="89">
        <v>5.8000000000000003E-2</v>
      </c>
      <c r="G34" s="89">
        <v>3.5999999999999997E-2</v>
      </c>
      <c r="H34" s="89">
        <v>4.7E-2</v>
      </c>
      <c r="I34" s="89">
        <v>5.6000000000000001E-2</v>
      </c>
      <c r="J34" s="89">
        <v>1.4999999999999999E-2</v>
      </c>
      <c r="K34" s="89">
        <v>5.3999999999999999E-2</v>
      </c>
      <c r="L34" s="190">
        <v>0.05</v>
      </c>
      <c r="M34" s="190">
        <v>2.8000000000000001E-2</v>
      </c>
      <c r="N34" s="89">
        <f t="shared" si="1"/>
        <v>5.8000000000000003E-2</v>
      </c>
    </row>
    <row r="35" spans="1:15" ht="15" customHeight="1" x14ac:dyDescent="0.25">
      <c r="A35" s="252" t="s">
        <v>86</v>
      </c>
      <c r="B35" s="63">
        <v>55111</v>
      </c>
      <c r="C35" s="39">
        <v>4</v>
      </c>
      <c r="D35" s="89">
        <v>3.7999999999999999E-2</v>
      </c>
      <c r="E35" s="89">
        <v>2.1999999999999999E-2</v>
      </c>
      <c r="F35" s="89">
        <v>5.2999999999999999E-2</v>
      </c>
      <c r="G35" s="89">
        <v>4.1000000000000002E-2</v>
      </c>
      <c r="H35" s="89">
        <v>4.7E-2</v>
      </c>
      <c r="I35" s="89">
        <v>0.03</v>
      </c>
      <c r="J35" s="89">
        <v>1.2E-2</v>
      </c>
      <c r="K35" s="89">
        <v>7.0000000000000007E-2</v>
      </c>
      <c r="L35" s="190">
        <v>8.2000000000000003E-2</v>
      </c>
      <c r="M35" s="190">
        <v>0.03</v>
      </c>
      <c r="N35" s="89">
        <f t="shared" si="1"/>
        <v>7.0000000000000007E-2</v>
      </c>
    </row>
    <row r="36" spans="1:15" ht="15" customHeight="1" x14ac:dyDescent="0.25">
      <c r="A36" s="252" t="s">
        <v>86</v>
      </c>
      <c r="B36" s="63">
        <v>55111</v>
      </c>
      <c r="C36" s="39">
        <v>5</v>
      </c>
      <c r="D36" s="89">
        <v>0.02</v>
      </c>
      <c r="E36" s="89">
        <v>2.5999999999999999E-2</v>
      </c>
      <c r="F36" s="89">
        <v>3.5000000000000003E-2</v>
      </c>
      <c r="G36" s="89">
        <v>3.7999999999999999E-2</v>
      </c>
      <c r="H36" s="89">
        <v>4.2999999999999997E-2</v>
      </c>
      <c r="I36" s="89">
        <v>3.5000000000000003E-2</v>
      </c>
      <c r="J36" s="89">
        <v>8.0000000000000002E-3</v>
      </c>
      <c r="K36" s="89">
        <v>3.2000000000000001E-2</v>
      </c>
      <c r="L36" s="190">
        <v>9.4E-2</v>
      </c>
      <c r="M36" s="190">
        <v>3.6999999999999998E-2</v>
      </c>
      <c r="N36" s="89">
        <f t="shared" si="1"/>
        <v>4.2999999999999997E-2</v>
      </c>
    </row>
    <row r="37" spans="1:15" ht="15" customHeight="1" x14ac:dyDescent="0.25">
      <c r="A37" s="252" t="s">
        <v>86</v>
      </c>
      <c r="B37" s="63">
        <v>55111</v>
      </c>
      <c r="C37" s="39">
        <v>6</v>
      </c>
      <c r="D37" s="89">
        <v>2.1999999999999999E-2</v>
      </c>
      <c r="E37" s="89">
        <v>0.02</v>
      </c>
      <c r="F37" s="89">
        <v>4.1000000000000002E-2</v>
      </c>
      <c r="G37" s="89">
        <v>3.3000000000000002E-2</v>
      </c>
      <c r="H37" s="89">
        <v>0.04</v>
      </c>
      <c r="I37" s="89">
        <v>3.2000000000000001E-2</v>
      </c>
      <c r="J37" s="89">
        <v>6.0000000000000001E-3</v>
      </c>
      <c r="K37" s="89">
        <v>5.7000000000000002E-2</v>
      </c>
      <c r="L37" s="190">
        <v>7.2999999999999995E-2</v>
      </c>
      <c r="M37" s="190">
        <v>3.2000000000000001E-2</v>
      </c>
      <c r="N37" s="89">
        <f t="shared" si="1"/>
        <v>5.7000000000000002E-2</v>
      </c>
    </row>
    <row r="38" spans="1:15" ht="15" customHeight="1" x14ac:dyDescent="0.25">
      <c r="A38" s="252" t="s">
        <v>86</v>
      </c>
      <c r="B38" s="63">
        <v>55111</v>
      </c>
      <c r="C38" s="39">
        <v>7</v>
      </c>
      <c r="D38" s="89">
        <v>1.7999999999999999E-2</v>
      </c>
      <c r="E38" s="89">
        <v>0.02</v>
      </c>
      <c r="F38" s="89">
        <v>4.1000000000000002E-2</v>
      </c>
      <c r="G38" s="89">
        <v>0.03</v>
      </c>
      <c r="H38" s="89">
        <v>5.2999999999999999E-2</v>
      </c>
      <c r="I38" s="89">
        <v>2.3E-2</v>
      </c>
      <c r="J38" s="89">
        <v>1.0999999999999999E-2</v>
      </c>
      <c r="K38" s="89">
        <v>6.7000000000000004E-2</v>
      </c>
      <c r="L38" s="190">
        <v>6.2E-2</v>
      </c>
      <c r="M38" s="190">
        <v>3.7999999999999999E-2</v>
      </c>
      <c r="N38" s="89">
        <f t="shared" si="1"/>
        <v>6.7000000000000004E-2</v>
      </c>
    </row>
    <row r="39" spans="1:15" ht="15" customHeight="1" x14ac:dyDescent="0.25">
      <c r="A39" s="252" t="s">
        <v>86</v>
      </c>
      <c r="B39" s="63">
        <v>55111</v>
      </c>
      <c r="C39" s="39">
        <v>8</v>
      </c>
      <c r="D39" s="89">
        <v>3.1E-2</v>
      </c>
      <c r="E39" s="89">
        <v>1.7000000000000001E-2</v>
      </c>
      <c r="F39" s="89">
        <v>4.3999999999999997E-2</v>
      </c>
      <c r="G39" s="89">
        <v>3.7999999999999999E-2</v>
      </c>
      <c r="H39" s="89">
        <v>4.2000000000000003E-2</v>
      </c>
      <c r="I39" s="89">
        <v>1.9E-2</v>
      </c>
      <c r="J39" s="89">
        <v>8.0000000000000002E-3</v>
      </c>
      <c r="K39" s="89">
        <v>0.04</v>
      </c>
      <c r="L39" s="190">
        <v>5.7000000000000002E-2</v>
      </c>
      <c r="M39" s="190">
        <v>1.4999999999999999E-2</v>
      </c>
      <c r="N39" s="89">
        <f t="shared" si="1"/>
        <v>4.3999999999999997E-2</v>
      </c>
    </row>
    <row r="40" spans="1:15" ht="15" customHeight="1" x14ac:dyDescent="0.25">
      <c r="A40" s="63" t="s">
        <v>19</v>
      </c>
      <c r="B40" s="63">
        <v>1004</v>
      </c>
      <c r="C40" s="40" t="s">
        <v>87</v>
      </c>
      <c r="D40" s="89"/>
      <c r="E40" s="89"/>
      <c r="F40" s="89"/>
      <c r="G40" s="89"/>
      <c r="H40" s="89"/>
      <c r="I40" s="89"/>
      <c r="J40" s="89"/>
      <c r="K40" s="89"/>
      <c r="L40" s="190"/>
      <c r="M40" s="190"/>
      <c r="N40" s="89"/>
    </row>
    <row r="41" spans="1:15" ht="15" customHeight="1" x14ac:dyDescent="0.25">
      <c r="A41" s="63" t="s">
        <v>19</v>
      </c>
      <c r="B41" s="63">
        <v>1004</v>
      </c>
      <c r="C41" s="40" t="s">
        <v>88</v>
      </c>
      <c r="D41" s="89">
        <v>2792.1509999999998</v>
      </c>
      <c r="E41" s="89">
        <v>444.97699999999998</v>
      </c>
      <c r="F41" s="89">
        <v>970.07799999999997</v>
      </c>
      <c r="G41" s="89"/>
      <c r="H41" s="89"/>
      <c r="I41" s="89"/>
      <c r="J41" s="89"/>
      <c r="K41" s="89"/>
      <c r="L41" s="190"/>
      <c r="M41" s="190"/>
      <c r="N41" s="89">
        <f t="shared" si="1"/>
        <v>2792.1509999999998</v>
      </c>
    </row>
    <row r="42" spans="1:15" ht="15" customHeight="1" x14ac:dyDescent="0.25">
      <c r="A42" s="63" t="s">
        <v>19</v>
      </c>
      <c r="B42" s="63">
        <v>1004</v>
      </c>
      <c r="C42" s="40" t="s">
        <v>89</v>
      </c>
      <c r="D42" s="89">
        <v>1791.6279999999999</v>
      </c>
      <c r="E42" s="89">
        <v>406.10899999999998</v>
      </c>
      <c r="F42" s="89">
        <v>1396.201</v>
      </c>
      <c r="G42" s="89"/>
      <c r="H42" s="89"/>
      <c r="I42" s="89"/>
      <c r="J42" s="89"/>
      <c r="K42" s="89"/>
      <c r="L42" s="190"/>
      <c r="M42" s="190"/>
      <c r="N42" s="89">
        <f t="shared" si="1"/>
        <v>1791.6279999999999</v>
      </c>
    </row>
    <row r="43" spans="1:15" ht="15" customHeight="1" x14ac:dyDescent="0.25">
      <c r="A43" s="63" t="s">
        <v>19</v>
      </c>
      <c r="B43" s="63">
        <v>1004</v>
      </c>
      <c r="C43" s="40" t="s">
        <v>90</v>
      </c>
      <c r="D43" s="89">
        <v>3006.0039999999999</v>
      </c>
      <c r="E43" s="89">
        <v>576.17200000000003</v>
      </c>
      <c r="F43" s="89">
        <v>1150.2280000000001</v>
      </c>
      <c r="G43" s="89"/>
      <c r="H43" s="89"/>
      <c r="I43" s="89"/>
      <c r="J43" s="89"/>
      <c r="K43" s="89"/>
      <c r="L43" s="190"/>
      <c r="M43" s="190"/>
      <c r="N43" s="89">
        <f t="shared" si="1"/>
        <v>3006.0039999999999</v>
      </c>
    </row>
    <row r="44" spans="1:15" s="94" customFormat="1" ht="15" customHeight="1" x14ac:dyDescent="0.25">
      <c r="A44" s="136" t="s">
        <v>19</v>
      </c>
      <c r="B44" s="136">
        <v>1004</v>
      </c>
      <c r="C44" s="138" t="s">
        <v>129</v>
      </c>
      <c r="D44" s="116"/>
      <c r="E44" s="116"/>
      <c r="F44" s="116"/>
      <c r="G44" s="116"/>
      <c r="H44" s="116">
        <v>0.25700000000000001</v>
      </c>
      <c r="I44" s="116">
        <v>27.904</v>
      </c>
      <c r="J44" s="116">
        <v>24.1</v>
      </c>
      <c r="K44" s="116">
        <v>30.902000000000001</v>
      </c>
      <c r="L44" s="190">
        <v>26.343</v>
      </c>
      <c r="M44" s="190">
        <v>90.108999999999995</v>
      </c>
      <c r="N44" s="116">
        <f t="shared" si="1"/>
        <v>30.902000000000001</v>
      </c>
      <c r="O44" s="6"/>
    </row>
    <row r="45" spans="1:15" s="94" customFormat="1" ht="15" customHeight="1" x14ac:dyDescent="0.25">
      <c r="A45" s="136" t="s">
        <v>19</v>
      </c>
      <c r="B45" s="136">
        <v>1004</v>
      </c>
      <c r="C45" s="138" t="s">
        <v>130</v>
      </c>
      <c r="D45" s="116"/>
      <c r="E45" s="116"/>
      <c r="F45" s="116"/>
      <c r="G45" s="251"/>
      <c r="H45" s="116">
        <v>26.244</v>
      </c>
      <c r="I45" s="116">
        <v>74.543000000000006</v>
      </c>
      <c r="J45" s="116">
        <v>17.866</v>
      </c>
      <c r="K45" s="116">
        <v>29.881</v>
      </c>
      <c r="L45" s="190">
        <v>32.463000000000001</v>
      </c>
      <c r="M45" s="190">
        <v>94.436000000000007</v>
      </c>
      <c r="N45" s="116">
        <f t="shared" si="1"/>
        <v>74.543000000000006</v>
      </c>
      <c r="O45" s="6"/>
    </row>
    <row r="46" spans="1:15" ht="15" customHeight="1" x14ac:dyDescent="0.25">
      <c r="A46" s="136" t="s">
        <v>20</v>
      </c>
      <c r="B46" s="136">
        <v>1012</v>
      </c>
      <c r="C46" s="118">
        <v>1</v>
      </c>
      <c r="D46" s="116"/>
      <c r="E46" s="116"/>
      <c r="F46" s="116"/>
      <c r="G46" s="116"/>
      <c r="H46" s="116"/>
      <c r="I46" s="116"/>
      <c r="J46" s="116"/>
      <c r="K46" s="116"/>
      <c r="L46" s="190"/>
      <c r="M46" s="190"/>
      <c r="N46" s="116"/>
      <c r="O46" s="6"/>
    </row>
    <row r="47" spans="1:15" ht="15" customHeight="1" x14ac:dyDescent="0.25">
      <c r="A47" s="136" t="s">
        <v>20</v>
      </c>
      <c r="B47" s="136">
        <v>1012</v>
      </c>
      <c r="C47" s="118">
        <v>2</v>
      </c>
      <c r="D47" s="116">
        <v>1487.7940000000001</v>
      </c>
      <c r="E47" s="116">
        <v>435.31799999999998</v>
      </c>
      <c r="F47" s="116">
        <v>406.15199999999999</v>
      </c>
      <c r="G47" s="116">
        <v>279.17099999999999</v>
      </c>
      <c r="H47" s="116">
        <v>348.74599999999998</v>
      </c>
      <c r="I47" s="116">
        <v>344.334</v>
      </c>
      <c r="J47" s="116">
        <v>295.39100000000002</v>
      </c>
      <c r="K47" s="116">
        <v>101.045</v>
      </c>
      <c r="L47" s="190">
        <v>145.84899999999999</v>
      </c>
      <c r="M47" s="190">
        <v>198.715</v>
      </c>
      <c r="N47" s="116">
        <f t="shared" si="1"/>
        <v>1487.7940000000001</v>
      </c>
      <c r="O47" s="6"/>
    </row>
    <row r="48" spans="1:15" ht="15" customHeight="1" x14ac:dyDescent="0.25">
      <c r="A48" s="136" t="s">
        <v>20</v>
      </c>
      <c r="B48" s="136">
        <v>1012</v>
      </c>
      <c r="C48" s="118">
        <v>3</v>
      </c>
      <c r="D48" s="116">
        <v>2455.373</v>
      </c>
      <c r="E48" s="116">
        <v>1615.5930000000001</v>
      </c>
      <c r="F48" s="116">
        <v>1493.7660000000001</v>
      </c>
      <c r="G48" s="116">
        <v>1184.1890000000001</v>
      </c>
      <c r="H48" s="116">
        <v>1767.239</v>
      </c>
      <c r="I48" s="116">
        <v>1603.471</v>
      </c>
      <c r="J48" s="116">
        <v>1600.5039999999999</v>
      </c>
      <c r="K48" s="116">
        <v>1412.433</v>
      </c>
      <c r="L48" s="190">
        <v>1164.963</v>
      </c>
      <c r="M48" s="190">
        <v>1659.5650000000001</v>
      </c>
      <c r="N48" s="116">
        <f t="shared" si="1"/>
        <v>2455.373</v>
      </c>
      <c r="O48" s="6"/>
    </row>
    <row r="49" spans="1:15" ht="15" customHeight="1" x14ac:dyDescent="0.25">
      <c r="A49" s="136" t="s">
        <v>21</v>
      </c>
      <c r="B49" s="136">
        <v>1043</v>
      </c>
      <c r="C49" s="118" t="s">
        <v>22</v>
      </c>
      <c r="D49" s="116">
        <v>13652.486000000001</v>
      </c>
      <c r="E49" s="116">
        <v>11044.683999999999</v>
      </c>
      <c r="F49" s="116">
        <v>11133.416999999999</v>
      </c>
      <c r="G49" s="116">
        <v>3946.0740000000001</v>
      </c>
      <c r="H49" s="116">
        <v>3677.9290000000001</v>
      </c>
      <c r="I49" s="116">
        <v>5375.5590000000002</v>
      </c>
      <c r="J49" s="116">
        <v>4077.4279999999999</v>
      </c>
      <c r="K49" s="116">
        <v>2100.587</v>
      </c>
      <c r="L49" s="190"/>
      <c r="M49" s="190"/>
      <c r="N49" s="116">
        <f t="shared" si="1"/>
        <v>13652.486000000001</v>
      </c>
      <c r="O49" s="6"/>
    </row>
    <row r="50" spans="1:15" ht="15" customHeight="1" x14ac:dyDescent="0.25">
      <c r="A50" s="136" t="s">
        <v>21</v>
      </c>
      <c r="B50" s="136">
        <v>1043</v>
      </c>
      <c r="C50" s="118" t="s">
        <v>23</v>
      </c>
      <c r="D50" s="116">
        <v>13681.781000000001</v>
      </c>
      <c r="E50" s="116">
        <v>12902.897999999999</v>
      </c>
      <c r="F50" s="116">
        <v>10174.367</v>
      </c>
      <c r="G50" s="116">
        <v>5550.2860000000001</v>
      </c>
      <c r="H50" s="116">
        <v>3004.1579999999999</v>
      </c>
      <c r="I50" s="116">
        <v>4876.268</v>
      </c>
      <c r="J50" s="116">
        <v>4471.3140000000003</v>
      </c>
      <c r="K50" s="116"/>
      <c r="L50" s="190"/>
      <c r="M50" s="240"/>
      <c r="N50" s="116">
        <f t="shared" si="1"/>
        <v>13681.781000000001</v>
      </c>
      <c r="O50" s="6"/>
    </row>
    <row r="51" spans="1:15" ht="15" customHeight="1" x14ac:dyDescent="0.25">
      <c r="A51" s="136" t="s">
        <v>24</v>
      </c>
      <c r="B51" s="136">
        <v>7759</v>
      </c>
      <c r="C51" s="118" t="s">
        <v>25</v>
      </c>
      <c r="D51" s="116">
        <v>2.1999999999999999E-2</v>
      </c>
      <c r="E51" s="116">
        <v>8.0000000000000002E-3</v>
      </c>
      <c r="F51" s="116">
        <v>5.6000000000000001E-2</v>
      </c>
      <c r="G51" s="116">
        <v>7.2999999999999995E-2</v>
      </c>
      <c r="H51" s="116">
        <v>0.10100000000000001</v>
      </c>
      <c r="I51" s="116">
        <v>8.2000000000000003E-2</v>
      </c>
      <c r="J51" s="116">
        <v>2.7E-2</v>
      </c>
      <c r="K51" s="116">
        <v>7.5999999999999998E-2</v>
      </c>
      <c r="L51" s="190">
        <v>0.17399999999999999</v>
      </c>
      <c r="M51" s="190">
        <v>0.14599999999999999</v>
      </c>
      <c r="N51" s="116">
        <f>MAX(D51:K51)</f>
        <v>0.10100000000000001</v>
      </c>
      <c r="O51" s="6"/>
    </row>
    <row r="52" spans="1:15" ht="15" customHeight="1" x14ac:dyDescent="0.25">
      <c r="A52" s="136" t="s">
        <v>24</v>
      </c>
      <c r="B52" s="136">
        <v>7759</v>
      </c>
      <c r="C52" s="118" t="s">
        <v>26</v>
      </c>
      <c r="D52" s="116">
        <v>8.0000000000000002E-3</v>
      </c>
      <c r="E52" s="116">
        <v>3.5000000000000003E-2</v>
      </c>
      <c r="F52" s="116">
        <v>8.7999999999999995E-2</v>
      </c>
      <c r="G52" s="116">
        <v>9.6000000000000002E-2</v>
      </c>
      <c r="H52" s="116">
        <v>0.183</v>
      </c>
      <c r="I52" s="116">
        <v>0.13800000000000001</v>
      </c>
      <c r="J52" s="116">
        <v>2.3E-2</v>
      </c>
      <c r="K52" s="116">
        <v>0.16900000000000001</v>
      </c>
      <c r="L52" s="190">
        <v>0.23799999999999999</v>
      </c>
      <c r="M52" s="190">
        <v>0.155</v>
      </c>
      <c r="N52" s="116">
        <f t="shared" si="1"/>
        <v>0.183</v>
      </c>
      <c r="O52" s="6"/>
    </row>
    <row r="53" spans="1:15" ht="15" customHeight="1" x14ac:dyDescent="0.25">
      <c r="A53" s="136" t="s">
        <v>24</v>
      </c>
      <c r="B53" s="136">
        <v>7759</v>
      </c>
      <c r="C53" s="118" t="s">
        <v>27</v>
      </c>
      <c r="D53" s="116">
        <v>6.0000000000000001E-3</v>
      </c>
      <c r="E53" s="116">
        <v>3.2000000000000001E-2</v>
      </c>
      <c r="F53" s="116">
        <v>8.3000000000000004E-2</v>
      </c>
      <c r="G53" s="116">
        <v>9.5000000000000001E-2</v>
      </c>
      <c r="H53" s="116">
        <v>0.17100000000000001</v>
      </c>
      <c r="I53" s="116">
        <v>0.128</v>
      </c>
      <c r="J53" s="116">
        <v>2.4E-2</v>
      </c>
      <c r="K53" s="116">
        <v>0.158</v>
      </c>
      <c r="L53" s="190">
        <v>0.22800000000000001</v>
      </c>
      <c r="M53" s="190">
        <v>0.14199999999999999</v>
      </c>
      <c r="N53" s="116">
        <f t="shared" si="1"/>
        <v>0.17100000000000001</v>
      </c>
      <c r="O53" s="6"/>
    </row>
    <row r="54" spans="1:15" ht="15" customHeight="1" x14ac:dyDescent="0.25">
      <c r="A54" s="136" t="s">
        <v>24</v>
      </c>
      <c r="B54" s="136">
        <v>7759</v>
      </c>
      <c r="C54" s="118" t="s">
        <v>28</v>
      </c>
      <c r="D54" s="116">
        <v>1.0999999999999999E-2</v>
      </c>
      <c r="E54" s="116">
        <v>0.01</v>
      </c>
      <c r="F54" s="116">
        <v>6.5000000000000002E-2</v>
      </c>
      <c r="G54" s="116">
        <v>7.5999999999999998E-2</v>
      </c>
      <c r="H54" s="116">
        <v>0.16200000000000001</v>
      </c>
      <c r="I54" s="116">
        <v>0.106</v>
      </c>
      <c r="J54" s="116">
        <v>3.6999999999999998E-2</v>
      </c>
      <c r="K54" s="116">
        <v>8.7999999999999995E-2</v>
      </c>
      <c r="L54" s="190">
        <v>0.184</v>
      </c>
      <c r="M54" s="190">
        <v>0.151</v>
      </c>
      <c r="N54" s="116">
        <f t="shared" si="1"/>
        <v>0.16200000000000001</v>
      </c>
      <c r="O54" s="6"/>
    </row>
    <row r="55" spans="1:15" ht="15" customHeight="1" x14ac:dyDescent="0.25">
      <c r="A55" s="136" t="s">
        <v>29</v>
      </c>
      <c r="B55" s="136">
        <v>6113</v>
      </c>
      <c r="C55" s="118">
        <v>1</v>
      </c>
      <c r="D55" s="116">
        <v>1805.71</v>
      </c>
      <c r="E55" s="116">
        <v>1614.364</v>
      </c>
      <c r="F55" s="116">
        <v>2139.5279999999998</v>
      </c>
      <c r="G55" s="116">
        <v>2313.5030000000002</v>
      </c>
      <c r="H55" s="116">
        <v>2601.4059999999999</v>
      </c>
      <c r="I55" s="116">
        <v>2782.4380000000001</v>
      </c>
      <c r="J55" s="116">
        <v>2433.962</v>
      </c>
      <c r="K55" s="116">
        <v>2391.0720000000001</v>
      </c>
      <c r="L55" s="190">
        <v>1807.1859999999999</v>
      </c>
      <c r="M55" s="190">
        <v>2201.7660000000001</v>
      </c>
      <c r="N55" s="116">
        <f t="shared" si="1"/>
        <v>2782.4380000000001</v>
      </c>
      <c r="O55" s="6"/>
    </row>
    <row r="56" spans="1:15" ht="15" customHeight="1" x14ac:dyDescent="0.25">
      <c r="A56" s="136" t="s">
        <v>29</v>
      </c>
      <c r="B56" s="136">
        <v>6113</v>
      </c>
      <c r="C56" s="118">
        <v>2</v>
      </c>
      <c r="D56" s="116">
        <v>1813.2429999999999</v>
      </c>
      <c r="E56" s="116">
        <v>1691.8879999999999</v>
      </c>
      <c r="F56" s="116">
        <v>2522.1370000000002</v>
      </c>
      <c r="G56" s="116">
        <v>2273.2710000000002</v>
      </c>
      <c r="H56" s="116">
        <v>2315.2649999999999</v>
      </c>
      <c r="I56" s="116">
        <v>1764.098</v>
      </c>
      <c r="J56" s="116">
        <v>2259.7930000000001</v>
      </c>
      <c r="K56" s="116">
        <v>2181.6239999999998</v>
      </c>
      <c r="L56" s="190">
        <v>2339.9290000000001</v>
      </c>
      <c r="M56" s="190">
        <v>2049.4679999999998</v>
      </c>
      <c r="N56" s="116">
        <f t="shared" si="1"/>
        <v>2522.1370000000002</v>
      </c>
      <c r="O56" s="6"/>
    </row>
    <row r="57" spans="1:15" ht="15" customHeight="1" x14ac:dyDescent="0.25">
      <c r="A57" s="136" t="s">
        <v>29</v>
      </c>
      <c r="B57" s="136">
        <v>6113</v>
      </c>
      <c r="C57" s="118">
        <v>3</v>
      </c>
      <c r="D57" s="116">
        <v>2441.922</v>
      </c>
      <c r="E57" s="116">
        <v>2721.7530000000002</v>
      </c>
      <c r="F57" s="116">
        <v>3172.5569999999998</v>
      </c>
      <c r="G57" s="116">
        <v>2111.9250000000002</v>
      </c>
      <c r="H57" s="116">
        <v>2608.09</v>
      </c>
      <c r="I57" s="116">
        <v>2588.6570000000002</v>
      </c>
      <c r="J57" s="116">
        <v>2349.96</v>
      </c>
      <c r="K57" s="116">
        <v>1704.56</v>
      </c>
      <c r="L57" s="190">
        <v>2113.837</v>
      </c>
      <c r="M57" s="190">
        <v>1871.692</v>
      </c>
      <c r="N57" s="116">
        <f t="shared" si="1"/>
        <v>3172.5569999999998</v>
      </c>
      <c r="O57" s="6"/>
    </row>
    <row r="58" spans="1:15" ht="15" customHeight="1" x14ac:dyDescent="0.25">
      <c r="A58" s="136" t="s">
        <v>29</v>
      </c>
      <c r="B58" s="136">
        <v>6113</v>
      </c>
      <c r="C58" s="118">
        <v>4</v>
      </c>
      <c r="D58" s="116">
        <v>3002.038</v>
      </c>
      <c r="E58" s="116">
        <v>3044.0239999999999</v>
      </c>
      <c r="F58" s="116">
        <v>3900.8629999999998</v>
      </c>
      <c r="G58" s="116">
        <v>3012.402</v>
      </c>
      <c r="H58" s="116">
        <v>2911.4740000000002</v>
      </c>
      <c r="I58" s="116">
        <v>3646.9740000000002</v>
      </c>
      <c r="J58" s="116">
        <v>2918.0120000000002</v>
      </c>
      <c r="K58" s="116">
        <v>3440.3890000000001</v>
      </c>
      <c r="L58" s="190">
        <v>3206.8440000000001</v>
      </c>
      <c r="M58" s="190">
        <v>3194.1179999999999</v>
      </c>
      <c r="N58" s="116">
        <f t="shared" si="1"/>
        <v>3900.8629999999998</v>
      </c>
      <c r="O58" s="6"/>
    </row>
    <row r="59" spans="1:15" ht="15" customHeight="1" x14ac:dyDescent="0.25">
      <c r="A59" s="136" t="s">
        <v>29</v>
      </c>
      <c r="B59" s="136">
        <v>6113</v>
      </c>
      <c r="C59" s="118">
        <v>5</v>
      </c>
      <c r="D59" s="116">
        <v>11463.790999999999</v>
      </c>
      <c r="E59" s="116">
        <v>11870.019</v>
      </c>
      <c r="F59" s="116">
        <v>10138.880999999999</v>
      </c>
      <c r="G59" s="116">
        <v>9275.5110000000004</v>
      </c>
      <c r="H59" s="116">
        <v>12010.547</v>
      </c>
      <c r="I59" s="116">
        <v>9886.9580000000005</v>
      </c>
      <c r="J59" s="116">
        <v>12093.664000000001</v>
      </c>
      <c r="K59" s="116">
        <v>6380.3990000000003</v>
      </c>
      <c r="L59" s="190">
        <v>5494.9390000000003</v>
      </c>
      <c r="M59" s="190">
        <v>4330.9809999999998</v>
      </c>
      <c r="N59" s="116">
        <f t="shared" si="1"/>
        <v>12093.664000000001</v>
      </c>
      <c r="O59" s="6"/>
    </row>
    <row r="60" spans="1:15" ht="15" customHeight="1" x14ac:dyDescent="0.25">
      <c r="A60" s="136" t="s">
        <v>78</v>
      </c>
      <c r="B60" s="136">
        <v>990</v>
      </c>
      <c r="C60" s="118">
        <v>10</v>
      </c>
      <c r="D60" s="116">
        <v>0.20499999999999999</v>
      </c>
      <c r="E60" s="116">
        <v>0.01</v>
      </c>
      <c r="F60" s="116">
        <v>0.57699999999999996</v>
      </c>
      <c r="G60" s="116">
        <v>4.0000000000000001E-3</v>
      </c>
      <c r="H60" s="116"/>
      <c r="I60" s="116"/>
      <c r="J60" s="116"/>
      <c r="K60" s="116"/>
      <c r="L60" s="190"/>
      <c r="M60" s="241"/>
      <c r="N60" s="116">
        <f t="shared" si="1"/>
        <v>0.57699999999999996</v>
      </c>
      <c r="O60" s="6"/>
    </row>
    <row r="61" spans="1:15" ht="15" customHeight="1" x14ac:dyDescent="0.25">
      <c r="A61" s="136" t="s">
        <v>78</v>
      </c>
      <c r="B61" s="136">
        <v>990</v>
      </c>
      <c r="C61" s="118">
        <v>50</v>
      </c>
      <c r="D61" s="116">
        <v>9121.4959999999992</v>
      </c>
      <c r="E61" s="116">
        <v>10043.078</v>
      </c>
      <c r="F61" s="116">
        <v>11158.714</v>
      </c>
      <c r="G61" s="116">
        <v>8633.5400000000009</v>
      </c>
      <c r="H61" s="116">
        <v>10530.713</v>
      </c>
      <c r="I61" s="116">
        <v>13323.666999999999</v>
      </c>
      <c r="J61" s="116">
        <v>13174.721</v>
      </c>
      <c r="K61" s="116">
        <v>6850.6090000000004</v>
      </c>
      <c r="L61" s="190">
        <v>1.2470000000000001</v>
      </c>
      <c r="M61" s="190">
        <v>0.45500000000000002</v>
      </c>
      <c r="N61" s="116">
        <f t="shared" si="1"/>
        <v>13323.666999999999</v>
      </c>
      <c r="O61" s="6"/>
    </row>
    <row r="62" spans="1:15" ht="15" customHeight="1" x14ac:dyDescent="0.25">
      <c r="A62" s="136" t="s">
        <v>78</v>
      </c>
      <c r="B62" s="136">
        <v>990</v>
      </c>
      <c r="C62" s="118">
        <v>60</v>
      </c>
      <c r="D62" s="116">
        <v>9254.8029999999999</v>
      </c>
      <c r="E62" s="116">
        <v>10411.079</v>
      </c>
      <c r="F62" s="116">
        <v>8794.6620000000003</v>
      </c>
      <c r="G62" s="116">
        <v>7940.4560000000001</v>
      </c>
      <c r="H62" s="116">
        <v>10269.593000000001</v>
      </c>
      <c r="I62" s="116">
        <v>12603.184999999999</v>
      </c>
      <c r="J62" s="116">
        <v>13197.281999999999</v>
      </c>
      <c r="K62" s="116">
        <v>5826.85</v>
      </c>
      <c r="L62" s="190">
        <v>1.1200000000000001</v>
      </c>
      <c r="M62" s="190">
        <v>0.39900000000000002</v>
      </c>
      <c r="N62" s="116">
        <f t="shared" si="1"/>
        <v>13197.281999999999</v>
      </c>
      <c r="O62" s="6"/>
    </row>
    <row r="63" spans="1:15" ht="15" customHeight="1" x14ac:dyDescent="0.25">
      <c r="A63" s="136" t="s">
        <v>78</v>
      </c>
      <c r="B63" s="136">
        <v>990</v>
      </c>
      <c r="C63" s="118">
        <v>70</v>
      </c>
      <c r="D63" s="116">
        <v>1195.5139999999999</v>
      </c>
      <c r="E63" s="116">
        <v>3143.7890000000002</v>
      </c>
      <c r="F63" s="116">
        <v>1712.546</v>
      </c>
      <c r="G63" s="116">
        <v>2419.8710000000001</v>
      </c>
      <c r="H63" s="116">
        <v>741.05100000000004</v>
      </c>
      <c r="I63" s="116">
        <v>2046.319</v>
      </c>
      <c r="J63" s="116">
        <v>3482.3020000000001</v>
      </c>
      <c r="K63" s="116">
        <v>2251.1309999999999</v>
      </c>
      <c r="L63" s="190">
        <v>271.298</v>
      </c>
      <c r="M63" s="190">
        <v>2.2829999999999999</v>
      </c>
      <c r="N63" s="116">
        <f t="shared" si="1"/>
        <v>3482.3020000000001</v>
      </c>
      <c r="O63" s="6"/>
    </row>
    <row r="64" spans="1:15" ht="15" customHeight="1" x14ac:dyDescent="0.25">
      <c r="A64" s="136" t="s">
        <v>78</v>
      </c>
      <c r="B64" s="136">
        <v>990</v>
      </c>
      <c r="C64" s="118">
        <v>9</v>
      </c>
      <c r="D64" s="116">
        <v>0.06</v>
      </c>
      <c r="E64" s="116">
        <v>0.20200000000000001</v>
      </c>
      <c r="F64" s="116">
        <v>0.747</v>
      </c>
      <c r="G64" s="116">
        <v>7.0000000000000001E-3</v>
      </c>
      <c r="H64" s="116"/>
      <c r="I64" s="116"/>
      <c r="J64" s="116"/>
      <c r="K64" s="116"/>
      <c r="L64" s="190"/>
      <c r="M64" s="234"/>
      <c r="N64" s="116">
        <f t="shared" si="1"/>
        <v>0.747</v>
      </c>
      <c r="O64" s="6"/>
    </row>
    <row r="65" spans="1:15" ht="15" customHeight="1" x14ac:dyDescent="0.25">
      <c r="A65" s="136" t="s">
        <v>78</v>
      </c>
      <c r="B65" s="136">
        <v>990</v>
      </c>
      <c r="C65" s="118" t="s">
        <v>28</v>
      </c>
      <c r="D65" s="116">
        <v>0.317</v>
      </c>
      <c r="E65" s="116">
        <v>9.0999999999999998E-2</v>
      </c>
      <c r="F65" s="116">
        <v>9.1999999999999998E-2</v>
      </c>
      <c r="G65" s="116">
        <v>8.7999999999999995E-2</v>
      </c>
      <c r="H65" s="116">
        <v>6.4000000000000001E-2</v>
      </c>
      <c r="I65" s="116">
        <v>0.23</v>
      </c>
      <c r="J65" s="116">
        <v>0.315</v>
      </c>
      <c r="K65" s="116">
        <v>0.223</v>
      </c>
      <c r="L65" s="190">
        <v>0.254</v>
      </c>
      <c r="M65" s="190">
        <v>0.20899999999999999</v>
      </c>
      <c r="N65" s="116">
        <f t="shared" si="1"/>
        <v>0.317</v>
      </c>
      <c r="O65" s="6"/>
    </row>
    <row r="66" spans="1:15" ht="15" customHeight="1" x14ac:dyDescent="0.25">
      <c r="A66" s="136" t="s">
        <v>78</v>
      </c>
      <c r="B66" s="136">
        <v>990</v>
      </c>
      <c r="C66" s="118" t="s">
        <v>32</v>
      </c>
      <c r="D66" s="116">
        <v>0.51700000000000002</v>
      </c>
      <c r="E66" s="116">
        <v>7.4999999999999997E-2</v>
      </c>
      <c r="F66" s="116">
        <v>9.6000000000000002E-2</v>
      </c>
      <c r="G66" s="116">
        <v>9.6000000000000002E-2</v>
      </c>
      <c r="H66" s="116">
        <v>8.3000000000000004E-2</v>
      </c>
      <c r="I66" s="116">
        <v>0.25</v>
      </c>
      <c r="J66" s="116">
        <v>0.34499999999999997</v>
      </c>
      <c r="K66" s="116">
        <v>0.23200000000000001</v>
      </c>
      <c r="L66" s="190">
        <v>0.27</v>
      </c>
      <c r="M66" s="190">
        <v>0.17699999999999999</v>
      </c>
      <c r="N66" s="116">
        <f t="shared" ref="N66:N89" si="2">MAX(D66:K66)</f>
        <v>0.51700000000000002</v>
      </c>
      <c r="O66" s="6"/>
    </row>
    <row r="67" spans="1:15" ht="15" customHeight="1" x14ac:dyDescent="0.25">
      <c r="A67" s="136" t="s">
        <v>78</v>
      </c>
      <c r="B67" s="136">
        <v>990</v>
      </c>
      <c r="C67" s="118" t="s">
        <v>33</v>
      </c>
      <c r="D67" s="116">
        <v>6.9000000000000006E-2</v>
      </c>
      <c r="E67" s="116">
        <v>1.6E-2</v>
      </c>
      <c r="F67" s="116">
        <v>0.14799999999999999</v>
      </c>
      <c r="G67" s="116">
        <v>0.17199999999999999</v>
      </c>
      <c r="H67" s="116">
        <v>0.193</v>
      </c>
      <c r="I67" s="116">
        <v>0.217</v>
      </c>
      <c r="J67" s="116">
        <v>0.188</v>
      </c>
      <c r="K67" s="116">
        <v>0.68700000000000006</v>
      </c>
      <c r="L67" s="190">
        <v>0.54900000000000004</v>
      </c>
      <c r="M67" s="190">
        <v>0.77300000000000002</v>
      </c>
      <c r="N67" s="116">
        <f>MAX(D67:K67)</f>
        <v>0.68700000000000006</v>
      </c>
      <c r="O67" s="6"/>
    </row>
    <row r="68" spans="1:15" ht="15" customHeight="1" x14ac:dyDescent="0.25">
      <c r="A68" s="136" t="s">
        <v>30</v>
      </c>
      <c r="B68" s="136">
        <v>7763</v>
      </c>
      <c r="C68" s="118">
        <v>1</v>
      </c>
      <c r="D68" s="116">
        <v>4.4999999999999998E-2</v>
      </c>
      <c r="E68" s="116">
        <v>4.3999999999999997E-2</v>
      </c>
      <c r="F68" s="116">
        <v>6.7000000000000004E-2</v>
      </c>
      <c r="G68" s="116">
        <v>3.6999999999999998E-2</v>
      </c>
      <c r="H68" s="116">
        <v>8.3000000000000004E-2</v>
      </c>
      <c r="I68" s="116">
        <v>8.2000000000000003E-2</v>
      </c>
      <c r="J68" s="116">
        <v>0.06</v>
      </c>
      <c r="K68" s="116">
        <v>0.16500000000000001</v>
      </c>
      <c r="L68" s="190">
        <v>0.13600000000000001</v>
      </c>
      <c r="M68" s="190">
        <v>0.252</v>
      </c>
      <c r="N68" s="116">
        <f t="shared" si="2"/>
        <v>0.16500000000000001</v>
      </c>
      <c r="O68" s="6"/>
    </row>
    <row r="69" spans="1:15" ht="15" customHeight="1" x14ac:dyDescent="0.25">
      <c r="A69" s="136" t="s">
        <v>30</v>
      </c>
      <c r="B69" s="136">
        <v>7763</v>
      </c>
      <c r="C69" s="118">
        <v>2</v>
      </c>
      <c r="D69" s="116">
        <v>4.4999999999999998E-2</v>
      </c>
      <c r="E69" s="116">
        <v>4.2999999999999997E-2</v>
      </c>
      <c r="F69" s="116">
        <v>6.5000000000000002E-2</v>
      </c>
      <c r="G69" s="116">
        <v>5.2999999999999999E-2</v>
      </c>
      <c r="H69" s="116">
        <v>8.6999999999999994E-2</v>
      </c>
      <c r="I69" s="116">
        <v>8.1000000000000003E-2</v>
      </c>
      <c r="J69" s="116">
        <v>5.8000000000000003E-2</v>
      </c>
      <c r="K69" s="116">
        <v>0.17899999999999999</v>
      </c>
      <c r="L69" s="190">
        <v>0.185</v>
      </c>
      <c r="M69" s="190">
        <v>0.28100000000000003</v>
      </c>
      <c r="N69" s="116">
        <f t="shared" si="2"/>
        <v>0.17899999999999999</v>
      </c>
      <c r="O69" s="6"/>
    </row>
    <row r="70" spans="1:15" ht="15" customHeight="1" x14ac:dyDescent="0.25">
      <c r="A70" s="136" t="s">
        <v>30</v>
      </c>
      <c r="B70" s="136">
        <v>7763</v>
      </c>
      <c r="C70" s="118">
        <v>3</v>
      </c>
      <c r="D70" s="116">
        <v>4.3999999999999997E-2</v>
      </c>
      <c r="E70" s="116">
        <v>4.1000000000000002E-2</v>
      </c>
      <c r="F70" s="116">
        <v>6.0999999999999999E-2</v>
      </c>
      <c r="G70" s="116">
        <v>4.7E-2</v>
      </c>
      <c r="H70" s="116">
        <v>8.5000000000000006E-2</v>
      </c>
      <c r="I70" s="116">
        <v>7.6999999999999999E-2</v>
      </c>
      <c r="J70" s="116">
        <v>5.8000000000000003E-2</v>
      </c>
      <c r="K70" s="116">
        <v>0.13700000000000001</v>
      </c>
      <c r="L70" s="190">
        <v>0.16500000000000001</v>
      </c>
      <c r="M70" s="190">
        <v>0.214</v>
      </c>
      <c r="N70" s="116">
        <f t="shared" si="2"/>
        <v>0.13700000000000001</v>
      </c>
      <c r="O70" s="6"/>
    </row>
    <row r="71" spans="1:15" ht="15" customHeight="1" x14ac:dyDescent="0.25">
      <c r="A71" s="136" t="s">
        <v>31</v>
      </c>
      <c r="B71" s="136">
        <v>7948</v>
      </c>
      <c r="C71" s="118">
        <v>1</v>
      </c>
      <c r="D71" s="116">
        <v>1.7999999999999999E-2</v>
      </c>
      <c r="E71" s="116">
        <v>0.01</v>
      </c>
      <c r="F71" s="116">
        <v>2.8000000000000001E-2</v>
      </c>
      <c r="G71" s="116">
        <v>0.02</v>
      </c>
      <c r="H71" s="116">
        <v>3.7999999999999999E-2</v>
      </c>
      <c r="I71" s="116">
        <v>1.6E-2</v>
      </c>
      <c r="J71" s="116">
        <v>0.02</v>
      </c>
      <c r="K71" s="116">
        <v>1.7000000000000001E-2</v>
      </c>
      <c r="L71" s="190">
        <v>2.1000000000000001E-2</v>
      </c>
      <c r="M71" s="190">
        <v>1.7000000000000001E-2</v>
      </c>
      <c r="N71" s="116">
        <f t="shared" si="2"/>
        <v>3.7999999999999999E-2</v>
      </c>
      <c r="O71" s="6"/>
    </row>
    <row r="72" spans="1:15" ht="15" customHeight="1" x14ac:dyDescent="0.25">
      <c r="A72" s="136" t="s">
        <v>31</v>
      </c>
      <c r="B72" s="136">
        <v>7948</v>
      </c>
      <c r="C72" s="118">
        <v>2</v>
      </c>
      <c r="D72" s="116">
        <v>1.4E-2</v>
      </c>
      <c r="E72" s="116">
        <v>1.2E-2</v>
      </c>
      <c r="F72" s="116">
        <v>2.8000000000000001E-2</v>
      </c>
      <c r="G72" s="116">
        <v>2.1999999999999999E-2</v>
      </c>
      <c r="H72" s="116">
        <v>4.1000000000000002E-2</v>
      </c>
      <c r="I72" s="116">
        <v>1.7999999999999999E-2</v>
      </c>
      <c r="J72" s="116">
        <v>2.1000000000000001E-2</v>
      </c>
      <c r="K72" s="116">
        <v>1.2E-2</v>
      </c>
      <c r="L72" s="190">
        <v>1.7999999999999999E-2</v>
      </c>
      <c r="M72" s="190">
        <v>1.9E-2</v>
      </c>
      <c r="N72" s="116">
        <f t="shared" si="2"/>
        <v>4.1000000000000002E-2</v>
      </c>
      <c r="O72" s="6"/>
    </row>
    <row r="73" spans="1:15" ht="15" customHeight="1" x14ac:dyDescent="0.25">
      <c r="A73" s="136" t="s">
        <v>31</v>
      </c>
      <c r="B73" s="136">
        <v>7948</v>
      </c>
      <c r="C73" s="118">
        <v>3</v>
      </c>
      <c r="D73" s="116">
        <v>1.4E-2</v>
      </c>
      <c r="E73" s="116">
        <v>8.9999999999999993E-3</v>
      </c>
      <c r="F73" s="116">
        <v>2.9000000000000001E-2</v>
      </c>
      <c r="G73" s="116">
        <v>0.02</v>
      </c>
      <c r="H73" s="116">
        <v>3.9E-2</v>
      </c>
      <c r="I73" s="116">
        <v>1.4E-2</v>
      </c>
      <c r="J73" s="116">
        <v>1.6E-2</v>
      </c>
      <c r="K73" s="116">
        <v>1.0999999999999999E-2</v>
      </c>
      <c r="L73" s="190">
        <v>1.9E-2</v>
      </c>
      <c r="M73" s="190">
        <v>1.7999999999999999E-2</v>
      </c>
      <c r="N73" s="116">
        <f t="shared" si="2"/>
        <v>3.9E-2</v>
      </c>
      <c r="O73" s="6"/>
    </row>
    <row r="74" spans="1:15" ht="15" customHeight="1" x14ac:dyDescent="0.25">
      <c r="A74" s="136" t="s">
        <v>31</v>
      </c>
      <c r="B74" s="136">
        <v>7948</v>
      </c>
      <c r="C74" s="118">
        <v>4</v>
      </c>
      <c r="D74" s="116">
        <v>1.2E-2</v>
      </c>
      <c r="E74" s="116">
        <v>8.9999999999999993E-3</v>
      </c>
      <c r="F74" s="116">
        <v>2.3E-2</v>
      </c>
      <c r="G74" s="116">
        <v>2.5999999999999999E-2</v>
      </c>
      <c r="H74" s="116">
        <v>3.5999999999999997E-2</v>
      </c>
      <c r="I74" s="116">
        <v>1.0999999999999999E-2</v>
      </c>
      <c r="J74" s="116">
        <v>1.6E-2</v>
      </c>
      <c r="K74" s="116">
        <v>8.9999999999999993E-3</v>
      </c>
      <c r="L74" s="190">
        <v>1.7999999999999999E-2</v>
      </c>
      <c r="M74" s="190">
        <v>1.7999999999999999E-2</v>
      </c>
      <c r="N74" s="116">
        <f t="shared" si="2"/>
        <v>3.5999999999999997E-2</v>
      </c>
      <c r="O74" s="6"/>
    </row>
    <row r="75" spans="1:15" ht="15" customHeight="1" x14ac:dyDescent="0.25">
      <c r="A75" s="136" t="s">
        <v>31</v>
      </c>
      <c r="B75" s="136">
        <v>7948</v>
      </c>
      <c r="C75" s="118">
        <v>5</v>
      </c>
      <c r="D75" s="116">
        <v>0.01</v>
      </c>
      <c r="E75" s="116">
        <v>1.4E-2</v>
      </c>
      <c r="F75" s="116">
        <v>0.02</v>
      </c>
      <c r="G75" s="116">
        <v>2.4E-2</v>
      </c>
      <c r="H75" s="116">
        <v>3.7999999999999999E-2</v>
      </c>
      <c r="I75" s="116">
        <v>0.01</v>
      </c>
      <c r="J75" s="116">
        <v>1.2999999999999999E-2</v>
      </c>
      <c r="K75" s="116">
        <v>6.0000000000000001E-3</v>
      </c>
      <c r="L75" s="190">
        <v>1.6E-2</v>
      </c>
      <c r="M75" s="190">
        <v>2.8000000000000001E-2</v>
      </c>
      <c r="N75" s="116">
        <f t="shared" si="2"/>
        <v>3.7999999999999999E-2</v>
      </c>
      <c r="O75" s="6"/>
    </row>
    <row r="76" spans="1:15" ht="15" customHeight="1" x14ac:dyDescent="0.25">
      <c r="A76" s="136" t="s">
        <v>31</v>
      </c>
      <c r="B76" s="136">
        <v>7948</v>
      </c>
      <c r="C76" s="118">
        <v>6</v>
      </c>
      <c r="D76" s="116">
        <v>8.9999999999999993E-3</v>
      </c>
      <c r="E76" s="116">
        <v>1.4E-2</v>
      </c>
      <c r="F76" s="116">
        <v>2.4E-2</v>
      </c>
      <c r="G76" s="116">
        <v>1.4999999999999999E-2</v>
      </c>
      <c r="H76" s="116">
        <v>0.04</v>
      </c>
      <c r="I76" s="116">
        <v>8.9999999999999993E-3</v>
      </c>
      <c r="J76" s="116">
        <v>1.2999999999999999E-2</v>
      </c>
      <c r="K76" s="116">
        <v>7.0000000000000001E-3</v>
      </c>
      <c r="L76" s="190">
        <v>2.5999999999999999E-2</v>
      </c>
      <c r="M76" s="190">
        <v>3.2000000000000001E-2</v>
      </c>
      <c r="N76" s="116">
        <f t="shared" si="2"/>
        <v>0.04</v>
      </c>
      <c r="O76" s="6"/>
    </row>
    <row r="77" spans="1:15" ht="15" customHeight="1" x14ac:dyDescent="0.25">
      <c r="A77" s="136" t="s">
        <v>77</v>
      </c>
      <c r="B77" s="136">
        <v>991</v>
      </c>
      <c r="C77" s="118">
        <v>1</v>
      </c>
      <c r="D77" s="116">
        <v>0.113</v>
      </c>
      <c r="E77" s="116"/>
      <c r="F77" s="116">
        <v>0.754</v>
      </c>
      <c r="G77" s="116">
        <v>0.312</v>
      </c>
      <c r="H77" s="116"/>
      <c r="I77" s="116"/>
      <c r="J77" s="116"/>
      <c r="K77" s="116"/>
      <c r="L77" s="190"/>
      <c r="M77" s="190"/>
      <c r="N77" s="116">
        <f t="shared" si="2"/>
        <v>0.754</v>
      </c>
      <c r="O77" s="6"/>
    </row>
    <row r="78" spans="1:15" ht="15" customHeight="1" x14ac:dyDescent="0.25">
      <c r="A78" s="136" t="s">
        <v>77</v>
      </c>
      <c r="B78" s="136">
        <v>991</v>
      </c>
      <c r="C78" s="118">
        <v>2</v>
      </c>
      <c r="D78" s="116">
        <v>0.10299999999999999</v>
      </c>
      <c r="E78" s="116"/>
      <c r="F78" s="116">
        <v>0.748</v>
      </c>
      <c r="G78" s="116">
        <v>0.32700000000000001</v>
      </c>
      <c r="H78" s="116"/>
      <c r="I78" s="116"/>
      <c r="J78" s="116"/>
      <c r="K78" s="116"/>
      <c r="L78" s="190"/>
      <c r="M78" s="190"/>
      <c r="N78" s="116">
        <f t="shared" si="2"/>
        <v>0.748</v>
      </c>
      <c r="O78" s="6"/>
    </row>
    <row r="79" spans="1:15" ht="15" customHeight="1" x14ac:dyDescent="0.25">
      <c r="A79" s="136" t="s">
        <v>77</v>
      </c>
      <c r="B79" s="136">
        <v>991</v>
      </c>
      <c r="C79" s="118">
        <v>3</v>
      </c>
      <c r="D79" s="116">
        <v>2160.5540000000001</v>
      </c>
      <c r="E79" s="116">
        <v>272.98899999999998</v>
      </c>
      <c r="F79" s="116">
        <v>1172.06</v>
      </c>
      <c r="G79" s="116">
        <v>1326.316</v>
      </c>
      <c r="H79" s="116">
        <v>117.79600000000001</v>
      </c>
      <c r="I79" s="116">
        <v>138.56899999999999</v>
      </c>
      <c r="J79" s="116">
        <v>217.125</v>
      </c>
      <c r="K79" s="116">
        <v>142.71600000000001</v>
      </c>
      <c r="L79" s="190"/>
      <c r="M79" s="190"/>
      <c r="N79" s="116">
        <f t="shared" si="2"/>
        <v>2160.5540000000001</v>
      </c>
      <c r="O79" s="6"/>
    </row>
    <row r="80" spans="1:15" ht="15" customHeight="1" x14ac:dyDescent="0.25">
      <c r="A80" s="136" t="s">
        <v>77</v>
      </c>
      <c r="B80" s="136">
        <v>991</v>
      </c>
      <c r="C80" s="118">
        <v>4</v>
      </c>
      <c r="D80" s="116">
        <v>2635.3580000000002</v>
      </c>
      <c r="E80" s="116">
        <v>2318.6729999999998</v>
      </c>
      <c r="F80" s="116">
        <v>3027.2379999999998</v>
      </c>
      <c r="G80" s="116">
        <v>2827.6379999999999</v>
      </c>
      <c r="H80" s="116">
        <v>554.46799999999996</v>
      </c>
      <c r="I80" s="116">
        <v>362.09300000000002</v>
      </c>
      <c r="J80" s="116">
        <v>1540.326</v>
      </c>
      <c r="K80" s="116">
        <v>627.75099999999998</v>
      </c>
      <c r="L80" s="190">
        <v>67.457999999999998</v>
      </c>
      <c r="M80" s="190"/>
      <c r="N80" s="116">
        <f t="shared" si="2"/>
        <v>3027.2379999999998</v>
      </c>
      <c r="O80" s="6"/>
    </row>
    <row r="81" spans="1:15" ht="15" customHeight="1" x14ac:dyDescent="0.25">
      <c r="A81" s="136" t="s">
        <v>77</v>
      </c>
      <c r="B81" s="136">
        <v>991</v>
      </c>
      <c r="C81" s="118">
        <v>5</v>
      </c>
      <c r="D81" s="116">
        <v>2915.357</v>
      </c>
      <c r="E81" s="116">
        <v>2486.393</v>
      </c>
      <c r="F81" s="116">
        <v>2877.3380000000002</v>
      </c>
      <c r="G81" s="116">
        <v>1976.192</v>
      </c>
      <c r="H81" s="116">
        <v>1013.204</v>
      </c>
      <c r="I81" s="116">
        <v>1738.819</v>
      </c>
      <c r="J81" s="116">
        <v>1850.7560000000001</v>
      </c>
      <c r="K81" s="116">
        <v>650.66600000000005</v>
      </c>
      <c r="L81" s="190">
        <v>359.65300000000002</v>
      </c>
      <c r="M81" s="190"/>
      <c r="N81" s="116">
        <f>MAX(D81:K81)</f>
        <v>2915.357</v>
      </c>
      <c r="O81" s="6"/>
    </row>
    <row r="82" spans="1:15" ht="15" customHeight="1" x14ac:dyDescent="0.25">
      <c r="A82" s="136" t="s">
        <v>77</v>
      </c>
      <c r="B82" s="136">
        <v>991</v>
      </c>
      <c r="C82" s="118">
        <v>6</v>
      </c>
      <c r="D82" s="116">
        <v>5374.7120000000004</v>
      </c>
      <c r="E82" s="116">
        <v>6013.25</v>
      </c>
      <c r="F82" s="116">
        <v>5187.6970000000001</v>
      </c>
      <c r="G82" s="116">
        <v>4744.1130000000003</v>
      </c>
      <c r="H82" s="116">
        <v>1750.7470000000001</v>
      </c>
      <c r="I82" s="116">
        <v>3220.5279999999998</v>
      </c>
      <c r="J82" s="116">
        <v>4350.7179999999998</v>
      </c>
      <c r="K82" s="116">
        <v>1335.097</v>
      </c>
      <c r="L82" s="190">
        <v>790.32500000000005</v>
      </c>
      <c r="M82" s="190"/>
      <c r="N82" s="116">
        <f>MAX(D82:K82)</f>
        <v>6013.25</v>
      </c>
      <c r="O82" s="6"/>
    </row>
    <row r="83" spans="1:15" ht="15" customHeight="1" x14ac:dyDescent="0.25">
      <c r="A83" s="136" t="s">
        <v>34</v>
      </c>
      <c r="B83" s="136">
        <v>55502</v>
      </c>
      <c r="C83" s="118">
        <v>1</v>
      </c>
      <c r="D83" s="116">
        <v>0.40300000000000002</v>
      </c>
      <c r="E83" s="116">
        <v>0.32600000000000001</v>
      </c>
      <c r="F83" s="116">
        <v>0.73399999999999999</v>
      </c>
      <c r="G83" s="116">
        <v>2.2719999999999998</v>
      </c>
      <c r="H83" s="116">
        <v>3.7160000000000002</v>
      </c>
      <c r="I83" s="116">
        <v>1.4510000000000001</v>
      </c>
      <c r="J83" s="119">
        <v>1.966</v>
      </c>
      <c r="K83" s="116">
        <v>3.7269999999999999</v>
      </c>
      <c r="L83" s="190">
        <v>4.3550000000000004</v>
      </c>
      <c r="M83" s="190">
        <v>3.8340000000000001</v>
      </c>
      <c r="N83" s="116">
        <f t="shared" si="2"/>
        <v>3.7269999999999999</v>
      </c>
      <c r="O83" s="6"/>
    </row>
    <row r="84" spans="1:15" ht="15" customHeight="1" x14ac:dyDescent="0.25">
      <c r="A84" s="136" t="s">
        <v>34</v>
      </c>
      <c r="B84" s="136">
        <v>55502</v>
      </c>
      <c r="C84" s="118">
        <v>2</v>
      </c>
      <c r="D84" s="116">
        <v>0.375</v>
      </c>
      <c r="E84" s="116">
        <v>0.33800000000000002</v>
      </c>
      <c r="F84" s="116">
        <v>0.83699999999999997</v>
      </c>
      <c r="G84" s="116">
        <v>2.2690000000000001</v>
      </c>
      <c r="H84" s="116">
        <v>3.548</v>
      </c>
      <c r="I84" s="116">
        <v>1.454</v>
      </c>
      <c r="J84" s="119">
        <v>1.9059999999999999</v>
      </c>
      <c r="K84" s="116">
        <v>3.5489999999999999</v>
      </c>
      <c r="L84" s="190">
        <v>4.1310000000000002</v>
      </c>
      <c r="M84" s="190">
        <v>3.931</v>
      </c>
      <c r="N84" s="116">
        <f t="shared" si="2"/>
        <v>3.5489999999999999</v>
      </c>
      <c r="O84" s="6"/>
    </row>
    <row r="85" spans="1:15" ht="15" customHeight="1" x14ac:dyDescent="0.25">
      <c r="A85" s="136" t="s">
        <v>34</v>
      </c>
      <c r="B85" s="136">
        <v>55502</v>
      </c>
      <c r="C85" s="118">
        <v>3</v>
      </c>
      <c r="D85" s="116">
        <v>0.36699999999999999</v>
      </c>
      <c r="E85" s="116">
        <v>0.31900000000000001</v>
      </c>
      <c r="F85" s="116">
        <v>0.90900000000000003</v>
      </c>
      <c r="G85" s="116">
        <v>2.1219999999999999</v>
      </c>
      <c r="H85" s="116">
        <v>3.6309999999999998</v>
      </c>
      <c r="I85" s="116">
        <v>1.468</v>
      </c>
      <c r="J85" s="119">
        <v>1.8480000000000001</v>
      </c>
      <c r="K85" s="116">
        <v>3.754</v>
      </c>
      <c r="L85" s="190">
        <v>4.0730000000000004</v>
      </c>
      <c r="M85" s="190">
        <v>4.1059999999999999</v>
      </c>
      <c r="N85" s="116">
        <f t="shared" si="2"/>
        <v>3.754</v>
      </c>
      <c r="O85" s="6"/>
    </row>
    <row r="86" spans="1:15" ht="15" customHeight="1" x14ac:dyDescent="0.25">
      <c r="A86" s="136" t="s">
        <v>34</v>
      </c>
      <c r="B86" s="136">
        <v>55502</v>
      </c>
      <c r="C86" s="118">
        <v>4</v>
      </c>
      <c r="D86" s="116">
        <v>0.39900000000000002</v>
      </c>
      <c r="E86" s="116">
        <v>0.27</v>
      </c>
      <c r="F86" s="116">
        <v>0.97</v>
      </c>
      <c r="G86" s="116">
        <v>2.1789999999999998</v>
      </c>
      <c r="H86" s="116">
        <v>3.371</v>
      </c>
      <c r="I86" s="116">
        <v>1.464</v>
      </c>
      <c r="J86" s="119">
        <v>1.6739999999999999</v>
      </c>
      <c r="K86" s="116">
        <v>3.74</v>
      </c>
      <c r="L86" s="190">
        <v>4.1529999999999996</v>
      </c>
      <c r="M86" s="190">
        <v>4.0270000000000001</v>
      </c>
      <c r="N86" s="116">
        <f t="shared" si="2"/>
        <v>3.74</v>
      </c>
      <c r="O86" s="6"/>
    </row>
    <row r="87" spans="1:15" ht="15" customHeight="1" x14ac:dyDescent="0.25">
      <c r="A87" s="136" t="s">
        <v>35</v>
      </c>
      <c r="B87" s="136">
        <v>6213</v>
      </c>
      <c r="C87" s="118" t="s">
        <v>22</v>
      </c>
      <c r="D87" s="116">
        <v>5648.549</v>
      </c>
      <c r="E87" s="116">
        <v>7077.4520000000002</v>
      </c>
      <c r="F87" s="116">
        <v>6271.0810000000001</v>
      </c>
      <c r="G87" s="116">
        <v>4125.7719999999999</v>
      </c>
      <c r="H87" s="116">
        <v>3004.2730000000001</v>
      </c>
      <c r="I87" s="116">
        <v>1590.8789999999999</v>
      </c>
      <c r="J87" s="119">
        <v>2023.2080000000001</v>
      </c>
      <c r="K87" s="116">
        <v>1229.261</v>
      </c>
      <c r="L87" s="190">
        <v>1814.1120000000001</v>
      </c>
      <c r="M87" s="190">
        <v>1126.4939999999999</v>
      </c>
      <c r="N87" s="116">
        <f t="shared" si="2"/>
        <v>7077.4520000000002</v>
      </c>
      <c r="O87" s="6"/>
    </row>
    <row r="88" spans="1:15" ht="15" customHeight="1" x14ac:dyDescent="0.25">
      <c r="A88" s="136" t="s">
        <v>35</v>
      </c>
      <c r="B88" s="136">
        <v>6213</v>
      </c>
      <c r="C88" s="118" t="s">
        <v>23</v>
      </c>
      <c r="D88" s="116">
        <v>6898.3720000000003</v>
      </c>
      <c r="E88" s="116">
        <v>7551.9470000000001</v>
      </c>
      <c r="F88" s="116">
        <v>5668.6610000000001</v>
      </c>
      <c r="G88" s="116">
        <v>4687.3980000000001</v>
      </c>
      <c r="H88" s="116">
        <v>1373.1769999999999</v>
      </c>
      <c r="I88" s="116">
        <v>1224.973</v>
      </c>
      <c r="J88" s="119">
        <v>1292.4159999999999</v>
      </c>
      <c r="K88" s="116">
        <v>1349.558</v>
      </c>
      <c r="L88" s="190">
        <v>1329.6969999999999</v>
      </c>
      <c r="M88" s="190">
        <v>1511.5920000000001</v>
      </c>
      <c r="N88" s="116">
        <f t="shared" si="2"/>
        <v>7551.9470000000001</v>
      </c>
      <c r="O88" s="6"/>
    </row>
    <row r="89" spans="1:15" ht="15" customHeight="1" x14ac:dyDescent="0.25">
      <c r="A89" s="136" t="s">
        <v>36</v>
      </c>
      <c r="B89" s="136">
        <v>997</v>
      </c>
      <c r="C89" s="118">
        <v>12</v>
      </c>
      <c r="D89" s="116">
        <v>11112.578</v>
      </c>
      <c r="E89" s="116">
        <v>9429.8950000000004</v>
      </c>
      <c r="F89" s="116">
        <v>9730.2189999999991</v>
      </c>
      <c r="G89" s="116">
        <v>13353.543</v>
      </c>
      <c r="H89" s="116">
        <v>11584.243</v>
      </c>
      <c r="I89" s="116">
        <v>10428.804</v>
      </c>
      <c r="J89" s="119">
        <v>15990.642</v>
      </c>
      <c r="K89" s="116">
        <v>10148.069</v>
      </c>
      <c r="L89" s="190">
        <v>1901.0319999999999</v>
      </c>
      <c r="M89" s="190">
        <v>601.351</v>
      </c>
      <c r="N89" s="116">
        <f t="shared" si="2"/>
        <v>15990.642</v>
      </c>
      <c r="O89" s="6"/>
    </row>
    <row r="90" spans="1:15" ht="15" customHeight="1" x14ac:dyDescent="0.25">
      <c r="A90" s="136" t="s">
        <v>36</v>
      </c>
      <c r="B90" s="136">
        <v>997</v>
      </c>
      <c r="C90" s="118">
        <v>4</v>
      </c>
      <c r="D90" s="116"/>
      <c r="E90" s="116"/>
      <c r="F90" s="116"/>
      <c r="G90" s="116"/>
      <c r="H90" s="116"/>
      <c r="I90" s="116"/>
      <c r="J90" s="251"/>
      <c r="K90" s="116"/>
      <c r="L90" s="190"/>
      <c r="M90" s="190"/>
      <c r="N90" s="116"/>
      <c r="O90" s="6"/>
    </row>
    <row r="91" spans="1:15" ht="15" customHeight="1" x14ac:dyDescent="0.25">
      <c r="A91" s="136" t="s">
        <v>36</v>
      </c>
      <c r="B91" s="136">
        <v>997</v>
      </c>
      <c r="C91" s="118">
        <v>5</v>
      </c>
      <c r="D91" s="116"/>
      <c r="E91" s="116"/>
      <c r="F91" s="116"/>
      <c r="G91" s="116"/>
      <c r="H91" s="116"/>
      <c r="I91" s="116"/>
      <c r="J91" s="119"/>
      <c r="K91" s="116"/>
      <c r="L91" s="190"/>
      <c r="M91" s="190"/>
      <c r="N91" s="116"/>
      <c r="O91" s="6"/>
    </row>
    <row r="92" spans="1:15" ht="15" customHeight="1" x14ac:dyDescent="0.25">
      <c r="A92" s="136" t="s">
        <v>36</v>
      </c>
      <c r="B92" s="136">
        <v>997</v>
      </c>
      <c r="C92" s="118">
        <v>6</v>
      </c>
      <c r="D92" s="116"/>
      <c r="E92" s="116"/>
      <c r="F92" s="116"/>
      <c r="G92" s="116"/>
      <c r="H92" s="116"/>
      <c r="I92" s="116"/>
      <c r="J92" s="119"/>
      <c r="K92" s="116"/>
      <c r="L92" s="190"/>
      <c r="M92" s="190"/>
      <c r="N92" s="116"/>
      <c r="O92" s="6"/>
    </row>
    <row r="93" spans="1:15" ht="15" customHeight="1" x14ac:dyDescent="0.25">
      <c r="A93" s="136" t="s">
        <v>37</v>
      </c>
      <c r="B93" s="136">
        <v>55229</v>
      </c>
      <c r="C93" s="118" t="s">
        <v>38</v>
      </c>
      <c r="D93" s="116">
        <v>2.1000000000000001E-2</v>
      </c>
      <c r="E93" s="116">
        <v>1.4E-2</v>
      </c>
      <c r="F93" s="116">
        <v>3.9E-2</v>
      </c>
      <c r="G93" s="116">
        <v>3.6999999999999998E-2</v>
      </c>
      <c r="H93" s="116">
        <v>6.3E-2</v>
      </c>
      <c r="I93" s="116">
        <v>3.2000000000000001E-2</v>
      </c>
      <c r="J93" s="119">
        <v>3.3000000000000002E-2</v>
      </c>
      <c r="K93" s="116">
        <v>3.6999999999999998E-2</v>
      </c>
      <c r="L93" s="190">
        <v>7.0999999999999994E-2</v>
      </c>
      <c r="M93" s="190">
        <v>0.71699999999999997</v>
      </c>
      <c r="N93" s="116">
        <f t="shared" ref="N93:N123" si="3">MAX(D93:K93)</f>
        <v>6.3E-2</v>
      </c>
      <c r="O93" s="6"/>
    </row>
    <row r="94" spans="1:15" ht="15" customHeight="1" x14ac:dyDescent="0.25">
      <c r="A94" s="136" t="s">
        <v>37</v>
      </c>
      <c r="B94" s="136">
        <v>55229</v>
      </c>
      <c r="C94" s="118" t="s">
        <v>39</v>
      </c>
      <c r="D94" s="116">
        <v>2.3E-2</v>
      </c>
      <c r="E94" s="116">
        <v>1.7000000000000001E-2</v>
      </c>
      <c r="F94" s="116">
        <v>4.9000000000000002E-2</v>
      </c>
      <c r="G94" s="116">
        <v>3.7999999999999999E-2</v>
      </c>
      <c r="H94" s="116">
        <v>6.4000000000000001E-2</v>
      </c>
      <c r="I94" s="116">
        <v>3.2000000000000001E-2</v>
      </c>
      <c r="J94" s="119">
        <v>3.5000000000000003E-2</v>
      </c>
      <c r="K94" s="116">
        <v>4.3999999999999997E-2</v>
      </c>
      <c r="L94" s="190">
        <v>3.3000000000000002E-2</v>
      </c>
      <c r="M94" s="190">
        <v>0.79200000000000004</v>
      </c>
      <c r="N94" s="116">
        <f t="shared" si="3"/>
        <v>6.4000000000000001E-2</v>
      </c>
      <c r="O94" s="6"/>
    </row>
    <row r="95" spans="1:15" ht="15" customHeight="1" x14ac:dyDescent="0.25">
      <c r="A95" s="136" t="s">
        <v>37</v>
      </c>
      <c r="B95" s="136">
        <v>55229</v>
      </c>
      <c r="C95" s="118" t="s">
        <v>40</v>
      </c>
      <c r="D95" s="116">
        <v>2.5999999999999999E-2</v>
      </c>
      <c r="E95" s="116">
        <v>1.4E-2</v>
      </c>
      <c r="F95" s="116">
        <v>3.6999999999999998E-2</v>
      </c>
      <c r="G95" s="116">
        <v>3.2000000000000001E-2</v>
      </c>
      <c r="H95" s="116">
        <v>0.06</v>
      </c>
      <c r="I95" s="116">
        <v>3.2000000000000001E-2</v>
      </c>
      <c r="J95" s="119">
        <v>3.4000000000000002E-2</v>
      </c>
      <c r="K95" s="116">
        <v>3.9E-2</v>
      </c>
      <c r="L95" s="190">
        <v>6.4000000000000001E-2</v>
      </c>
      <c r="M95" s="190">
        <v>0.47099999999999997</v>
      </c>
      <c r="N95" s="116">
        <f t="shared" si="3"/>
        <v>0.06</v>
      </c>
      <c r="O95" s="6"/>
    </row>
    <row r="96" spans="1:15" ht="15" customHeight="1" x14ac:dyDescent="0.25">
      <c r="A96" s="136" t="s">
        <v>37</v>
      </c>
      <c r="B96" s="136">
        <v>55229</v>
      </c>
      <c r="C96" s="118" t="s">
        <v>41</v>
      </c>
      <c r="D96" s="116">
        <v>2.7E-2</v>
      </c>
      <c r="E96" s="116">
        <v>1.2E-2</v>
      </c>
      <c r="F96" s="116">
        <v>3.7999999999999999E-2</v>
      </c>
      <c r="G96" s="116">
        <v>3.5000000000000003E-2</v>
      </c>
      <c r="H96" s="116">
        <v>6.3E-2</v>
      </c>
      <c r="I96" s="116">
        <v>3.2000000000000001E-2</v>
      </c>
      <c r="J96" s="119">
        <v>3.5000000000000003E-2</v>
      </c>
      <c r="K96" s="116">
        <v>3.5999999999999997E-2</v>
      </c>
      <c r="L96" s="190">
        <v>0.108</v>
      </c>
      <c r="M96" s="190">
        <v>0.35199999999999998</v>
      </c>
      <c r="N96" s="116">
        <f t="shared" si="3"/>
        <v>6.3E-2</v>
      </c>
      <c r="O96" s="6"/>
    </row>
    <row r="97" spans="1:15" ht="15" customHeight="1" x14ac:dyDescent="0.25">
      <c r="A97" s="136" t="s">
        <v>37</v>
      </c>
      <c r="B97" s="136">
        <v>55229</v>
      </c>
      <c r="C97" s="118" t="s">
        <v>42</v>
      </c>
      <c r="D97" s="116">
        <v>2.5000000000000001E-2</v>
      </c>
      <c r="E97" s="116">
        <v>1.4999999999999999E-2</v>
      </c>
      <c r="F97" s="116">
        <v>3.9E-2</v>
      </c>
      <c r="G97" s="116">
        <v>3.6999999999999998E-2</v>
      </c>
      <c r="H97" s="116">
        <v>6.0999999999999999E-2</v>
      </c>
      <c r="I97" s="116">
        <v>3.2000000000000001E-2</v>
      </c>
      <c r="J97" s="119">
        <v>3.3000000000000002E-2</v>
      </c>
      <c r="K97" s="116">
        <v>4.2000000000000003E-2</v>
      </c>
      <c r="L97" s="190">
        <v>6.8000000000000005E-2</v>
      </c>
      <c r="M97" s="190">
        <v>0.60899999999999999</v>
      </c>
      <c r="N97" s="116">
        <f t="shared" si="3"/>
        <v>6.0999999999999999E-2</v>
      </c>
      <c r="O97" s="6"/>
    </row>
    <row r="98" spans="1:15" ht="15" customHeight="1" x14ac:dyDescent="0.25">
      <c r="A98" s="136" t="s">
        <v>37</v>
      </c>
      <c r="B98" s="136">
        <v>55229</v>
      </c>
      <c r="C98" s="118" t="s">
        <v>43</v>
      </c>
      <c r="D98" s="116">
        <v>2.1000000000000001E-2</v>
      </c>
      <c r="E98" s="116">
        <v>1.4E-2</v>
      </c>
      <c r="F98" s="116">
        <v>3.7999999999999999E-2</v>
      </c>
      <c r="G98" s="116">
        <v>3.7999999999999999E-2</v>
      </c>
      <c r="H98" s="116">
        <v>6.4000000000000001E-2</v>
      </c>
      <c r="I98" s="116">
        <v>3.1E-2</v>
      </c>
      <c r="J98" s="119">
        <v>3.2000000000000001E-2</v>
      </c>
      <c r="K98" s="116">
        <v>3.9E-2</v>
      </c>
      <c r="L98" s="190">
        <v>0.125</v>
      </c>
      <c r="M98" s="190">
        <v>0.57599999999999996</v>
      </c>
      <c r="N98" s="116">
        <f t="shared" si="3"/>
        <v>6.4000000000000001E-2</v>
      </c>
      <c r="O98" s="6"/>
    </row>
    <row r="99" spans="1:15" ht="15" customHeight="1" x14ac:dyDescent="0.25">
      <c r="A99" s="136" t="s">
        <v>37</v>
      </c>
      <c r="B99" s="136">
        <v>55229</v>
      </c>
      <c r="C99" s="118" t="s">
        <v>44</v>
      </c>
      <c r="D99" s="116">
        <v>0.02</v>
      </c>
      <c r="E99" s="116">
        <v>1.2999999999999999E-2</v>
      </c>
      <c r="F99" s="116">
        <v>3.9E-2</v>
      </c>
      <c r="G99" s="116">
        <v>3.6999999999999998E-2</v>
      </c>
      <c r="H99" s="116">
        <v>6.2E-2</v>
      </c>
      <c r="I99" s="116">
        <v>3.1E-2</v>
      </c>
      <c r="J99" s="119">
        <v>3.3000000000000002E-2</v>
      </c>
      <c r="K99" s="116">
        <v>4.3999999999999997E-2</v>
      </c>
      <c r="L99" s="190">
        <v>7.0000000000000007E-2</v>
      </c>
      <c r="M99" s="190">
        <v>0.88</v>
      </c>
      <c r="N99" s="116">
        <f t="shared" si="3"/>
        <v>6.2E-2</v>
      </c>
      <c r="O99" s="6"/>
    </row>
    <row r="100" spans="1:15" ht="15" customHeight="1" x14ac:dyDescent="0.25">
      <c r="A100" s="136" t="s">
        <v>37</v>
      </c>
      <c r="B100" s="136">
        <v>55229</v>
      </c>
      <c r="C100" s="118" t="s">
        <v>45</v>
      </c>
      <c r="D100" s="116">
        <v>2.1999999999999999E-2</v>
      </c>
      <c r="E100" s="116">
        <v>1.2999999999999999E-2</v>
      </c>
      <c r="F100" s="116">
        <v>3.7999999999999999E-2</v>
      </c>
      <c r="G100" s="116">
        <v>3.5000000000000003E-2</v>
      </c>
      <c r="H100" s="116">
        <v>5.8000000000000003E-2</v>
      </c>
      <c r="I100" s="116">
        <v>2.7E-2</v>
      </c>
      <c r="J100" s="119">
        <v>3.3000000000000002E-2</v>
      </c>
      <c r="K100" s="116">
        <v>2.7E-2</v>
      </c>
      <c r="L100" s="190">
        <v>0.104</v>
      </c>
      <c r="M100" s="190">
        <v>0.92400000000000004</v>
      </c>
      <c r="N100" s="116">
        <f t="shared" si="3"/>
        <v>5.8000000000000003E-2</v>
      </c>
      <c r="O100" s="6"/>
    </row>
    <row r="101" spans="1:15" s="3" customFormat="1" ht="15" customHeight="1" x14ac:dyDescent="0.25">
      <c r="A101" s="137" t="s">
        <v>46</v>
      </c>
      <c r="B101" s="137">
        <v>1007</v>
      </c>
      <c r="C101" s="120">
        <v>1</v>
      </c>
      <c r="D101" s="116"/>
      <c r="E101" s="116"/>
      <c r="F101" s="116"/>
      <c r="G101" s="116"/>
      <c r="H101" s="116"/>
      <c r="I101" s="116"/>
      <c r="J101" s="116"/>
      <c r="K101" s="116"/>
      <c r="L101" s="190"/>
      <c r="M101" s="190"/>
      <c r="N101" s="116"/>
      <c r="O101" s="6"/>
    </row>
    <row r="102" spans="1:15" s="3" customFormat="1" ht="15" customHeight="1" x14ac:dyDescent="0.25">
      <c r="A102" s="137" t="s">
        <v>46</v>
      </c>
      <c r="B102" s="137">
        <v>1007</v>
      </c>
      <c r="C102" s="120">
        <v>2</v>
      </c>
      <c r="D102" s="116"/>
      <c r="E102" s="116"/>
      <c r="F102" s="116"/>
      <c r="G102" s="116"/>
      <c r="H102" s="116"/>
      <c r="I102" s="116"/>
      <c r="J102" s="116"/>
      <c r="K102" s="116"/>
      <c r="L102" s="190"/>
      <c r="M102" s="190"/>
      <c r="N102" s="116"/>
      <c r="O102" s="6"/>
    </row>
    <row r="103" spans="1:15" s="2" customFormat="1" ht="15" customHeight="1" x14ac:dyDescent="0.25">
      <c r="A103" s="137" t="s">
        <v>46</v>
      </c>
      <c r="B103" s="137">
        <v>1007</v>
      </c>
      <c r="C103" s="120">
        <v>3</v>
      </c>
      <c r="D103" s="116"/>
      <c r="E103" s="116"/>
      <c r="F103" s="116"/>
      <c r="G103" s="116"/>
      <c r="H103" s="116"/>
      <c r="I103" s="116"/>
      <c r="J103" s="116"/>
      <c r="K103" s="116"/>
      <c r="L103" s="190"/>
      <c r="M103" s="190"/>
      <c r="N103" s="116"/>
      <c r="O103" s="6"/>
    </row>
    <row r="104" spans="1:15" ht="15" customHeight="1" x14ac:dyDescent="0.25">
      <c r="A104" s="136" t="s">
        <v>46</v>
      </c>
      <c r="B104" s="136">
        <v>1007</v>
      </c>
      <c r="C104" s="118" t="s">
        <v>47</v>
      </c>
      <c r="D104" s="116">
        <v>0.31900000000000001</v>
      </c>
      <c r="E104" s="116">
        <v>0.106</v>
      </c>
      <c r="F104" s="116">
        <v>0.16800000000000001</v>
      </c>
      <c r="G104" s="116">
        <v>0.19900000000000001</v>
      </c>
      <c r="H104" s="116">
        <v>0.59299999999999997</v>
      </c>
      <c r="I104" s="116">
        <v>0.379</v>
      </c>
      <c r="J104" s="116">
        <v>0.23899999999999999</v>
      </c>
      <c r="K104" s="116">
        <v>0.77900000000000003</v>
      </c>
      <c r="L104" s="190">
        <v>0.84899999999999998</v>
      </c>
      <c r="M104" s="190">
        <v>0.441</v>
      </c>
      <c r="N104" s="116">
        <f>MAX(D104:K104)</f>
        <v>0.77900000000000003</v>
      </c>
      <c r="O104" s="6"/>
    </row>
    <row r="105" spans="1:15" ht="15" customHeight="1" x14ac:dyDescent="0.25">
      <c r="A105" s="136" t="s">
        <v>46</v>
      </c>
      <c r="B105" s="136">
        <v>1007</v>
      </c>
      <c r="C105" s="118" t="s">
        <v>48</v>
      </c>
      <c r="D105" s="116">
        <v>0.33300000000000002</v>
      </c>
      <c r="E105" s="116">
        <v>0.11</v>
      </c>
      <c r="F105" s="116">
        <v>0.18099999999999999</v>
      </c>
      <c r="G105" s="116">
        <v>0.313</v>
      </c>
      <c r="H105" s="116">
        <v>0.67500000000000004</v>
      </c>
      <c r="I105" s="116">
        <v>0.41399999999999998</v>
      </c>
      <c r="J105" s="116">
        <v>0.29499999999999998</v>
      </c>
      <c r="K105" s="116">
        <v>0.83899999999999997</v>
      </c>
      <c r="L105" s="190">
        <v>0.82799999999999996</v>
      </c>
      <c r="M105" s="190">
        <v>0.45800000000000002</v>
      </c>
      <c r="N105" s="116">
        <f>MAX(D105:K105)</f>
        <v>0.83899999999999997</v>
      </c>
      <c r="O105" s="6"/>
    </row>
    <row r="106" spans="1:15" ht="15" customHeight="1" x14ac:dyDescent="0.25">
      <c r="A106" s="136" t="s">
        <v>46</v>
      </c>
      <c r="B106" s="136">
        <v>1007</v>
      </c>
      <c r="C106" s="118" t="s">
        <v>49</v>
      </c>
      <c r="D106" s="116">
        <v>0.35099999999999998</v>
      </c>
      <c r="E106" s="116">
        <v>0.112</v>
      </c>
      <c r="F106" s="116">
        <v>0.22</v>
      </c>
      <c r="G106" s="116">
        <v>0.34499999999999997</v>
      </c>
      <c r="H106" s="116">
        <v>0.67500000000000004</v>
      </c>
      <c r="I106" s="116">
        <v>0.375</v>
      </c>
      <c r="J106" s="116">
        <v>0.251</v>
      </c>
      <c r="K106" s="116">
        <v>0.81899999999999995</v>
      </c>
      <c r="L106" s="190">
        <v>0.77800000000000002</v>
      </c>
      <c r="M106" s="190">
        <v>0.46700000000000003</v>
      </c>
      <c r="N106" s="116">
        <f>MAX(D106:K106)</f>
        <v>0.81899999999999995</v>
      </c>
      <c r="O106" s="6"/>
    </row>
    <row r="107" spans="1:15" ht="15" customHeight="1" x14ac:dyDescent="0.25">
      <c r="A107" s="136" t="s">
        <v>79</v>
      </c>
      <c r="B107" s="136">
        <v>994</v>
      </c>
      <c r="C107" s="118">
        <v>1</v>
      </c>
      <c r="D107" s="116">
        <v>493.27600000000001</v>
      </c>
      <c r="E107" s="116">
        <v>14441.919</v>
      </c>
      <c r="F107" s="116">
        <v>4093.694</v>
      </c>
      <c r="G107" s="116">
        <v>1395.057</v>
      </c>
      <c r="H107" s="116">
        <v>2739.096</v>
      </c>
      <c r="I107" s="116">
        <v>14395.304</v>
      </c>
      <c r="J107" s="116">
        <v>18002.096000000001</v>
      </c>
      <c r="K107" s="116">
        <v>6666.0360000000001</v>
      </c>
      <c r="L107" s="190">
        <v>1249.1179999999999</v>
      </c>
      <c r="M107" s="190">
        <v>537.19399999999996</v>
      </c>
      <c r="N107" s="116">
        <f t="shared" si="3"/>
        <v>18002.096000000001</v>
      </c>
      <c r="O107" s="6"/>
    </row>
    <row r="108" spans="1:15" ht="15" customHeight="1" x14ac:dyDescent="0.25">
      <c r="A108" s="136" t="s">
        <v>79</v>
      </c>
      <c r="B108" s="136">
        <v>994</v>
      </c>
      <c r="C108" s="118">
        <v>2</v>
      </c>
      <c r="D108" s="116">
        <v>1140.048</v>
      </c>
      <c r="E108" s="116">
        <v>1548.479</v>
      </c>
      <c r="F108" s="116">
        <v>2357.5459999999998</v>
      </c>
      <c r="G108" s="116">
        <v>2586.3510000000001</v>
      </c>
      <c r="H108" s="116">
        <v>4865.8339999999998</v>
      </c>
      <c r="I108" s="116">
        <v>8129.4539999999997</v>
      </c>
      <c r="J108" s="116">
        <v>30458.688999999998</v>
      </c>
      <c r="K108" s="116">
        <v>11819.094999999999</v>
      </c>
      <c r="L108" s="190">
        <v>3083.3870000000002</v>
      </c>
      <c r="M108" s="190">
        <v>1311.4670000000001</v>
      </c>
      <c r="N108" s="116">
        <f t="shared" si="3"/>
        <v>30458.688999999998</v>
      </c>
      <c r="O108" s="6"/>
    </row>
    <row r="109" spans="1:15" ht="15" customHeight="1" x14ac:dyDescent="0.25">
      <c r="A109" s="136" t="s">
        <v>79</v>
      </c>
      <c r="B109" s="136">
        <v>994</v>
      </c>
      <c r="C109" s="118">
        <v>3</v>
      </c>
      <c r="D109" s="116">
        <v>3786.8989999999999</v>
      </c>
      <c r="E109" s="116">
        <v>5323.866</v>
      </c>
      <c r="F109" s="116">
        <v>5397.0640000000003</v>
      </c>
      <c r="G109" s="116">
        <v>7569.1030000000001</v>
      </c>
      <c r="H109" s="116">
        <v>4494.9719999999998</v>
      </c>
      <c r="I109" s="116">
        <v>6382.77</v>
      </c>
      <c r="J109" s="116">
        <v>9473.348</v>
      </c>
      <c r="K109" s="116">
        <v>4432.3270000000002</v>
      </c>
      <c r="L109" s="190">
        <v>5094.1930000000002</v>
      </c>
      <c r="M109" s="190">
        <v>3230.739</v>
      </c>
      <c r="N109" s="116">
        <f t="shared" si="3"/>
        <v>9473.348</v>
      </c>
      <c r="O109" s="6"/>
    </row>
    <row r="110" spans="1:15" ht="15" customHeight="1" x14ac:dyDescent="0.25">
      <c r="A110" s="136" t="s">
        <v>79</v>
      </c>
      <c r="B110" s="136">
        <v>994</v>
      </c>
      <c r="C110" s="118">
        <v>4</v>
      </c>
      <c r="D110" s="116">
        <v>17010.885999999999</v>
      </c>
      <c r="E110" s="116">
        <v>18814.811000000002</v>
      </c>
      <c r="F110" s="116">
        <v>17997.261999999999</v>
      </c>
      <c r="G110" s="116">
        <v>13681.248</v>
      </c>
      <c r="H110" s="116">
        <v>3363.1819999999998</v>
      </c>
      <c r="I110" s="116">
        <v>4848.3530000000001</v>
      </c>
      <c r="J110" s="116">
        <v>8317.7180000000008</v>
      </c>
      <c r="K110" s="116">
        <v>4719.9809999999998</v>
      </c>
      <c r="L110" s="190">
        <v>3410.8150000000001</v>
      </c>
      <c r="M110" s="190">
        <v>2887.4780000000001</v>
      </c>
      <c r="N110" s="116">
        <f t="shared" si="3"/>
        <v>18814.811000000002</v>
      </c>
      <c r="O110" s="6"/>
    </row>
    <row r="111" spans="1:15" ht="15" customHeight="1" x14ac:dyDescent="0.25">
      <c r="A111" s="136" t="s">
        <v>50</v>
      </c>
      <c r="B111" s="136">
        <v>1008</v>
      </c>
      <c r="C111" s="118">
        <v>1</v>
      </c>
      <c r="D111" s="116">
        <v>9867.1440000000002</v>
      </c>
      <c r="E111" s="116">
        <v>5452.9840000000004</v>
      </c>
      <c r="F111" s="116">
        <v>5545.18</v>
      </c>
      <c r="G111" s="116">
        <v>850.34199999999998</v>
      </c>
      <c r="H111" s="116">
        <v>2.081</v>
      </c>
      <c r="I111" s="116"/>
      <c r="J111" s="251"/>
      <c r="K111" s="116"/>
      <c r="L111" s="190"/>
      <c r="M111" s="190"/>
      <c r="N111" s="116">
        <f t="shared" si="3"/>
        <v>9867.1440000000002</v>
      </c>
      <c r="O111" s="6"/>
    </row>
    <row r="112" spans="1:15" ht="15" customHeight="1" x14ac:dyDescent="0.25">
      <c r="A112" s="136" t="s">
        <v>50</v>
      </c>
      <c r="B112" s="136">
        <v>1008</v>
      </c>
      <c r="C112" s="118">
        <v>2</v>
      </c>
      <c r="D112" s="116">
        <v>12159.32</v>
      </c>
      <c r="E112" s="116">
        <v>8651.9449999999997</v>
      </c>
      <c r="F112" s="116">
        <v>6558.5330000000004</v>
      </c>
      <c r="G112" s="116">
        <v>727.87900000000002</v>
      </c>
      <c r="H112" s="116">
        <v>598.029</v>
      </c>
      <c r="I112" s="116">
        <v>1461.271</v>
      </c>
      <c r="J112" s="119">
        <v>1767.731</v>
      </c>
      <c r="K112" s="116">
        <v>1133.297</v>
      </c>
      <c r="L112" s="190">
        <v>702.173</v>
      </c>
      <c r="M112" s="190">
        <v>461.89400000000001</v>
      </c>
      <c r="N112" s="116">
        <f t="shared" si="3"/>
        <v>12159.32</v>
      </c>
      <c r="O112" s="6"/>
    </row>
    <row r="113" spans="1:15" ht="15" customHeight="1" x14ac:dyDescent="0.25">
      <c r="A113" s="136" t="s">
        <v>50</v>
      </c>
      <c r="B113" s="136">
        <v>1008</v>
      </c>
      <c r="C113" s="118">
        <v>3</v>
      </c>
      <c r="D113" s="116">
        <v>8867.741</v>
      </c>
      <c r="E113" s="116">
        <v>6830.6490000000003</v>
      </c>
      <c r="F113" s="116">
        <v>4418.8050000000003</v>
      </c>
      <c r="G113" s="116">
        <v>845.79300000000001</v>
      </c>
      <c r="H113" s="116">
        <v>1.218</v>
      </c>
      <c r="I113" s="116"/>
      <c r="J113" s="251"/>
      <c r="K113" s="116"/>
      <c r="L113" s="190"/>
      <c r="M113" s="190"/>
      <c r="N113" s="116">
        <f t="shared" si="3"/>
        <v>8867.741</v>
      </c>
      <c r="O113" s="6"/>
    </row>
    <row r="114" spans="1:15" ht="15" customHeight="1" x14ac:dyDescent="0.25">
      <c r="A114" s="136" t="s">
        <v>50</v>
      </c>
      <c r="B114" s="136">
        <v>1008</v>
      </c>
      <c r="C114" s="118">
        <v>4</v>
      </c>
      <c r="D114" s="116">
        <v>9539.2270000000008</v>
      </c>
      <c r="E114" s="116">
        <v>5966.8990000000003</v>
      </c>
      <c r="F114" s="116">
        <v>6565.9859999999999</v>
      </c>
      <c r="G114" s="116">
        <v>585.89200000000005</v>
      </c>
      <c r="H114" s="116">
        <v>324.39600000000002</v>
      </c>
      <c r="I114" s="116">
        <v>1033.991</v>
      </c>
      <c r="J114" s="119">
        <v>1756.72</v>
      </c>
      <c r="K114" s="116">
        <v>1041.3920000000001</v>
      </c>
      <c r="L114" s="190">
        <v>755.17200000000003</v>
      </c>
      <c r="M114" s="190">
        <v>396.03199999999998</v>
      </c>
      <c r="N114" s="116">
        <f t="shared" si="3"/>
        <v>9539.2270000000008</v>
      </c>
      <c r="O114" s="6"/>
    </row>
    <row r="115" spans="1:15" ht="15" customHeight="1" x14ac:dyDescent="0.25">
      <c r="A115" s="136" t="s">
        <v>51</v>
      </c>
      <c r="B115" s="136">
        <v>6085</v>
      </c>
      <c r="C115" s="118">
        <v>14</v>
      </c>
      <c r="D115" s="116">
        <v>13959.235000000001</v>
      </c>
      <c r="E115" s="116">
        <v>12225.499</v>
      </c>
      <c r="F115" s="116">
        <v>11951.405000000001</v>
      </c>
      <c r="G115" s="116">
        <v>9211.6489999999994</v>
      </c>
      <c r="H115" s="116">
        <v>5423.1270000000004</v>
      </c>
      <c r="I115" s="116">
        <v>6193.3019999999997</v>
      </c>
      <c r="J115" s="119">
        <v>162.16900000000001</v>
      </c>
      <c r="K115" s="116">
        <v>44.03</v>
      </c>
      <c r="L115" s="190">
        <v>58.131999999999998</v>
      </c>
      <c r="M115" s="190">
        <v>93.176000000000002</v>
      </c>
      <c r="N115" s="116">
        <f t="shared" si="3"/>
        <v>13959.235000000001</v>
      </c>
      <c r="O115" s="6"/>
    </row>
    <row r="116" spans="1:15" ht="15" customHeight="1" x14ac:dyDescent="0.25">
      <c r="A116" s="136" t="s">
        <v>51</v>
      </c>
      <c r="B116" s="136">
        <v>6085</v>
      </c>
      <c r="C116" s="118">
        <v>15</v>
      </c>
      <c r="D116" s="116">
        <v>11389.005999999999</v>
      </c>
      <c r="E116" s="116">
        <v>7234.37</v>
      </c>
      <c r="F116" s="116">
        <v>9753.4060000000009</v>
      </c>
      <c r="G116" s="116">
        <v>8414.2139999999999</v>
      </c>
      <c r="H116" s="116">
        <v>8127.0649999999996</v>
      </c>
      <c r="I116" s="116">
        <v>8400.6479999999992</v>
      </c>
      <c r="J116" s="119">
        <v>5918.9059999999999</v>
      </c>
      <c r="K116" s="116">
        <v>133.97</v>
      </c>
      <c r="L116" s="190">
        <v>103.295</v>
      </c>
      <c r="M116" s="190">
        <v>82.518000000000001</v>
      </c>
      <c r="N116" s="116">
        <f t="shared" si="3"/>
        <v>11389.005999999999</v>
      </c>
      <c r="O116" s="6"/>
    </row>
    <row r="117" spans="1:15" ht="15" customHeight="1" x14ac:dyDescent="0.25">
      <c r="A117" s="136" t="s">
        <v>51</v>
      </c>
      <c r="B117" s="136">
        <v>6085</v>
      </c>
      <c r="C117" s="118" t="s">
        <v>52</v>
      </c>
      <c r="D117" s="116"/>
      <c r="E117" s="116">
        <v>1.2E-2</v>
      </c>
      <c r="F117" s="116">
        <v>3.3000000000000002E-2</v>
      </c>
      <c r="G117" s="116">
        <v>5.0999999999999997E-2</v>
      </c>
      <c r="H117" s="116">
        <v>0.111</v>
      </c>
      <c r="I117" s="116">
        <v>2.5999999999999999E-2</v>
      </c>
      <c r="J117" s="119">
        <v>2.9000000000000001E-2</v>
      </c>
      <c r="K117" s="116">
        <v>7.0000000000000007E-2</v>
      </c>
      <c r="L117" s="190">
        <v>2.9000000000000001E-2</v>
      </c>
      <c r="M117" s="190">
        <v>4.8000000000000001E-2</v>
      </c>
      <c r="N117" s="116">
        <f t="shared" si="3"/>
        <v>0.111</v>
      </c>
      <c r="O117" s="6"/>
    </row>
    <row r="118" spans="1:15" ht="15" customHeight="1" x14ac:dyDescent="0.25">
      <c r="A118" s="136" t="s">
        <v>51</v>
      </c>
      <c r="B118" s="136">
        <v>6085</v>
      </c>
      <c r="C118" s="118" t="s">
        <v>53</v>
      </c>
      <c r="D118" s="116"/>
      <c r="E118" s="116">
        <v>1.0999999999999999E-2</v>
      </c>
      <c r="F118" s="116">
        <v>3.5000000000000003E-2</v>
      </c>
      <c r="G118" s="116">
        <v>3.6999999999999998E-2</v>
      </c>
      <c r="H118" s="116">
        <v>7.0000000000000007E-2</v>
      </c>
      <c r="I118" s="116">
        <v>2.7E-2</v>
      </c>
      <c r="J118" s="119">
        <v>3.2000000000000001E-2</v>
      </c>
      <c r="K118" s="116">
        <v>7.0000000000000007E-2</v>
      </c>
      <c r="L118" s="190"/>
      <c r="M118" s="190">
        <v>2.1999999999999999E-2</v>
      </c>
      <c r="N118" s="116">
        <f t="shared" si="3"/>
        <v>7.0000000000000007E-2</v>
      </c>
      <c r="O118" s="6"/>
    </row>
    <row r="119" spans="1:15" ht="15" customHeight="1" x14ac:dyDescent="0.25">
      <c r="A119" s="136" t="s">
        <v>51</v>
      </c>
      <c r="B119" s="136">
        <v>6085</v>
      </c>
      <c r="C119" s="118">
        <v>17</v>
      </c>
      <c r="D119" s="116">
        <v>5883.6229999999996</v>
      </c>
      <c r="E119" s="116">
        <v>7194.7719999999999</v>
      </c>
      <c r="F119" s="116">
        <v>2521.4760000000001</v>
      </c>
      <c r="G119" s="116">
        <v>827.99699999999996</v>
      </c>
      <c r="H119" s="116">
        <v>546.04999999999995</v>
      </c>
      <c r="I119" s="116">
        <v>735.49800000000005</v>
      </c>
      <c r="J119" s="119">
        <v>1301.8889999999999</v>
      </c>
      <c r="K119" s="116">
        <v>652.51</v>
      </c>
      <c r="L119" s="190">
        <v>753.32399999999996</v>
      </c>
      <c r="M119" s="190">
        <v>655.40499999999997</v>
      </c>
      <c r="N119" s="116">
        <f t="shared" si="3"/>
        <v>7194.7719999999999</v>
      </c>
      <c r="O119" s="6"/>
    </row>
    <row r="120" spans="1:15" ht="15" customHeight="1" x14ac:dyDescent="0.25">
      <c r="A120" s="136" t="s">
        <v>51</v>
      </c>
      <c r="B120" s="136">
        <v>6085</v>
      </c>
      <c r="C120" s="118">
        <v>18</v>
      </c>
      <c r="D120" s="116">
        <v>7527.585</v>
      </c>
      <c r="E120" s="116">
        <v>5782.6760000000004</v>
      </c>
      <c r="F120" s="116">
        <v>2838.3429999999998</v>
      </c>
      <c r="G120" s="116">
        <v>898.17600000000004</v>
      </c>
      <c r="H120" s="116">
        <v>803.077</v>
      </c>
      <c r="I120" s="116">
        <v>1084.0450000000001</v>
      </c>
      <c r="J120" s="119">
        <v>1029.376</v>
      </c>
      <c r="K120" s="116">
        <v>858.30899999999997</v>
      </c>
      <c r="L120" s="190">
        <v>526.15899999999999</v>
      </c>
      <c r="M120" s="190">
        <v>739.26700000000005</v>
      </c>
      <c r="N120" s="116">
        <f t="shared" si="3"/>
        <v>7527.585</v>
      </c>
      <c r="O120" s="6"/>
    </row>
    <row r="121" spans="1:15" ht="15" customHeight="1" x14ac:dyDescent="0.25">
      <c r="A121" s="136" t="s">
        <v>54</v>
      </c>
      <c r="B121" s="136">
        <v>7335</v>
      </c>
      <c r="C121" s="118" t="s">
        <v>55</v>
      </c>
      <c r="D121" s="116">
        <v>8.0000000000000002E-3</v>
      </c>
      <c r="E121" s="116">
        <v>2E-3</v>
      </c>
      <c r="F121" s="116">
        <v>0.10100000000000001</v>
      </c>
      <c r="G121" s="116">
        <v>1.4999999999999999E-2</v>
      </c>
      <c r="H121" s="116">
        <v>8.9999999999999993E-3</v>
      </c>
      <c r="I121" s="116">
        <v>8.0000000000000002E-3</v>
      </c>
      <c r="J121" s="119">
        <v>0.16</v>
      </c>
      <c r="K121" s="116">
        <v>0.06</v>
      </c>
      <c r="L121" s="190">
        <v>7.0000000000000001E-3</v>
      </c>
      <c r="M121" s="190">
        <v>1.6E-2</v>
      </c>
      <c r="N121" s="116">
        <f t="shared" si="3"/>
        <v>0.16</v>
      </c>
      <c r="O121" s="6"/>
    </row>
    <row r="122" spans="1:15" ht="15" customHeight="1" x14ac:dyDescent="0.25">
      <c r="A122" s="136" t="s">
        <v>54</v>
      </c>
      <c r="B122" s="136">
        <v>7335</v>
      </c>
      <c r="C122" s="118" t="s">
        <v>56</v>
      </c>
      <c r="D122" s="116">
        <v>8.0000000000000002E-3</v>
      </c>
      <c r="E122" s="116">
        <v>2E-3</v>
      </c>
      <c r="F122" s="116">
        <v>0.158</v>
      </c>
      <c r="G122" s="116">
        <v>1.4999999999999999E-2</v>
      </c>
      <c r="H122" s="116">
        <v>1.0999999999999999E-2</v>
      </c>
      <c r="I122" s="116">
        <v>7.0000000000000001E-3</v>
      </c>
      <c r="J122" s="119">
        <v>0.17899999999999999</v>
      </c>
      <c r="K122" s="116">
        <v>6.9000000000000006E-2</v>
      </c>
      <c r="L122" s="190">
        <v>1.7999999999999999E-2</v>
      </c>
      <c r="M122" s="190">
        <v>1.4999999999999999E-2</v>
      </c>
      <c r="N122" s="116">
        <f t="shared" si="3"/>
        <v>0.17899999999999999</v>
      </c>
      <c r="O122" s="6"/>
    </row>
    <row r="123" spans="1:15" ht="15" customHeight="1" x14ac:dyDescent="0.25">
      <c r="A123" s="136" t="s">
        <v>57</v>
      </c>
      <c r="B123" s="136">
        <v>6166</v>
      </c>
      <c r="C123" s="118" t="s">
        <v>58</v>
      </c>
      <c r="D123" s="116">
        <v>31209.964</v>
      </c>
      <c r="E123" s="116">
        <v>30139.217000000001</v>
      </c>
      <c r="F123" s="116">
        <v>28721.714</v>
      </c>
      <c r="G123" s="116">
        <v>21820.297999999999</v>
      </c>
      <c r="H123" s="116">
        <v>27848.531999999999</v>
      </c>
      <c r="I123" s="116">
        <v>30838.850999999999</v>
      </c>
      <c r="J123" s="119">
        <v>28666.168000000001</v>
      </c>
      <c r="K123" s="116">
        <v>13802.960999999999</v>
      </c>
      <c r="L123" s="190">
        <v>11401.495000000001</v>
      </c>
      <c r="M123" s="190">
        <v>8576.973</v>
      </c>
      <c r="N123" s="116">
        <f t="shared" si="3"/>
        <v>31209.964</v>
      </c>
      <c r="O123" s="6"/>
    </row>
    <row r="124" spans="1:15" ht="15" customHeight="1" x14ac:dyDescent="0.25">
      <c r="A124" s="136" t="s">
        <v>57</v>
      </c>
      <c r="B124" s="136">
        <v>6166</v>
      </c>
      <c r="C124" s="118" t="s">
        <v>59</v>
      </c>
      <c r="D124" s="116">
        <v>28841.395</v>
      </c>
      <c r="E124" s="116">
        <v>24656.666000000001</v>
      </c>
      <c r="F124" s="116">
        <v>25520.491999999998</v>
      </c>
      <c r="G124" s="116">
        <v>34912.663999999997</v>
      </c>
      <c r="H124" s="116">
        <v>26541.432000000001</v>
      </c>
      <c r="I124" s="116">
        <v>20797.151000000002</v>
      </c>
      <c r="J124" s="119">
        <v>26312.474999999999</v>
      </c>
      <c r="K124" s="116">
        <v>16086.097</v>
      </c>
      <c r="L124" s="190">
        <v>12939.6</v>
      </c>
      <c r="M124" s="190">
        <v>12206.645</v>
      </c>
      <c r="N124" s="116">
        <f t="shared" ref="N124:N150" si="4">MAX(D124:K124)</f>
        <v>34912.663999999997</v>
      </c>
      <c r="O124" s="6"/>
    </row>
    <row r="125" spans="1:15" ht="15" customHeight="1" x14ac:dyDescent="0.25">
      <c r="A125" s="136" t="s">
        <v>60</v>
      </c>
      <c r="B125" s="136">
        <v>981</v>
      </c>
      <c r="C125" s="118">
        <v>3</v>
      </c>
      <c r="D125" s="116">
        <v>4747.9319999999998</v>
      </c>
      <c r="E125" s="116">
        <v>4310.5469999999996</v>
      </c>
      <c r="F125" s="116">
        <v>4442.1009999999997</v>
      </c>
      <c r="G125" s="116">
        <v>4029.4209999999998</v>
      </c>
      <c r="H125" s="116">
        <v>910.94500000000005</v>
      </c>
      <c r="I125" s="116"/>
      <c r="J125" s="119"/>
      <c r="K125" s="116"/>
      <c r="L125" s="190"/>
      <c r="M125" s="190"/>
      <c r="N125" s="116">
        <f t="shared" si="4"/>
        <v>4747.9319999999998</v>
      </c>
      <c r="O125" s="6"/>
    </row>
    <row r="126" spans="1:15" ht="15" customHeight="1" x14ac:dyDescent="0.25">
      <c r="A126" s="136" t="s">
        <v>60</v>
      </c>
      <c r="B126" s="136">
        <v>981</v>
      </c>
      <c r="C126" s="118">
        <v>4</v>
      </c>
      <c r="D126" s="116">
        <v>6877.0460000000003</v>
      </c>
      <c r="E126" s="116">
        <v>5465.49</v>
      </c>
      <c r="F126" s="116">
        <v>6125.2120000000004</v>
      </c>
      <c r="G126" s="116">
        <v>4014.5189999999998</v>
      </c>
      <c r="H126" s="116">
        <v>1127.82</v>
      </c>
      <c r="I126" s="116"/>
      <c r="J126" s="119"/>
      <c r="K126" s="116"/>
      <c r="L126" s="190"/>
      <c r="M126" s="190"/>
      <c r="N126" s="116">
        <f t="shared" si="4"/>
        <v>6877.0460000000003</v>
      </c>
      <c r="O126" s="6"/>
    </row>
    <row r="127" spans="1:15" ht="15" customHeight="1" x14ac:dyDescent="0.25">
      <c r="A127" s="136" t="s">
        <v>61</v>
      </c>
      <c r="B127" s="136">
        <v>55364</v>
      </c>
      <c r="C127" s="118" t="s">
        <v>62</v>
      </c>
      <c r="D127" s="116">
        <v>0.20499999999999999</v>
      </c>
      <c r="E127" s="116">
        <v>0.82299999999999995</v>
      </c>
      <c r="F127" s="116">
        <v>1.7609999999999999</v>
      </c>
      <c r="G127" s="116">
        <v>2.5009999999999999</v>
      </c>
      <c r="H127" s="116">
        <v>3.3260000000000001</v>
      </c>
      <c r="I127" s="116">
        <v>2.778</v>
      </c>
      <c r="J127" s="119">
        <v>2.41</v>
      </c>
      <c r="K127" s="116">
        <v>3.5659999999999998</v>
      </c>
      <c r="L127" s="190">
        <v>4.141</v>
      </c>
      <c r="M127" s="190">
        <v>3.919</v>
      </c>
      <c r="N127" s="116">
        <f t="shared" si="4"/>
        <v>3.5659999999999998</v>
      </c>
      <c r="O127" s="6"/>
    </row>
    <row r="128" spans="1:15" ht="15" customHeight="1" x14ac:dyDescent="0.25">
      <c r="A128" s="136" t="s">
        <v>61</v>
      </c>
      <c r="B128" s="136">
        <v>55364</v>
      </c>
      <c r="C128" s="118" t="s">
        <v>63</v>
      </c>
      <c r="D128" s="116">
        <v>0.19</v>
      </c>
      <c r="E128" s="116">
        <v>0.81299999999999994</v>
      </c>
      <c r="F128" s="116">
        <v>1.766</v>
      </c>
      <c r="G128" s="116">
        <v>2.5089999999999999</v>
      </c>
      <c r="H128" s="116">
        <v>3.331</v>
      </c>
      <c r="I128" s="116">
        <v>2.5819999999999999</v>
      </c>
      <c r="J128" s="119">
        <v>2.4239999999999999</v>
      </c>
      <c r="K128" s="116">
        <v>3.601</v>
      </c>
      <c r="L128" s="190">
        <v>4.1479999999999997</v>
      </c>
      <c r="M128" s="190">
        <v>3.8210000000000002</v>
      </c>
      <c r="N128" s="116">
        <f t="shared" si="4"/>
        <v>3.601</v>
      </c>
      <c r="O128" s="6"/>
    </row>
    <row r="129" spans="1:15" ht="15" customHeight="1" x14ac:dyDescent="0.25">
      <c r="A129" s="136" t="s">
        <v>64</v>
      </c>
      <c r="B129" s="136">
        <v>988</v>
      </c>
      <c r="C129" s="118" t="s">
        <v>65</v>
      </c>
      <c r="D129" s="116">
        <v>3731.3919999999998</v>
      </c>
      <c r="E129" s="116">
        <v>440.21100000000001</v>
      </c>
      <c r="F129" s="116">
        <v>1671.6410000000001</v>
      </c>
      <c r="G129" s="116">
        <v>1136.71</v>
      </c>
      <c r="H129" s="116">
        <v>506.22899999999998</v>
      </c>
      <c r="I129" s="116">
        <v>333.37799999999999</v>
      </c>
      <c r="J129" s="119">
        <v>716.57500000000005</v>
      </c>
      <c r="K129" s="116">
        <v>10.106999999999999</v>
      </c>
      <c r="L129" s="190"/>
      <c r="M129" s="190"/>
      <c r="N129" s="116">
        <f t="shared" si="4"/>
        <v>3731.3919999999998</v>
      </c>
      <c r="O129" s="6"/>
    </row>
    <row r="130" spans="1:15" ht="15" customHeight="1" x14ac:dyDescent="0.25">
      <c r="A130" s="136" t="s">
        <v>64</v>
      </c>
      <c r="B130" s="136">
        <v>988</v>
      </c>
      <c r="C130" s="118" t="s">
        <v>66</v>
      </c>
      <c r="D130" s="116">
        <v>4157.6890000000003</v>
      </c>
      <c r="E130" s="116">
        <v>1611.539</v>
      </c>
      <c r="F130" s="116">
        <v>1484.6220000000001</v>
      </c>
      <c r="G130" s="116">
        <v>3022.4949999999999</v>
      </c>
      <c r="H130" s="116">
        <v>765.29499999999996</v>
      </c>
      <c r="I130" s="116">
        <v>1121.771</v>
      </c>
      <c r="J130" s="119">
        <v>1559.6420000000001</v>
      </c>
      <c r="K130" s="116">
        <v>623.95699999999999</v>
      </c>
      <c r="L130" s="190"/>
      <c r="M130" s="190"/>
      <c r="N130" s="116">
        <f>MAX(D130:K130)</f>
        <v>4157.6890000000003</v>
      </c>
      <c r="O130" s="6"/>
    </row>
    <row r="131" spans="1:15" ht="15" customHeight="1" x14ac:dyDescent="0.25">
      <c r="A131" s="136" t="s">
        <v>64</v>
      </c>
      <c r="B131" s="136">
        <v>988</v>
      </c>
      <c r="C131" s="118" t="s">
        <v>67</v>
      </c>
      <c r="D131" s="116">
        <v>5193.0839999999998</v>
      </c>
      <c r="E131" s="116">
        <v>3492.9630000000002</v>
      </c>
      <c r="F131" s="116">
        <v>2414.4960000000001</v>
      </c>
      <c r="G131" s="116">
        <v>2082.279</v>
      </c>
      <c r="H131" s="116">
        <v>3104.5610000000001</v>
      </c>
      <c r="I131" s="116">
        <v>3150.538</v>
      </c>
      <c r="J131" s="119">
        <v>3701.6509999999998</v>
      </c>
      <c r="K131" s="116">
        <v>1594.33</v>
      </c>
      <c r="L131" s="190"/>
      <c r="M131" s="190"/>
      <c r="N131" s="116">
        <f>MAX(D131:K131)</f>
        <v>5193.0839999999998</v>
      </c>
      <c r="O131" s="6"/>
    </row>
    <row r="132" spans="1:15" ht="15" customHeight="1" x14ac:dyDescent="0.25">
      <c r="A132" s="136" t="s">
        <v>64</v>
      </c>
      <c r="B132" s="136">
        <v>988</v>
      </c>
      <c r="C132" s="118" t="s">
        <v>68</v>
      </c>
      <c r="D132" s="116">
        <v>12646.942999999999</v>
      </c>
      <c r="E132" s="116">
        <v>10897.567999999999</v>
      </c>
      <c r="F132" s="116">
        <v>19279.593000000001</v>
      </c>
      <c r="G132" s="116">
        <v>19665.508000000002</v>
      </c>
      <c r="H132" s="116">
        <v>14200.364</v>
      </c>
      <c r="I132" s="116">
        <v>10346.413</v>
      </c>
      <c r="J132" s="119">
        <v>12113.05</v>
      </c>
      <c r="K132" s="116">
        <v>5421.6679999999997</v>
      </c>
      <c r="L132" s="190"/>
      <c r="M132" s="190"/>
      <c r="N132" s="116">
        <f>MAX(D132:K132)</f>
        <v>19665.508000000002</v>
      </c>
      <c r="O132" s="6"/>
    </row>
    <row r="133" spans="1:15" ht="15" customHeight="1" x14ac:dyDescent="0.25">
      <c r="A133" s="136" t="s">
        <v>69</v>
      </c>
      <c r="B133" s="136">
        <v>1010</v>
      </c>
      <c r="C133" s="118">
        <v>1</v>
      </c>
      <c r="D133" s="116">
        <v>414.45</v>
      </c>
      <c r="E133" s="116">
        <v>479.22300000000001</v>
      </c>
      <c r="F133" s="116">
        <v>527.02800000000002</v>
      </c>
      <c r="G133" s="116">
        <v>266.58699999999999</v>
      </c>
      <c r="H133" s="116">
        <v>356.83800000000002</v>
      </c>
      <c r="I133" s="116">
        <v>518.221</v>
      </c>
      <c r="J133" s="116">
        <v>386.358</v>
      </c>
      <c r="K133" s="116">
        <v>514.577</v>
      </c>
      <c r="L133" s="190">
        <v>241.142</v>
      </c>
      <c r="M133" s="190">
        <v>0.17399999999999999</v>
      </c>
      <c r="N133" s="116">
        <f t="shared" si="4"/>
        <v>527.02800000000002</v>
      </c>
      <c r="O133" s="6"/>
    </row>
    <row r="134" spans="1:15" ht="15" customHeight="1" x14ac:dyDescent="0.25">
      <c r="A134" s="136" t="s">
        <v>69</v>
      </c>
      <c r="B134" s="136">
        <v>1010</v>
      </c>
      <c r="C134" s="118">
        <v>2</v>
      </c>
      <c r="D134" s="116">
        <v>10418.308999999999</v>
      </c>
      <c r="E134" s="116">
        <v>3311.6309999999999</v>
      </c>
      <c r="F134" s="116"/>
      <c r="G134" s="116">
        <v>5059.4650000000001</v>
      </c>
      <c r="H134" s="116">
        <v>3110.0949999999998</v>
      </c>
      <c r="I134" s="116">
        <v>3022.277</v>
      </c>
      <c r="J134" s="116">
        <v>2576.2310000000002</v>
      </c>
      <c r="K134" s="116">
        <v>755.423</v>
      </c>
      <c r="L134" s="190"/>
      <c r="M134" s="190"/>
      <c r="N134" s="116">
        <f t="shared" si="4"/>
        <v>10418.308999999999</v>
      </c>
      <c r="O134" s="6"/>
    </row>
    <row r="135" spans="1:15" ht="15" customHeight="1" x14ac:dyDescent="0.25">
      <c r="A135" s="136" t="s">
        <v>69</v>
      </c>
      <c r="B135" s="136">
        <v>1010</v>
      </c>
      <c r="C135" s="118">
        <v>3</v>
      </c>
      <c r="D135" s="116">
        <v>9922.3169999999991</v>
      </c>
      <c r="E135" s="116">
        <v>2667.1550000000002</v>
      </c>
      <c r="F135" s="116"/>
      <c r="G135" s="116">
        <v>5752.4070000000002</v>
      </c>
      <c r="H135" s="116">
        <v>2490.2339999999999</v>
      </c>
      <c r="I135" s="116">
        <v>3493.011</v>
      </c>
      <c r="J135" s="116">
        <v>2774.3879999999999</v>
      </c>
      <c r="K135" s="116">
        <v>2592.0940000000001</v>
      </c>
      <c r="L135" s="190"/>
      <c r="M135" s="190"/>
      <c r="N135" s="116">
        <f t="shared" si="4"/>
        <v>9922.3169999999991</v>
      </c>
      <c r="O135" s="6"/>
    </row>
    <row r="136" spans="1:15" ht="15" customHeight="1" x14ac:dyDescent="0.25">
      <c r="A136" s="136" t="s">
        <v>69</v>
      </c>
      <c r="B136" s="136">
        <v>1010</v>
      </c>
      <c r="C136" s="118">
        <v>4</v>
      </c>
      <c r="D136" s="116">
        <v>10020.540999999999</v>
      </c>
      <c r="E136" s="116">
        <v>9224.5509999999995</v>
      </c>
      <c r="F136" s="116">
        <v>10949.995000000001</v>
      </c>
      <c r="G136" s="116">
        <v>8303.2649999999994</v>
      </c>
      <c r="H136" s="116">
        <v>3293.2579999999998</v>
      </c>
      <c r="I136" s="116">
        <v>3202.7869999999998</v>
      </c>
      <c r="J136" s="116">
        <v>3934.83</v>
      </c>
      <c r="K136" s="116">
        <v>2906.5990000000002</v>
      </c>
      <c r="L136" s="190"/>
      <c r="M136" s="190"/>
      <c r="N136" s="116">
        <f t="shared" si="4"/>
        <v>10949.995000000001</v>
      </c>
      <c r="O136" s="6"/>
    </row>
    <row r="137" spans="1:15" ht="15" customHeight="1" x14ac:dyDescent="0.25">
      <c r="A137" s="136" t="s">
        <v>69</v>
      </c>
      <c r="B137" s="136">
        <v>1010</v>
      </c>
      <c r="C137" s="118">
        <v>5</v>
      </c>
      <c r="D137" s="116">
        <v>10976.726000000001</v>
      </c>
      <c r="E137" s="116">
        <v>2340.413</v>
      </c>
      <c r="F137" s="116"/>
      <c r="G137" s="116">
        <v>2994.069</v>
      </c>
      <c r="H137" s="116">
        <v>679.83399999999995</v>
      </c>
      <c r="I137" s="116">
        <v>1462.3030000000001</v>
      </c>
      <c r="J137" s="116">
        <v>2258.279</v>
      </c>
      <c r="K137" s="116">
        <v>133.874</v>
      </c>
      <c r="L137" s="190"/>
      <c r="M137" s="190"/>
      <c r="N137" s="116">
        <f t="shared" si="4"/>
        <v>10976.726000000001</v>
      </c>
      <c r="O137" s="6"/>
    </row>
    <row r="138" spans="1:15" ht="15" customHeight="1" x14ac:dyDescent="0.25">
      <c r="A138" s="136" t="s">
        <v>69</v>
      </c>
      <c r="B138" s="136">
        <v>1010</v>
      </c>
      <c r="C138" s="118">
        <v>6</v>
      </c>
      <c r="D138" s="116">
        <v>34483.910000000003</v>
      </c>
      <c r="E138" s="116">
        <v>33111.421999999999</v>
      </c>
      <c r="F138" s="116">
        <v>34732.6</v>
      </c>
      <c r="G138" s="116">
        <v>33233.665999999997</v>
      </c>
      <c r="H138" s="116">
        <v>14450.912</v>
      </c>
      <c r="I138" s="116">
        <v>17867.598000000002</v>
      </c>
      <c r="J138" s="116">
        <v>15284.528</v>
      </c>
      <c r="K138" s="116">
        <v>22208.478999999999</v>
      </c>
      <c r="L138" s="253">
        <v>6842.7879999999996</v>
      </c>
      <c r="M138" s="190"/>
      <c r="N138" s="116">
        <f t="shared" si="4"/>
        <v>34732.6</v>
      </c>
      <c r="O138" s="6"/>
    </row>
    <row r="139" spans="1:15" ht="15" customHeight="1" x14ac:dyDescent="0.25">
      <c r="A139" s="136" t="s">
        <v>70</v>
      </c>
      <c r="B139" s="136">
        <v>55224</v>
      </c>
      <c r="C139" s="118" t="s">
        <v>71</v>
      </c>
      <c r="D139" s="116">
        <v>8.0000000000000002E-3</v>
      </c>
      <c r="E139" s="116">
        <v>2.5000000000000001E-2</v>
      </c>
      <c r="F139" s="116">
        <v>8.1000000000000003E-2</v>
      </c>
      <c r="G139" s="116">
        <v>7.0000000000000007E-2</v>
      </c>
      <c r="H139" s="116">
        <v>0.13200000000000001</v>
      </c>
      <c r="I139" s="116">
        <v>0.11799999999999999</v>
      </c>
      <c r="J139" s="116">
        <v>5.0999999999999997E-2</v>
      </c>
      <c r="K139" s="116">
        <v>7.1999999999999995E-2</v>
      </c>
      <c r="L139" s="190">
        <v>0.14000000000000001</v>
      </c>
      <c r="M139" s="190">
        <v>8.2000000000000003E-2</v>
      </c>
      <c r="N139" s="116">
        <f t="shared" si="4"/>
        <v>0.13200000000000001</v>
      </c>
      <c r="O139" s="6"/>
    </row>
    <row r="140" spans="1:15" ht="15" customHeight="1" x14ac:dyDescent="0.25">
      <c r="A140" s="63" t="s">
        <v>70</v>
      </c>
      <c r="B140" s="63">
        <v>55224</v>
      </c>
      <c r="C140" s="39" t="s">
        <v>72</v>
      </c>
      <c r="D140" s="89">
        <v>7.0000000000000001E-3</v>
      </c>
      <c r="E140" s="89">
        <v>2.3E-2</v>
      </c>
      <c r="F140" s="89">
        <v>6.5000000000000002E-2</v>
      </c>
      <c r="G140" s="89">
        <v>6.2E-2</v>
      </c>
      <c r="H140" s="89">
        <v>5.0999999999999997E-2</v>
      </c>
      <c r="I140" s="89">
        <v>9.6000000000000002E-2</v>
      </c>
      <c r="J140" s="89">
        <v>4.5999999999999999E-2</v>
      </c>
      <c r="K140" s="89">
        <v>7.3999999999999996E-2</v>
      </c>
      <c r="L140" s="190">
        <v>0.16900000000000001</v>
      </c>
      <c r="M140" s="190">
        <v>9.5000000000000001E-2</v>
      </c>
      <c r="N140" s="89">
        <f t="shared" si="4"/>
        <v>9.6000000000000002E-2</v>
      </c>
    </row>
    <row r="141" spans="1:15" ht="15" customHeight="1" x14ac:dyDescent="0.25">
      <c r="A141" s="63" t="s">
        <v>70</v>
      </c>
      <c r="B141" s="63">
        <v>55224</v>
      </c>
      <c r="C141" s="39" t="s">
        <v>73</v>
      </c>
      <c r="D141" s="89">
        <v>4.0000000000000001E-3</v>
      </c>
      <c r="E141" s="89">
        <v>0.02</v>
      </c>
      <c r="F141" s="89">
        <v>4.8000000000000001E-2</v>
      </c>
      <c r="G141" s="89">
        <v>5.3999999999999999E-2</v>
      </c>
      <c r="H141" s="89">
        <v>0.1</v>
      </c>
      <c r="I141" s="89">
        <v>7.9000000000000001E-2</v>
      </c>
      <c r="J141" s="89">
        <v>4.3999999999999997E-2</v>
      </c>
      <c r="K141" s="89">
        <v>1.4E-2</v>
      </c>
      <c r="L141" s="190">
        <v>1.0999999999999999E-2</v>
      </c>
      <c r="M141" s="190">
        <v>7.2999999999999995E-2</v>
      </c>
      <c r="N141" s="89">
        <f t="shared" si="4"/>
        <v>0.1</v>
      </c>
    </row>
    <row r="142" spans="1:15" ht="15" customHeight="1" x14ac:dyDescent="0.25">
      <c r="A142" s="63" t="s">
        <v>70</v>
      </c>
      <c r="B142" s="63">
        <v>55224</v>
      </c>
      <c r="C142" s="39" t="s">
        <v>74</v>
      </c>
      <c r="D142" s="89">
        <v>1.6E-2</v>
      </c>
      <c r="E142" s="89">
        <v>1.4999999999999999E-2</v>
      </c>
      <c r="F142" s="89">
        <v>5.3999999999999999E-2</v>
      </c>
      <c r="G142" s="89">
        <v>5.0999999999999997E-2</v>
      </c>
      <c r="H142" s="89">
        <v>0.126</v>
      </c>
      <c r="I142" s="89">
        <v>6.2E-2</v>
      </c>
      <c r="J142" s="89">
        <v>4.9000000000000002E-2</v>
      </c>
      <c r="K142" s="89">
        <v>8.5999999999999993E-2</v>
      </c>
      <c r="L142" s="190">
        <v>0.14799999999999999</v>
      </c>
      <c r="M142" s="190">
        <v>6.9000000000000006E-2</v>
      </c>
      <c r="N142" s="89">
        <f t="shared" si="4"/>
        <v>0.126</v>
      </c>
    </row>
    <row r="143" spans="1:15" ht="15" customHeight="1" x14ac:dyDescent="0.25">
      <c r="A143" s="63" t="s">
        <v>75</v>
      </c>
      <c r="B143" s="63">
        <v>1040</v>
      </c>
      <c r="C143" s="63">
        <v>1</v>
      </c>
      <c r="D143" s="89">
        <v>2357.4209999999998</v>
      </c>
      <c r="E143" s="89">
        <v>829.43100000000004</v>
      </c>
      <c r="F143" s="89">
        <v>1801.248</v>
      </c>
      <c r="G143" s="89">
        <v>1895.4490000000001</v>
      </c>
      <c r="H143" s="89">
        <v>194.87</v>
      </c>
      <c r="I143" s="89">
        <v>179.292</v>
      </c>
      <c r="J143" s="89">
        <v>354.76100000000002</v>
      </c>
      <c r="K143" s="89">
        <v>468.77699999999999</v>
      </c>
      <c r="L143" s="190">
        <v>572.49400000000003</v>
      </c>
      <c r="M143" s="190">
        <v>278.90199999999999</v>
      </c>
      <c r="N143" s="89">
        <f t="shared" si="4"/>
        <v>2357.4209999999998</v>
      </c>
    </row>
    <row r="144" spans="1:15" ht="15" customHeight="1" x14ac:dyDescent="0.25">
      <c r="A144" s="63" t="s">
        <v>75</v>
      </c>
      <c r="B144" s="63">
        <v>1040</v>
      </c>
      <c r="C144" s="63">
        <v>2</v>
      </c>
      <c r="D144" s="89">
        <v>6322.8280000000004</v>
      </c>
      <c r="E144" s="89">
        <v>3089.9659999999999</v>
      </c>
      <c r="F144" s="89">
        <v>3004.8159999999998</v>
      </c>
      <c r="G144" s="89">
        <v>3345.0770000000002</v>
      </c>
      <c r="H144" s="89">
        <v>378.22300000000001</v>
      </c>
      <c r="I144" s="89">
        <v>357.57900000000001</v>
      </c>
      <c r="J144" s="89">
        <v>803.07299999999998</v>
      </c>
      <c r="K144" s="89">
        <v>923.13</v>
      </c>
      <c r="L144" s="190">
        <v>1154.1469999999999</v>
      </c>
      <c r="M144" s="190">
        <v>558.096</v>
      </c>
      <c r="N144" s="89">
        <f t="shared" si="4"/>
        <v>6322.8280000000004</v>
      </c>
    </row>
    <row r="145" spans="1:14" s="7" customFormat="1" ht="15" customHeight="1" x14ac:dyDescent="0.25">
      <c r="A145" s="27" t="s">
        <v>80</v>
      </c>
      <c r="B145" s="28">
        <v>55259</v>
      </c>
      <c r="C145" s="29" t="s">
        <v>81</v>
      </c>
      <c r="D145" s="89">
        <v>2.113</v>
      </c>
      <c r="E145" s="89">
        <v>2.0129999999999999</v>
      </c>
      <c r="F145" s="89">
        <v>3.8180000000000001</v>
      </c>
      <c r="G145" s="89">
        <v>3.93</v>
      </c>
      <c r="H145" s="89">
        <v>3.3879999999999999</v>
      </c>
      <c r="I145" s="89">
        <v>4.3979999999999997</v>
      </c>
      <c r="J145" s="89">
        <v>3.0089999999999999</v>
      </c>
      <c r="K145" s="89">
        <v>3.93</v>
      </c>
      <c r="L145" s="190">
        <v>3.94</v>
      </c>
      <c r="M145" s="190">
        <v>2.996</v>
      </c>
      <c r="N145" s="89">
        <f t="shared" si="4"/>
        <v>4.3979999999999997</v>
      </c>
    </row>
    <row r="146" spans="1:14" s="7" customFormat="1" ht="15" customHeight="1" x14ac:dyDescent="0.25">
      <c r="A146" s="27" t="s">
        <v>80</v>
      </c>
      <c r="B146" s="28">
        <v>55259</v>
      </c>
      <c r="C146" s="29" t="s">
        <v>82</v>
      </c>
      <c r="D146" s="89">
        <v>2.9660000000000002</v>
      </c>
      <c r="E146" s="89">
        <v>3.2839999999999998</v>
      </c>
      <c r="F146" s="89">
        <v>3.4289999999999998</v>
      </c>
      <c r="G146" s="89">
        <v>3.3410000000000002</v>
      </c>
      <c r="H146" s="89">
        <v>3.7029999999999998</v>
      </c>
      <c r="I146" s="89">
        <v>2.4780000000000002</v>
      </c>
      <c r="J146" s="89">
        <v>3.71</v>
      </c>
      <c r="K146" s="89">
        <v>3.0979999999999999</v>
      </c>
      <c r="L146" s="190">
        <v>3.7989999999999999</v>
      </c>
      <c r="M146" s="190">
        <v>2.9020000000000001</v>
      </c>
      <c r="N146" s="89">
        <f t="shared" si="4"/>
        <v>3.71</v>
      </c>
    </row>
    <row r="147" spans="1:14" ht="15" customHeight="1" x14ac:dyDescent="0.25">
      <c r="A147" s="63" t="s">
        <v>76</v>
      </c>
      <c r="B147" s="63">
        <v>55148</v>
      </c>
      <c r="C147" s="63">
        <v>1</v>
      </c>
      <c r="D147" s="89">
        <v>2.3E-2</v>
      </c>
      <c r="E147" s="89">
        <v>1.2E-2</v>
      </c>
      <c r="F147" s="89">
        <v>2.4E-2</v>
      </c>
      <c r="G147" s="89">
        <v>0.02</v>
      </c>
      <c r="H147" s="89">
        <v>1.9E-2</v>
      </c>
      <c r="I147" s="89">
        <v>6.0000000000000001E-3</v>
      </c>
      <c r="J147" s="89">
        <v>5.0000000000000001E-3</v>
      </c>
      <c r="K147" s="89">
        <v>3.6999999999999998E-2</v>
      </c>
      <c r="L147" s="190">
        <v>5.3999999999999999E-2</v>
      </c>
      <c r="M147" s="190">
        <v>4.2000000000000003E-2</v>
      </c>
      <c r="N147" s="89">
        <f t="shared" si="4"/>
        <v>3.6999999999999998E-2</v>
      </c>
    </row>
    <row r="148" spans="1:14" ht="15" customHeight="1" x14ac:dyDescent="0.25">
      <c r="A148" s="63" t="s">
        <v>76</v>
      </c>
      <c r="B148" s="63">
        <v>55148</v>
      </c>
      <c r="C148" s="63">
        <v>2</v>
      </c>
      <c r="D148" s="89">
        <v>2.1999999999999999E-2</v>
      </c>
      <c r="E148" s="89">
        <v>8.0000000000000002E-3</v>
      </c>
      <c r="F148" s="89">
        <v>1.7000000000000001E-2</v>
      </c>
      <c r="G148" s="89">
        <v>1.4E-2</v>
      </c>
      <c r="H148" s="89">
        <v>1.4999999999999999E-2</v>
      </c>
      <c r="I148" s="89">
        <v>2E-3</v>
      </c>
      <c r="J148" s="89">
        <v>3.0000000000000001E-3</v>
      </c>
      <c r="K148" s="89">
        <v>2.5999999999999999E-2</v>
      </c>
      <c r="L148" s="190">
        <v>4.4999999999999998E-2</v>
      </c>
      <c r="M148" s="190">
        <v>3.9E-2</v>
      </c>
      <c r="N148" s="89">
        <f t="shared" si="4"/>
        <v>2.5999999999999999E-2</v>
      </c>
    </row>
    <row r="149" spans="1:14" ht="15" customHeight="1" x14ac:dyDescent="0.25">
      <c r="A149" s="63" t="s">
        <v>76</v>
      </c>
      <c r="B149" s="63">
        <v>55148</v>
      </c>
      <c r="C149" s="63">
        <v>3</v>
      </c>
      <c r="D149" s="89">
        <v>1.4E-2</v>
      </c>
      <c r="E149" s="89">
        <v>8.9999999999999993E-3</v>
      </c>
      <c r="F149" s="89">
        <v>1.6E-2</v>
      </c>
      <c r="G149" s="89">
        <v>1.4999999999999999E-2</v>
      </c>
      <c r="H149" s="89">
        <v>1.4E-2</v>
      </c>
      <c r="I149" s="89">
        <v>2E-3</v>
      </c>
      <c r="J149" s="89">
        <v>8.0000000000000002E-3</v>
      </c>
      <c r="K149" s="89">
        <v>2.7E-2</v>
      </c>
      <c r="L149" s="190">
        <v>3.4000000000000002E-2</v>
      </c>
      <c r="M149" s="190">
        <v>2.7E-2</v>
      </c>
      <c r="N149" s="89">
        <f t="shared" si="4"/>
        <v>2.7E-2</v>
      </c>
    </row>
    <row r="150" spans="1:14" ht="15" customHeight="1" x14ac:dyDescent="0.25">
      <c r="A150" s="63" t="s">
        <v>76</v>
      </c>
      <c r="B150" s="63">
        <v>55148</v>
      </c>
      <c r="C150" s="63">
        <v>4</v>
      </c>
      <c r="D150" s="89">
        <v>2.1000000000000001E-2</v>
      </c>
      <c r="E150" s="89">
        <v>1.2999999999999999E-2</v>
      </c>
      <c r="F150" s="89">
        <v>2.1999999999999999E-2</v>
      </c>
      <c r="G150" s="89">
        <v>1.4E-2</v>
      </c>
      <c r="H150" s="89">
        <v>1.4E-2</v>
      </c>
      <c r="I150" s="89">
        <v>4.0000000000000001E-3</v>
      </c>
      <c r="J150" s="89">
        <v>8.0000000000000002E-3</v>
      </c>
      <c r="K150" s="89">
        <v>3.3000000000000002E-2</v>
      </c>
      <c r="L150" s="190">
        <v>0.04</v>
      </c>
      <c r="M150" s="190">
        <v>4.3999999999999997E-2</v>
      </c>
      <c r="N150" s="89">
        <f t="shared" si="4"/>
        <v>3.3000000000000002E-2</v>
      </c>
    </row>
    <row r="151" spans="1:14" ht="15" customHeight="1" x14ac:dyDescent="0.25">
      <c r="A151" s="258" t="s">
        <v>187</v>
      </c>
      <c r="B151" s="259"/>
      <c r="C151" s="259"/>
      <c r="D151" s="259"/>
      <c r="E151" s="259"/>
      <c r="H151" s="5"/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</sheetData>
  <mergeCells count="1">
    <mergeCell ref="A151:E151"/>
  </mergeCells>
  <pageMargins left="0.7" right="0.7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42578125" customWidth="1"/>
    <col min="4" max="6" width="12.28515625" customWidth="1"/>
    <col min="7" max="7" width="12.28515625" style="97" customWidth="1"/>
    <col min="8" max="10" width="12.28515625" customWidth="1"/>
    <col min="11" max="13" width="12.28515625" style="79" customWidth="1"/>
    <col min="14" max="14" width="12.28515625" customWidth="1"/>
  </cols>
  <sheetData>
    <row r="1" spans="1:15" ht="75.75" customHeight="1" x14ac:dyDescent="0.25">
      <c r="A1" s="187" t="s">
        <v>0</v>
      </c>
      <c r="B1" s="185" t="s">
        <v>1</v>
      </c>
      <c r="C1" s="185" t="s">
        <v>2</v>
      </c>
      <c r="D1" s="185" t="s">
        <v>95</v>
      </c>
      <c r="E1" s="185" t="s">
        <v>96</v>
      </c>
      <c r="F1" s="185" t="s">
        <v>97</v>
      </c>
      <c r="G1" s="189" t="s">
        <v>138</v>
      </c>
      <c r="H1" s="185" t="s">
        <v>139</v>
      </c>
      <c r="I1" s="185" t="s">
        <v>140</v>
      </c>
      <c r="J1" s="185" t="s">
        <v>141</v>
      </c>
      <c r="K1" s="188" t="s">
        <v>142</v>
      </c>
      <c r="L1" s="192" t="s">
        <v>175</v>
      </c>
      <c r="M1" s="192" t="s">
        <v>176</v>
      </c>
      <c r="N1" s="186" t="s">
        <v>91</v>
      </c>
    </row>
    <row r="2" spans="1:15" s="18" customFormat="1" ht="15" customHeight="1" x14ac:dyDescent="0.25">
      <c r="A2" s="26" t="s">
        <v>3</v>
      </c>
      <c r="B2" s="26">
        <v>6137</v>
      </c>
      <c r="C2" s="26">
        <v>1</v>
      </c>
      <c r="D2" s="68">
        <v>2416.431</v>
      </c>
      <c r="E2" s="68">
        <v>742.41600000000005</v>
      </c>
      <c r="F2" s="68">
        <v>786.12199999999996</v>
      </c>
      <c r="G2" s="96">
        <v>818.62599999999998</v>
      </c>
      <c r="H2" s="89">
        <v>1068.925</v>
      </c>
      <c r="I2" s="89">
        <v>1034.7460000000001</v>
      </c>
      <c r="J2" s="89">
        <v>1498.7860000000001</v>
      </c>
      <c r="K2" s="89">
        <v>1215.665</v>
      </c>
      <c r="L2" s="190">
        <v>677.19899999999996</v>
      </c>
      <c r="M2" s="190">
        <v>775.79600000000005</v>
      </c>
      <c r="N2" s="45">
        <f>MAX(D2:K2)</f>
        <v>2416.431</v>
      </c>
    </row>
    <row r="3" spans="1:15" ht="15" customHeight="1" x14ac:dyDescent="0.25">
      <c r="A3" s="26" t="s">
        <v>3</v>
      </c>
      <c r="B3" s="26">
        <v>6137</v>
      </c>
      <c r="C3" s="26">
        <v>2</v>
      </c>
      <c r="D3" s="45">
        <v>2958.201</v>
      </c>
      <c r="E3" s="45">
        <v>965.68799999999999</v>
      </c>
      <c r="F3" s="45">
        <v>886.45100000000002</v>
      </c>
      <c r="G3" s="96">
        <v>934.03099999999995</v>
      </c>
      <c r="H3" s="89">
        <v>1033.549</v>
      </c>
      <c r="I3" s="89">
        <v>760.46</v>
      </c>
      <c r="J3" s="89">
        <v>1359.0530000000001</v>
      </c>
      <c r="K3" s="89">
        <v>911.06399999999996</v>
      </c>
      <c r="L3" s="190">
        <v>999.33900000000006</v>
      </c>
      <c r="M3" s="190">
        <v>816.46500000000003</v>
      </c>
      <c r="N3" s="45">
        <f t="shared" ref="N3:N27" si="0">MAX(D3:H3)</f>
        <v>2958.201</v>
      </c>
      <c r="O3" s="25"/>
    </row>
    <row r="4" spans="1:15" ht="15" customHeight="1" x14ac:dyDescent="0.25">
      <c r="A4" s="26" t="s">
        <v>3</v>
      </c>
      <c r="B4" s="26">
        <v>6137</v>
      </c>
      <c r="C4" s="26">
        <v>3</v>
      </c>
      <c r="D4" s="45">
        <v>14.743</v>
      </c>
      <c r="E4" s="45">
        <v>11.363</v>
      </c>
      <c r="F4" s="45">
        <v>23.492999999999999</v>
      </c>
      <c r="G4" s="96">
        <v>15.420999999999999</v>
      </c>
      <c r="H4" s="89">
        <v>16.085000000000001</v>
      </c>
      <c r="I4" s="89">
        <v>6.9420000000000002</v>
      </c>
      <c r="J4" s="89">
        <v>6.8449999999999998</v>
      </c>
      <c r="K4" s="89">
        <v>8.4169999999999998</v>
      </c>
      <c r="L4" s="190">
        <v>15.183999999999999</v>
      </c>
      <c r="M4" s="190">
        <v>10.407999999999999</v>
      </c>
      <c r="N4" s="45">
        <f t="shared" si="0"/>
        <v>23.492999999999999</v>
      </c>
    </row>
    <row r="5" spans="1:15" ht="15" customHeight="1" x14ac:dyDescent="0.25">
      <c r="A5" s="26" t="s">
        <v>3</v>
      </c>
      <c r="B5" s="26">
        <v>6137</v>
      </c>
      <c r="C5" s="26">
        <v>4</v>
      </c>
      <c r="D5" s="45">
        <v>2.5129999999999999</v>
      </c>
      <c r="E5" s="45">
        <v>1.3979999999999999</v>
      </c>
      <c r="F5" s="45">
        <v>2.1970000000000001</v>
      </c>
      <c r="G5" s="96">
        <v>2.5710000000000002</v>
      </c>
      <c r="H5" s="89">
        <v>2.6219999999999999</v>
      </c>
      <c r="I5" s="89">
        <v>3.2730000000000001</v>
      </c>
      <c r="J5" s="89">
        <v>1.837</v>
      </c>
      <c r="K5" s="89">
        <v>3.496</v>
      </c>
      <c r="L5" s="190">
        <v>2.31</v>
      </c>
      <c r="M5" s="190">
        <v>2.6930000000000001</v>
      </c>
      <c r="N5" s="45">
        <f t="shared" si="0"/>
        <v>2.6219999999999999</v>
      </c>
    </row>
    <row r="6" spans="1:15" ht="15" customHeight="1" x14ac:dyDescent="0.25">
      <c r="A6" s="26" t="s">
        <v>4</v>
      </c>
      <c r="B6" s="26">
        <v>6705</v>
      </c>
      <c r="C6" s="26">
        <v>4</v>
      </c>
      <c r="D6" s="45">
        <v>3104.1619999999998</v>
      </c>
      <c r="E6" s="45">
        <v>1576.2429999999999</v>
      </c>
      <c r="F6" s="45">
        <v>1229.9680000000001</v>
      </c>
      <c r="G6" s="96">
        <v>1612.1320000000001</v>
      </c>
      <c r="H6" s="89">
        <v>2191.5439999999999</v>
      </c>
      <c r="I6" s="89">
        <v>2825.22</v>
      </c>
      <c r="J6" s="89">
        <v>3166.4969999999998</v>
      </c>
      <c r="K6" s="89">
        <v>3319.33</v>
      </c>
      <c r="L6" s="190">
        <v>3058.2489999999998</v>
      </c>
      <c r="M6" s="190">
        <v>1929.521</v>
      </c>
      <c r="N6" s="45">
        <f t="shared" si="0"/>
        <v>3104.1619999999998</v>
      </c>
      <c r="O6" s="7"/>
    </row>
    <row r="7" spans="1:15" ht="15" customHeight="1" x14ac:dyDescent="0.25">
      <c r="A7" s="26" t="s">
        <v>5</v>
      </c>
      <c r="B7" s="26">
        <v>7336</v>
      </c>
      <c r="C7" s="39" t="s">
        <v>6</v>
      </c>
      <c r="D7" s="45">
        <v>0.97799999999999998</v>
      </c>
      <c r="E7" s="45">
        <v>0.85799999999999998</v>
      </c>
      <c r="F7" s="45">
        <v>0.39800000000000002</v>
      </c>
      <c r="G7" s="96">
        <v>2.161</v>
      </c>
      <c r="H7" s="89">
        <v>2.0859999999999999</v>
      </c>
      <c r="I7" s="89">
        <v>0.93200000000000005</v>
      </c>
      <c r="J7" s="89">
        <v>1.5820000000000001</v>
      </c>
      <c r="K7" s="89">
        <v>2.395</v>
      </c>
      <c r="L7" s="190">
        <v>1.6140000000000001</v>
      </c>
      <c r="M7" s="190">
        <v>2.1920000000000002</v>
      </c>
      <c r="N7" s="45">
        <f t="shared" si="0"/>
        <v>2.161</v>
      </c>
    </row>
    <row r="8" spans="1:15" ht="15" customHeight="1" x14ac:dyDescent="0.25">
      <c r="A8" s="26" t="s">
        <v>5</v>
      </c>
      <c r="B8" s="26">
        <v>7336</v>
      </c>
      <c r="C8" s="39" t="s">
        <v>7</v>
      </c>
      <c r="D8" s="45">
        <v>1.167</v>
      </c>
      <c r="E8" s="45">
        <v>0.92600000000000005</v>
      </c>
      <c r="F8" s="45">
        <v>0.45400000000000001</v>
      </c>
      <c r="G8" s="96">
        <v>2.4129999999999998</v>
      </c>
      <c r="H8" s="89">
        <v>3.3319999999999999</v>
      </c>
      <c r="I8" s="89">
        <v>1.2090000000000001</v>
      </c>
      <c r="J8" s="89">
        <v>1.784</v>
      </c>
      <c r="K8" s="89">
        <v>2.1970000000000001</v>
      </c>
      <c r="L8" s="190">
        <v>1.577</v>
      </c>
      <c r="M8" s="190">
        <v>1.742</v>
      </c>
      <c r="N8" s="45">
        <f t="shared" si="0"/>
        <v>3.3319999999999999</v>
      </c>
    </row>
    <row r="9" spans="1:15" ht="15" customHeight="1" x14ac:dyDescent="0.25">
      <c r="A9" s="26" t="s">
        <v>5</v>
      </c>
      <c r="B9" s="26">
        <v>7336</v>
      </c>
      <c r="C9" s="39" t="s">
        <v>8</v>
      </c>
      <c r="D9" s="45">
        <v>0.76500000000000001</v>
      </c>
      <c r="E9" s="45">
        <v>1.069</v>
      </c>
      <c r="F9" s="45">
        <v>0.33700000000000002</v>
      </c>
      <c r="G9" s="96">
        <v>1.6240000000000001</v>
      </c>
      <c r="H9" s="89">
        <v>2.31</v>
      </c>
      <c r="I9" s="89">
        <v>0.76100000000000001</v>
      </c>
      <c r="J9" s="89">
        <v>1.7150000000000001</v>
      </c>
      <c r="K9" s="89">
        <v>1.089</v>
      </c>
      <c r="L9" s="190">
        <v>1.9159999999999999</v>
      </c>
      <c r="M9" s="190">
        <v>0.97399999999999998</v>
      </c>
      <c r="N9" s="45">
        <f t="shared" si="0"/>
        <v>2.31</v>
      </c>
    </row>
    <row r="10" spans="1:15" ht="15" customHeight="1" x14ac:dyDescent="0.25">
      <c r="A10" s="26" t="s">
        <v>9</v>
      </c>
      <c r="B10" s="26">
        <v>995</v>
      </c>
      <c r="C10" s="26">
        <v>10</v>
      </c>
      <c r="D10" s="45">
        <v>0.35299999999999998</v>
      </c>
      <c r="E10" s="45">
        <v>0.71199999999999997</v>
      </c>
      <c r="F10" s="45">
        <v>2.2050000000000001</v>
      </c>
      <c r="G10" s="96">
        <v>2.6739999999999999</v>
      </c>
      <c r="H10" s="89">
        <v>5.2830000000000004</v>
      </c>
      <c r="I10" s="89">
        <v>1.9350000000000001</v>
      </c>
      <c r="J10" s="89">
        <v>1.468</v>
      </c>
      <c r="K10" s="89">
        <v>0.86799999999999999</v>
      </c>
      <c r="L10" s="190">
        <v>2.7170000000000001</v>
      </c>
      <c r="M10" s="190">
        <v>0.11799999999999999</v>
      </c>
      <c r="N10" s="45">
        <f t="shared" si="0"/>
        <v>5.2830000000000004</v>
      </c>
    </row>
    <row r="11" spans="1:15" ht="15" customHeight="1" x14ac:dyDescent="0.25">
      <c r="A11" s="26" t="s">
        <v>9</v>
      </c>
      <c r="B11" s="26">
        <v>995</v>
      </c>
      <c r="C11" s="26">
        <v>7</v>
      </c>
      <c r="D11" s="45">
        <v>3382.404</v>
      </c>
      <c r="E11" s="45">
        <v>996.41499999999996</v>
      </c>
      <c r="F11" s="45">
        <v>1168.8219999999999</v>
      </c>
      <c r="G11" s="96">
        <v>682.70799999999997</v>
      </c>
      <c r="H11" s="89">
        <v>582.27700000000004</v>
      </c>
      <c r="I11" s="89">
        <v>686.03499999999997</v>
      </c>
      <c r="J11" s="89">
        <v>639.71699999999998</v>
      </c>
      <c r="K11" s="89">
        <v>539.78399999999999</v>
      </c>
      <c r="L11" s="190">
        <v>611.20799999999997</v>
      </c>
      <c r="M11" s="190">
        <v>532.93100000000004</v>
      </c>
      <c r="N11" s="45">
        <f t="shared" si="0"/>
        <v>3382.404</v>
      </c>
    </row>
    <row r="12" spans="1:15" ht="15" customHeight="1" x14ac:dyDescent="0.25">
      <c r="A12" s="26" t="s">
        <v>9</v>
      </c>
      <c r="B12" s="26">
        <v>995</v>
      </c>
      <c r="C12" s="26">
        <v>8</v>
      </c>
      <c r="D12" s="45">
        <v>6359.1840000000002</v>
      </c>
      <c r="E12" s="45">
        <v>1462.8969999999999</v>
      </c>
      <c r="F12" s="45">
        <v>1583.4490000000001</v>
      </c>
      <c r="G12" s="96">
        <v>1289.037</v>
      </c>
      <c r="H12" s="89">
        <v>928.33100000000002</v>
      </c>
      <c r="I12" s="89">
        <v>1236.0920000000001</v>
      </c>
      <c r="J12" s="89">
        <v>1085.0719999999999</v>
      </c>
      <c r="K12" s="89">
        <v>531.67999999999995</v>
      </c>
      <c r="L12" s="190">
        <v>731.31899999999996</v>
      </c>
      <c r="M12" s="190">
        <v>635.39599999999996</v>
      </c>
      <c r="N12" s="45">
        <f t="shared" si="0"/>
        <v>6359.1840000000002</v>
      </c>
    </row>
    <row r="13" spans="1:15" ht="15" customHeight="1" x14ac:dyDescent="0.25">
      <c r="A13" s="136" t="s">
        <v>10</v>
      </c>
      <c r="B13" s="136">
        <v>1011</v>
      </c>
      <c r="C13" s="136">
        <v>1</v>
      </c>
      <c r="D13" s="116">
        <v>8.1590000000000007</v>
      </c>
      <c r="E13" s="116">
        <v>4.569</v>
      </c>
      <c r="F13" s="116">
        <v>3.9870000000000001</v>
      </c>
      <c r="G13" s="121">
        <v>7.2489999999999997</v>
      </c>
      <c r="H13" s="116">
        <v>6.77</v>
      </c>
      <c r="I13" s="116">
        <v>0.83</v>
      </c>
      <c r="J13" s="116"/>
      <c r="K13" s="116"/>
      <c r="L13" s="190"/>
      <c r="M13" s="190"/>
      <c r="N13" s="116">
        <f t="shared" si="0"/>
        <v>8.1590000000000007</v>
      </c>
      <c r="O13" s="132"/>
    </row>
    <row r="14" spans="1:15" ht="15" customHeight="1" x14ac:dyDescent="0.25">
      <c r="A14" s="136" t="s">
        <v>10</v>
      </c>
      <c r="B14" s="136">
        <v>1011</v>
      </c>
      <c r="C14" s="136">
        <v>2</v>
      </c>
      <c r="D14" s="116">
        <v>49.954999999999998</v>
      </c>
      <c r="E14" s="116">
        <v>16.535</v>
      </c>
      <c r="F14" s="116">
        <v>18.204999999999998</v>
      </c>
      <c r="G14" s="121">
        <v>13.635</v>
      </c>
      <c r="H14" s="116">
        <v>13.532999999999999</v>
      </c>
      <c r="I14" s="116">
        <v>5.0540000000000003</v>
      </c>
      <c r="J14" s="116">
        <v>8.0850000000000009</v>
      </c>
      <c r="K14" s="116">
        <v>15.385999999999999</v>
      </c>
      <c r="L14" s="190">
        <v>13.042</v>
      </c>
      <c r="M14" s="190">
        <v>6.6150000000000002</v>
      </c>
      <c r="N14" s="116">
        <f t="shared" si="0"/>
        <v>49.954999999999998</v>
      </c>
      <c r="O14" s="132"/>
    </row>
    <row r="15" spans="1:15" ht="15" customHeight="1" x14ac:dyDescent="0.25">
      <c r="A15" s="136" t="s">
        <v>11</v>
      </c>
      <c r="B15" s="136">
        <v>1001</v>
      </c>
      <c r="C15" s="136">
        <v>1</v>
      </c>
      <c r="D15" s="116">
        <v>4568.5420000000004</v>
      </c>
      <c r="E15" s="116">
        <v>3455.7570000000001</v>
      </c>
      <c r="F15" s="116">
        <v>4357.4809999999998</v>
      </c>
      <c r="G15" s="121">
        <v>4101.8419999999996</v>
      </c>
      <c r="H15" s="116">
        <v>3968.2330000000002</v>
      </c>
      <c r="I15" s="116">
        <v>4385.9369999999999</v>
      </c>
      <c r="J15" s="116">
        <v>4301.5110000000004</v>
      </c>
      <c r="K15" s="116">
        <v>6772.0839999999998</v>
      </c>
      <c r="L15" s="190">
        <v>5322.1019999999999</v>
      </c>
      <c r="M15" s="190">
        <v>4201.384</v>
      </c>
      <c r="N15" s="116">
        <f t="shared" si="0"/>
        <v>4568.5420000000004</v>
      </c>
      <c r="O15" s="132"/>
    </row>
    <row r="16" spans="1:15" ht="15" customHeight="1" x14ac:dyDescent="0.25">
      <c r="A16" s="136" t="s">
        <v>11</v>
      </c>
      <c r="B16" s="136">
        <v>1001</v>
      </c>
      <c r="C16" s="136">
        <v>2</v>
      </c>
      <c r="D16" s="116">
        <v>4764.0680000000002</v>
      </c>
      <c r="E16" s="116">
        <v>3405.085</v>
      </c>
      <c r="F16" s="116">
        <v>3971.556</v>
      </c>
      <c r="G16" s="121">
        <v>4146.2529999999997</v>
      </c>
      <c r="H16" s="116">
        <v>3599.509</v>
      </c>
      <c r="I16" s="116">
        <v>5307.4319999999998</v>
      </c>
      <c r="J16" s="116">
        <v>4383.1019999999999</v>
      </c>
      <c r="K16" s="116">
        <v>3732.2660000000001</v>
      </c>
      <c r="L16" s="190">
        <v>7047.3440000000001</v>
      </c>
      <c r="M16" s="190">
        <v>2859.7649999999999</v>
      </c>
      <c r="N16" s="116">
        <f t="shared" si="0"/>
        <v>4764.0680000000002</v>
      </c>
      <c r="O16" s="132"/>
    </row>
    <row r="17" spans="1:15" ht="15" customHeight="1" x14ac:dyDescent="0.25">
      <c r="A17" s="136" t="s">
        <v>11</v>
      </c>
      <c r="B17" s="136">
        <v>1001</v>
      </c>
      <c r="C17" s="136">
        <v>4</v>
      </c>
      <c r="D17" s="116">
        <v>3.2480000000000002</v>
      </c>
      <c r="E17" s="116">
        <v>4.798</v>
      </c>
      <c r="F17" s="116">
        <v>3.55</v>
      </c>
      <c r="G17" s="121">
        <v>3.746</v>
      </c>
      <c r="H17" s="116">
        <v>9.7140000000000004</v>
      </c>
      <c r="I17" s="116">
        <v>10.108000000000001</v>
      </c>
      <c r="J17" s="116">
        <v>7.5229999999999997</v>
      </c>
      <c r="K17" s="116">
        <v>3.7919999999999998</v>
      </c>
      <c r="L17" s="190">
        <v>0.155</v>
      </c>
      <c r="M17" s="190">
        <v>0.14599999999999999</v>
      </c>
      <c r="N17" s="116">
        <f t="shared" si="0"/>
        <v>9.7140000000000004</v>
      </c>
      <c r="O17" s="132"/>
    </row>
    <row r="18" spans="1:15" ht="15" customHeight="1" x14ac:dyDescent="0.25">
      <c r="A18" s="136" t="s">
        <v>12</v>
      </c>
      <c r="B18" s="136">
        <v>983</v>
      </c>
      <c r="C18" s="136">
        <v>1</v>
      </c>
      <c r="D18" s="116">
        <v>3192.6860000000001</v>
      </c>
      <c r="E18" s="116">
        <v>686.99800000000005</v>
      </c>
      <c r="F18" s="116">
        <v>861.18399999999997</v>
      </c>
      <c r="G18" s="121">
        <v>1352.5540000000001</v>
      </c>
      <c r="H18" s="116">
        <v>2497.2800000000002</v>
      </c>
      <c r="I18" s="116">
        <v>1468.8589999999999</v>
      </c>
      <c r="J18" s="116">
        <v>1229.578</v>
      </c>
      <c r="K18" s="116">
        <v>992.18899999999996</v>
      </c>
      <c r="L18" s="190">
        <v>1187.751</v>
      </c>
      <c r="M18" s="190">
        <v>796.31299999999999</v>
      </c>
      <c r="N18" s="116">
        <f t="shared" si="0"/>
        <v>3192.6860000000001</v>
      </c>
      <c r="O18" s="132"/>
    </row>
    <row r="19" spans="1:15" ht="15" customHeight="1" x14ac:dyDescent="0.25">
      <c r="A19" s="136" t="s">
        <v>12</v>
      </c>
      <c r="B19" s="136">
        <v>983</v>
      </c>
      <c r="C19" s="136">
        <v>2</v>
      </c>
      <c r="D19" s="116">
        <v>3295.7080000000001</v>
      </c>
      <c r="E19" s="116">
        <v>715.54</v>
      </c>
      <c r="F19" s="116">
        <v>918.21400000000006</v>
      </c>
      <c r="G19" s="121">
        <v>1333.36</v>
      </c>
      <c r="H19" s="116">
        <v>2197.4740000000002</v>
      </c>
      <c r="I19" s="116">
        <v>2558.1849999999999</v>
      </c>
      <c r="J19" s="116">
        <v>1412.6969999999999</v>
      </c>
      <c r="K19" s="116">
        <v>753.63099999999997</v>
      </c>
      <c r="L19" s="190">
        <v>1469.7950000000001</v>
      </c>
      <c r="M19" s="190">
        <v>803.87900000000002</v>
      </c>
      <c r="N19" s="116">
        <f t="shared" si="0"/>
        <v>3295.7080000000001</v>
      </c>
      <c r="O19" s="132"/>
    </row>
    <row r="20" spans="1:15" ht="15" customHeight="1" x14ac:dyDescent="0.25">
      <c r="A20" s="136" t="s">
        <v>12</v>
      </c>
      <c r="B20" s="136">
        <v>983</v>
      </c>
      <c r="C20" s="136">
        <v>3</v>
      </c>
      <c r="D20" s="116">
        <v>3434.306</v>
      </c>
      <c r="E20" s="116">
        <v>551.61699999999996</v>
      </c>
      <c r="F20" s="116">
        <v>877.45299999999997</v>
      </c>
      <c r="G20" s="121">
        <v>1328.7349999999999</v>
      </c>
      <c r="H20" s="116">
        <v>2854.2069999999999</v>
      </c>
      <c r="I20" s="116">
        <v>1312.7629999999999</v>
      </c>
      <c r="J20" s="116">
        <v>708.5</v>
      </c>
      <c r="K20" s="116">
        <v>933.4</v>
      </c>
      <c r="L20" s="190">
        <v>1329.4559999999999</v>
      </c>
      <c r="M20" s="190">
        <v>517.97900000000004</v>
      </c>
      <c r="N20" s="116">
        <f t="shared" si="0"/>
        <v>3434.306</v>
      </c>
      <c r="O20" s="132"/>
    </row>
    <row r="21" spans="1:15" ht="15" customHeight="1" x14ac:dyDescent="0.25">
      <c r="A21" s="136" t="s">
        <v>12</v>
      </c>
      <c r="B21" s="136">
        <v>983</v>
      </c>
      <c r="C21" s="136">
        <v>4</v>
      </c>
      <c r="D21" s="116">
        <v>3832.3580000000002</v>
      </c>
      <c r="E21" s="116">
        <v>2004.7760000000001</v>
      </c>
      <c r="F21" s="116">
        <v>2135.0239999999999</v>
      </c>
      <c r="G21" s="121">
        <v>2463.462</v>
      </c>
      <c r="H21" s="116">
        <v>2035.4390000000001</v>
      </c>
      <c r="I21" s="116">
        <v>1558.9680000000001</v>
      </c>
      <c r="J21" s="116">
        <v>1934.848</v>
      </c>
      <c r="K21" s="116">
        <v>1197.1400000000001</v>
      </c>
      <c r="L21" s="190">
        <v>1875.9580000000001</v>
      </c>
      <c r="M21" s="190">
        <v>1306.5999999999999</v>
      </c>
      <c r="N21" s="116">
        <f t="shared" si="0"/>
        <v>3832.3580000000002</v>
      </c>
      <c r="O21" s="132"/>
    </row>
    <row r="22" spans="1:15" ht="15" customHeight="1" x14ac:dyDescent="0.25">
      <c r="A22" s="136" t="s">
        <v>12</v>
      </c>
      <c r="B22" s="136">
        <v>983</v>
      </c>
      <c r="C22" s="136">
        <v>5</v>
      </c>
      <c r="D22" s="116">
        <v>3588.6</v>
      </c>
      <c r="E22" s="116">
        <v>1954.905</v>
      </c>
      <c r="F22" s="116">
        <v>2151.239</v>
      </c>
      <c r="G22" s="121">
        <v>2036.722</v>
      </c>
      <c r="H22" s="116">
        <v>2134.114</v>
      </c>
      <c r="I22" s="116">
        <v>2540.1239999999998</v>
      </c>
      <c r="J22" s="116">
        <v>2079.3119999999999</v>
      </c>
      <c r="K22" s="116">
        <v>1568.009</v>
      </c>
      <c r="L22" s="190">
        <v>1727.5340000000001</v>
      </c>
      <c r="M22" s="190">
        <v>1269.819</v>
      </c>
      <c r="N22" s="116">
        <f t="shared" si="0"/>
        <v>3588.6</v>
      </c>
      <c r="O22" s="132"/>
    </row>
    <row r="23" spans="1:15" ht="15" customHeight="1" x14ac:dyDescent="0.25">
      <c r="A23" s="136" t="s">
        <v>12</v>
      </c>
      <c r="B23" s="136">
        <v>983</v>
      </c>
      <c r="C23" s="136">
        <v>6</v>
      </c>
      <c r="D23" s="116">
        <v>3203.08</v>
      </c>
      <c r="E23" s="116">
        <v>2104.9560000000001</v>
      </c>
      <c r="F23" s="116">
        <v>2175.5830000000001</v>
      </c>
      <c r="G23" s="121">
        <v>2423.192</v>
      </c>
      <c r="H23" s="116">
        <v>2097.9319999999998</v>
      </c>
      <c r="I23" s="116">
        <v>2403.0720000000001</v>
      </c>
      <c r="J23" s="116">
        <v>1767.0340000000001</v>
      </c>
      <c r="K23" s="116">
        <v>1311.1959999999999</v>
      </c>
      <c r="L23" s="190">
        <v>1764.9110000000001</v>
      </c>
      <c r="M23" s="190">
        <v>1067.6420000000001</v>
      </c>
      <c r="N23" s="116">
        <f t="shared" si="0"/>
        <v>3203.08</v>
      </c>
      <c r="O23" s="132"/>
    </row>
    <row r="24" spans="1:15" ht="15" customHeight="1" x14ac:dyDescent="0.25">
      <c r="A24" s="136" t="s">
        <v>13</v>
      </c>
      <c r="B24" s="136">
        <v>1002</v>
      </c>
      <c r="C24" s="118" t="s">
        <v>14</v>
      </c>
      <c r="D24" s="116">
        <v>0.435</v>
      </c>
      <c r="E24" s="116"/>
      <c r="F24" s="116">
        <v>0.11600000000000001</v>
      </c>
      <c r="G24" s="121">
        <v>9.6000000000000002E-2</v>
      </c>
      <c r="H24" s="116">
        <v>0.19900000000000001</v>
      </c>
      <c r="I24" s="116">
        <v>0.96699999999999997</v>
      </c>
      <c r="J24" s="116">
        <v>0.629</v>
      </c>
      <c r="K24" s="116">
        <v>0.51700000000000002</v>
      </c>
      <c r="L24" s="190">
        <v>0.59699999999999998</v>
      </c>
      <c r="M24" s="190">
        <v>0.47099999999999997</v>
      </c>
      <c r="N24" s="116">
        <f t="shared" si="0"/>
        <v>0.435</v>
      </c>
      <c r="O24" s="132"/>
    </row>
    <row r="25" spans="1:15" ht="15" customHeight="1" x14ac:dyDescent="0.25">
      <c r="A25" s="136" t="s">
        <v>13</v>
      </c>
      <c r="B25" s="136">
        <v>1002</v>
      </c>
      <c r="C25" s="118" t="s">
        <v>15</v>
      </c>
      <c r="D25" s="116">
        <v>0.40200000000000002</v>
      </c>
      <c r="E25" s="116"/>
      <c r="F25" s="116">
        <v>0.104</v>
      </c>
      <c r="G25" s="121">
        <v>0.11</v>
      </c>
      <c r="H25" s="116">
        <v>0.28299999999999997</v>
      </c>
      <c r="I25" s="116">
        <v>0.96699999999999997</v>
      </c>
      <c r="J25" s="116">
        <v>0.629</v>
      </c>
      <c r="K25" s="116">
        <v>0.51700000000000002</v>
      </c>
      <c r="L25" s="190">
        <v>0.59699999999999998</v>
      </c>
      <c r="M25" s="190">
        <v>0.47099999999999997</v>
      </c>
      <c r="N25" s="116">
        <f t="shared" si="0"/>
        <v>0.40200000000000002</v>
      </c>
      <c r="O25" s="132"/>
    </row>
    <row r="26" spans="1:15" ht="15" customHeight="1" x14ac:dyDescent="0.25">
      <c r="A26" s="136" t="s">
        <v>13</v>
      </c>
      <c r="B26" s="136">
        <v>1002</v>
      </c>
      <c r="C26" s="118" t="s">
        <v>16</v>
      </c>
      <c r="D26" s="116">
        <v>0.54900000000000004</v>
      </c>
      <c r="E26" s="116"/>
      <c r="F26" s="116">
        <v>0.16900000000000001</v>
      </c>
      <c r="G26" s="121">
        <v>0.114</v>
      </c>
      <c r="H26" s="116">
        <v>0.27400000000000002</v>
      </c>
      <c r="I26" s="116">
        <v>1.093</v>
      </c>
      <c r="J26" s="116">
        <v>0.56899999999999995</v>
      </c>
      <c r="K26" s="116">
        <v>0.48899999999999999</v>
      </c>
      <c r="L26" s="190">
        <v>1.2989999999999999</v>
      </c>
      <c r="M26" s="190">
        <v>0.54100000000000004</v>
      </c>
      <c r="N26" s="116">
        <f t="shared" si="0"/>
        <v>0.54900000000000004</v>
      </c>
      <c r="O26" s="132"/>
    </row>
    <row r="27" spans="1:15" ht="15" customHeight="1" x14ac:dyDescent="0.25">
      <c r="A27" s="136" t="s">
        <v>13</v>
      </c>
      <c r="B27" s="136">
        <v>1002</v>
      </c>
      <c r="C27" s="118" t="s">
        <v>17</v>
      </c>
      <c r="D27" s="116">
        <v>0.52500000000000002</v>
      </c>
      <c r="E27" s="116"/>
      <c r="F27" s="116">
        <v>0.28799999999999998</v>
      </c>
      <c r="G27" s="121">
        <v>0.13200000000000001</v>
      </c>
      <c r="H27" s="116">
        <v>0.28699999999999998</v>
      </c>
      <c r="I27" s="116">
        <v>1.093</v>
      </c>
      <c r="J27" s="116">
        <v>0.56899999999999995</v>
      </c>
      <c r="K27" s="116">
        <v>0.48899999999999999</v>
      </c>
      <c r="L27" s="190">
        <v>1.288</v>
      </c>
      <c r="M27" s="190">
        <v>0.53400000000000003</v>
      </c>
      <c r="N27" s="116">
        <f t="shared" si="0"/>
        <v>0.52500000000000002</v>
      </c>
      <c r="O27" s="132"/>
    </row>
    <row r="28" spans="1:15" ht="15" customHeight="1" x14ac:dyDescent="0.25">
      <c r="A28" s="136" t="s">
        <v>18</v>
      </c>
      <c r="B28" s="136">
        <v>996</v>
      </c>
      <c r="C28" s="136">
        <v>11</v>
      </c>
      <c r="D28" s="116"/>
      <c r="E28" s="116"/>
      <c r="F28" s="116"/>
      <c r="G28" s="121"/>
      <c r="H28" s="116"/>
      <c r="I28" s="116"/>
      <c r="J28" s="116"/>
      <c r="K28" s="116"/>
      <c r="L28" s="190"/>
      <c r="M28" s="193"/>
      <c r="N28" s="116"/>
      <c r="O28" s="132"/>
    </row>
    <row r="29" spans="1:15" ht="15" customHeight="1" x14ac:dyDescent="0.25">
      <c r="A29" s="136" t="s">
        <v>18</v>
      </c>
      <c r="B29" s="136">
        <v>996</v>
      </c>
      <c r="C29" s="136">
        <v>4</v>
      </c>
      <c r="D29" s="116"/>
      <c r="E29" s="116"/>
      <c r="F29" s="116"/>
      <c r="G29" s="121"/>
      <c r="H29" s="116"/>
      <c r="I29" s="116"/>
      <c r="J29" s="116"/>
      <c r="K29" s="116"/>
      <c r="L29" s="190"/>
      <c r="M29" s="193"/>
      <c r="N29" s="116"/>
      <c r="O29" s="132"/>
    </row>
    <row r="30" spans="1:15" ht="15" customHeight="1" x14ac:dyDescent="0.25">
      <c r="A30" s="136" t="s">
        <v>18</v>
      </c>
      <c r="B30" s="136">
        <v>996</v>
      </c>
      <c r="C30" s="136">
        <v>5</v>
      </c>
      <c r="D30" s="116"/>
      <c r="E30" s="116"/>
      <c r="F30" s="116"/>
      <c r="G30" s="121"/>
      <c r="H30" s="116"/>
      <c r="I30" s="116"/>
      <c r="J30" s="116"/>
      <c r="K30" s="116"/>
      <c r="L30" s="190"/>
      <c r="M30" s="193"/>
      <c r="N30" s="116"/>
      <c r="O30" s="132"/>
    </row>
    <row r="31" spans="1:15" ht="15" customHeight="1" x14ac:dyDescent="0.25">
      <c r="A31" s="136" t="s">
        <v>18</v>
      </c>
      <c r="B31" s="136">
        <v>996</v>
      </c>
      <c r="C31" s="136">
        <v>6</v>
      </c>
      <c r="D31" s="116"/>
      <c r="E31" s="116"/>
      <c r="F31" s="116"/>
      <c r="G31" s="121"/>
      <c r="H31" s="116"/>
      <c r="I31" s="116"/>
      <c r="J31" s="116"/>
      <c r="K31" s="116"/>
      <c r="L31" s="190"/>
      <c r="M31" s="193"/>
      <c r="N31" s="116"/>
      <c r="O31" s="132"/>
    </row>
    <row r="32" spans="1:15" ht="15" customHeight="1" x14ac:dyDescent="0.25">
      <c r="A32" s="33" t="s">
        <v>86</v>
      </c>
      <c r="B32" s="136">
        <v>55111</v>
      </c>
      <c r="C32" s="136">
        <v>1</v>
      </c>
      <c r="D32" s="116">
        <v>2.492</v>
      </c>
      <c r="E32" s="116">
        <v>1.5509999999999999</v>
      </c>
      <c r="F32" s="116">
        <v>2.2610000000000001</v>
      </c>
      <c r="G32" s="121">
        <v>1.698</v>
      </c>
      <c r="H32" s="116">
        <v>2.3610000000000002</v>
      </c>
      <c r="I32" s="116">
        <v>4.2210000000000001</v>
      </c>
      <c r="J32" s="116">
        <v>1.038</v>
      </c>
      <c r="K32" s="116">
        <v>3.94</v>
      </c>
      <c r="L32" s="190">
        <v>4.1260000000000003</v>
      </c>
      <c r="M32" s="190">
        <v>2.5739999999999998</v>
      </c>
      <c r="N32" s="116">
        <f t="shared" ref="N32:N58" si="1">MAX(D32:H32)</f>
        <v>2.492</v>
      </c>
      <c r="O32" s="132"/>
    </row>
    <row r="33" spans="1:17" ht="15" customHeight="1" x14ac:dyDescent="0.25">
      <c r="A33" s="33" t="s">
        <v>86</v>
      </c>
      <c r="B33" s="136">
        <v>55111</v>
      </c>
      <c r="C33" s="136">
        <v>2</v>
      </c>
      <c r="D33" s="116">
        <v>2.8090000000000002</v>
      </c>
      <c r="E33" s="116">
        <v>2.4260000000000002</v>
      </c>
      <c r="F33" s="116">
        <v>1.732</v>
      </c>
      <c r="G33" s="121">
        <v>1.1120000000000001</v>
      </c>
      <c r="H33" s="116">
        <v>1.964</v>
      </c>
      <c r="I33" s="116">
        <v>1.9490000000000001</v>
      </c>
      <c r="J33" s="116">
        <v>0.60199999999999998</v>
      </c>
      <c r="K33" s="116">
        <v>3.58</v>
      </c>
      <c r="L33" s="190">
        <v>4.8010000000000002</v>
      </c>
      <c r="M33" s="190">
        <v>1.2829999999999999</v>
      </c>
      <c r="N33" s="116">
        <f t="shared" si="1"/>
        <v>2.8090000000000002</v>
      </c>
      <c r="O33" s="132"/>
    </row>
    <row r="34" spans="1:17" ht="15" customHeight="1" x14ac:dyDescent="0.25">
      <c r="A34" s="33" t="s">
        <v>86</v>
      </c>
      <c r="B34" s="136">
        <v>55111</v>
      </c>
      <c r="C34" s="136">
        <v>3</v>
      </c>
      <c r="D34" s="116">
        <v>2.6339999999999999</v>
      </c>
      <c r="E34" s="116">
        <v>1.8520000000000001</v>
      </c>
      <c r="F34" s="116">
        <v>3.0230000000000001</v>
      </c>
      <c r="G34" s="121">
        <v>1.6839999999999999</v>
      </c>
      <c r="H34" s="116">
        <v>2.1469999999999998</v>
      </c>
      <c r="I34" s="116">
        <v>3.246</v>
      </c>
      <c r="J34" s="116">
        <v>1.4419999999999999</v>
      </c>
      <c r="K34" s="116">
        <v>3.2210000000000001</v>
      </c>
      <c r="L34" s="190">
        <v>2.7349999999999999</v>
      </c>
      <c r="M34" s="190">
        <v>1.9079999999999999</v>
      </c>
      <c r="N34" s="116">
        <f t="shared" si="1"/>
        <v>3.0230000000000001</v>
      </c>
      <c r="O34" s="132"/>
    </row>
    <row r="35" spans="1:17" ht="15" customHeight="1" x14ac:dyDescent="0.25">
      <c r="A35" s="33" t="s">
        <v>86</v>
      </c>
      <c r="B35" s="136">
        <v>55111</v>
      </c>
      <c r="C35" s="136">
        <v>4</v>
      </c>
      <c r="D35" s="116">
        <v>3.1680000000000001</v>
      </c>
      <c r="E35" s="116">
        <v>1.931</v>
      </c>
      <c r="F35" s="116">
        <v>2.6680000000000001</v>
      </c>
      <c r="G35" s="121">
        <v>2.145</v>
      </c>
      <c r="H35" s="116">
        <v>2.1059999999999999</v>
      </c>
      <c r="I35" s="116">
        <v>1.593</v>
      </c>
      <c r="J35" s="116">
        <v>0.71599999999999997</v>
      </c>
      <c r="K35" s="116">
        <v>3.988</v>
      </c>
      <c r="L35" s="190">
        <v>4.1970000000000001</v>
      </c>
      <c r="M35" s="190">
        <v>1.8089999999999999</v>
      </c>
      <c r="N35" s="116">
        <f t="shared" si="1"/>
        <v>3.1680000000000001</v>
      </c>
      <c r="O35" s="132"/>
    </row>
    <row r="36" spans="1:17" ht="15" customHeight="1" x14ac:dyDescent="0.25">
      <c r="A36" s="33" t="s">
        <v>86</v>
      </c>
      <c r="B36" s="136">
        <v>55111</v>
      </c>
      <c r="C36" s="136">
        <v>5</v>
      </c>
      <c r="D36" s="116">
        <v>1.9970000000000001</v>
      </c>
      <c r="E36" s="116">
        <v>2.226</v>
      </c>
      <c r="F36" s="116">
        <v>1.992</v>
      </c>
      <c r="G36" s="121">
        <v>1.833</v>
      </c>
      <c r="H36" s="116">
        <v>2.1829999999999998</v>
      </c>
      <c r="I36" s="116">
        <v>1.964</v>
      </c>
      <c r="J36" s="116">
        <v>0.67700000000000005</v>
      </c>
      <c r="K36" s="116">
        <v>2.254</v>
      </c>
      <c r="L36" s="190">
        <v>5.657</v>
      </c>
      <c r="M36" s="190">
        <v>2.9279999999999999</v>
      </c>
      <c r="N36" s="116">
        <f t="shared" si="1"/>
        <v>2.226</v>
      </c>
      <c r="O36" s="132"/>
    </row>
    <row r="37" spans="1:17" ht="15" customHeight="1" x14ac:dyDescent="0.25">
      <c r="A37" s="33" t="s">
        <v>86</v>
      </c>
      <c r="B37" s="136">
        <v>55111</v>
      </c>
      <c r="C37" s="136">
        <v>6</v>
      </c>
      <c r="D37" s="116">
        <v>1.772</v>
      </c>
      <c r="E37" s="116">
        <v>1.8779999999999999</v>
      </c>
      <c r="F37" s="116">
        <v>2.3290000000000002</v>
      </c>
      <c r="G37" s="121">
        <v>1.837</v>
      </c>
      <c r="H37" s="116">
        <v>2.081</v>
      </c>
      <c r="I37" s="116">
        <v>1.8919999999999999</v>
      </c>
      <c r="J37" s="116">
        <v>0.52800000000000002</v>
      </c>
      <c r="K37" s="116">
        <v>3.7610000000000001</v>
      </c>
      <c r="L37" s="190">
        <v>4.2450000000000001</v>
      </c>
      <c r="M37" s="190">
        <v>2.2610000000000001</v>
      </c>
      <c r="N37" s="116">
        <f t="shared" si="1"/>
        <v>2.3290000000000002</v>
      </c>
      <c r="O37" s="132"/>
    </row>
    <row r="38" spans="1:17" ht="15" customHeight="1" x14ac:dyDescent="0.25">
      <c r="A38" s="33" t="s">
        <v>86</v>
      </c>
      <c r="B38" s="136">
        <v>55111</v>
      </c>
      <c r="C38" s="136">
        <v>7</v>
      </c>
      <c r="D38" s="116">
        <v>1.3169999999999999</v>
      </c>
      <c r="E38" s="116">
        <v>1.2789999999999999</v>
      </c>
      <c r="F38" s="116">
        <v>2.1760000000000002</v>
      </c>
      <c r="G38" s="121">
        <v>1.397</v>
      </c>
      <c r="H38" s="116">
        <v>2.3759999999999999</v>
      </c>
      <c r="I38" s="116">
        <v>1.3120000000000001</v>
      </c>
      <c r="J38" s="116">
        <v>0.64600000000000002</v>
      </c>
      <c r="K38" s="116">
        <v>3.7290000000000001</v>
      </c>
      <c r="L38" s="190">
        <v>3.0329999999999999</v>
      </c>
      <c r="M38" s="190">
        <v>2.1389999999999998</v>
      </c>
      <c r="N38" s="116">
        <f t="shared" si="1"/>
        <v>2.3759999999999999</v>
      </c>
      <c r="O38" s="132"/>
    </row>
    <row r="39" spans="1:17" ht="15" customHeight="1" x14ac:dyDescent="0.25">
      <c r="A39" s="33" t="s">
        <v>86</v>
      </c>
      <c r="B39" s="136">
        <v>55111</v>
      </c>
      <c r="C39" s="136">
        <v>8</v>
      </c>
      <c r="D39" s="116">
        <v>2.23</v>
      </c>
      <c r="E39" s="116">
        <v>1.923</v>
      </c>
      <c r="F39" s="116">
        <v>2.5350000000000001</v>
      </c>
      <c r="G39" s="121">
        <v>2.1440000000000001</v>
      </c>
      <c r="H39" s="116">
        <v>1.98</v>
      </c>
      <c r="I39" s="116">
        <v>1.0369999999999999</v>
      </c>
      <c r="J39" s="116">
        <v>0.61599999999999999</v>
      </c>
      <c r="K39" s="116">
        <v>2.4700000000000002</v>
      </c>
      <c r="L39" s="190">
        <v>3.0790000000000002</v>
      </c>
      <c r="M39" s="190">
        <v>0.98</v>
      </c>
      <c r="N39" s="116">
        <f t="shared" si="1"/>
        <v>2.5350000000000001</v>
      </c>
      <c r="O39" s="132"/>
      <c r="P39" s="6"/>
      <c r="Q39" s="6"/>
    </row>
    <row r="40" spans="1:17" ht="15" customHeight="1" x14ac:dyDescent="0.25">
      <c r="A40" s="136" t="s">
        <v>19</v>
      </c>
      <c r="B40" s="136">
        <v>1004</v>
      </c>
      <c r="C40" s="138" t="s">
        <v>87</v>
      </c>
      <c r="D40" s="116"/>
      <c r="E40" s="116"/>
      <c r="F40" s="116"/>
      <c r="G40" s="121"/>
      <c r="H40" s="116"/>
      <c r="I40" s="116"/>
      <c r="J40" s="116"/>
      <c r="K40" s="116"/>
      <c r="L40" s="190"/>
      <c r="M40" s="190"/>
      <c r="N40" s="116"/>
      <c r="O40" s="132"/>
      <c r="P40" s="6"/>
      <c r="Q40" s="6"/>
    </row>
    <row r="41" spans="1:17" ht="15" customHeight="1" x14ac:dyDescent="0.25">
      <c r="A41" s="136" t="s">
        <v>19</v>
      </c>
      <c r="B41" s="136">
        <v>1004</v>
      </c>
      <c r="C41" s="138" t="s">
        <v>88</v>
      </c>
      <c r="D41" s="116">
        <v>464.32799999999997</v>
      </c>
      <c r="E41" s="116">
        <v>77.503</v>
      </c>
      <c r="F41" s="116">
        <v>164.553</v>
      </c>
      <c r="G41" s="121"/>
      <c r="H41" s="116"/>
      <c r="I41" s="116"/>
      <c r="J41" s="116"/>
      <c r="K41" s="116"/>
      <c r="L41" s="190"/>
      <c r="M41" s="190"/>
      <c r="N41" s="116">
        <f t="shared" si="1"/>
        <v>464.32799999999997</v>
      </c>
      <c r="O41" s="132"/>
      <c r="P41" s="6"/>
      <c r="Q41" s="6"/>
    </row>
    <row r="42" spans="1:17" ht="15" customHeight="1" x14ac:dyDescent="0.25">
      <c r="A42" s="136" t="s">
        <v>19</v>
      </c>
      <c r="B42" s="136">
        <v>1004</v>
      </c>
      <c r="C42" s="138" t="s">
        <v>89</v>
      </c>
      <c r="D42" s="116">
        <v>266.48700000000002</v>
      </c>
      <c r="E42" s="116">
        <v>56.365000000000002</v>
      </c>
      <c r="F42" s="116">
        <v>224.696</v>
      </c>
      <c r="G42" s="121"/>
      <c r="H42" s="116"/>
      <c r="I42" s="116"/>
      <c r="J42" s="116"/>
      <c r="K42" s="116"/>
      <c r="L42" s="190"/>
      <c r="M42" s="190"/>
      <c r="N42" s="116">
        <f t="shared" si="1"/>
        <v>266.48700000000002</v>
      </c>
      <c r="O42" s="132"/>
      <c r="P42" s="6"/>
      <c r="Q42" s="6"/>
    </row>
    <row r="43" spans="1:17" ht="15" customHeight="1" x14ac:dyDescent="0.25">
      <c r="A43" s="136" t="s">
        <v>19</v>
      </c>
      <c r="B43" s="136">
        <v>1004</v>
      </c>
      <c r="C43" s="138" t="s">
        <v>90</v>
      </c>
      <c r="D43" s="116">
        <v>428.73099999999999</v>
      </c>
      <c r="E43" s="116">
        <v>94.105000000000004</v>
      </c>
      <c r="F43" s="116">
        <v>182.66</v>
      </c>
      <c r="G43" s="121"/>
      <c r="H43" s="116"/>
      <c r="I43" s="116"/>
      <c r="J43" s="116"/>
      <c r="K43" s="116"/>
      <c r="L43" s="190"/>
      <c r="M43" s="190"/>
      <c r="N43" s="116">
        <f t="shared" si="1"/>
        <v>428.73099999999999</v>
      </c>
      <c r="O43" s="132"/>
      <c r="P43" s="6"/>
      <c r="Q43" s="6"/>
    </row>
    <row r="44" spans="1:17" s="93" customFormat="1" ht="15" customHeight="1" x14ac:dyDescent="0.25">
      <c r="A44" s="136" t="s">
        <v>19</v>
      </c>
      <c r="B44" s="136">
        <v>1004</v>
      </c>
      <c r="C44" s="138" t="s">
        <v>129</v>
      </c>
      <c r="D44" s="116"/>
      <c r="E44" s="116"/>
      <c r="F44" s="132"/>
      <c r="G44" s="121"/>
      <c r="H44" s="116">
        <v>46.261000000000003</v>
      </c>
      <c r="I44" s="116">
        <v>275.13</v>
      </c>
      <c r="J44" s="116">
        <v>370.01400000000001</v>
      </c>
      <c r="K44" s="116">
        <v>392.745</v>
      </c>
      <c r="L44" s="190">
        <v>416.798</v>
      </c>
      <c r="M44" s="190">
        <v>450.923</v>
      </c>
      <c r="N44" s="116">
        <f t="shared" si="1"/>
        <v>46.261000000000003</v>
      </c>
      <c r="O44" s="132"/>
      <c r="P44" s="6"/>
      <c r="Q44" s="6"/>
    </row>
    <row r="45" spans="1:17" s="93" customFormat="1" ht="15" customHeight="1" x14ac:dyDescent="0.25">
      <c r="A45" s="136" t="s">
        <v>19</v>
      </c>
      <c r="B45" s="136">
        <v>1004</v>
      </c>
      <c r="C45" s="138" t="s">
        <v>130</v>
      </c>
      <c r="D45" s="116"/>
      <c r="E45" s="116"/>
      <c r="F45" s="116"/>
      <c r="G45" s="121"/>
      <c r="H45" s="116">
        <v>44.151000000000003</v>
      </c>
      <c r="I45" s="116">
        <v>343.19400000000002</v>
      </c>
      <c r="J45" s="116">
        <v>328.798</v>
      </c>
      <c r="K45" s="116">
        <v>448.47399999999999</v>
      </c>
      <c r="L45" s="190">
        <v>344.69400000000002</v>
      </c>
      <c r="M45" s="190">
        <v>387.2</v>
      </c>
      <c r="N45" s="116">
        <f t="shared" si="1"/>
        <v>44.151000000000003</v>
      </c>
      <c r="O45" s="132"/>
      <c r="P45" s="6"/>
      <c r="Q45" s="6"/>
    </row>
    <row r="46" spans="1:17" ht="15" customHeight="1" x14ac:dyDescent="0.25">
      <c r="A46" s="136" t="s">
        <v>20</v>
      </c>
      <c r="B46" s="136">
        <v>1012</v>
      </c>
      <c r="C46" s="136">
        <v>1</v>
      </c>
      <c r="D46" s="116"/>
      <c r="E46" s="116"/>
      <c r="F46" s="116"/>
      <c r="G46" s="121"/>
      <c r="H46" s="116"/>
      <c r="I46" s="116"/>
      <c r="J46" s="116"/>
      <c r="K46" s="116"/>
      <c r="L46" s="190"/>
      <c r="M46" s="193"/>
      <c r="N46" s="116"/>
      <c r="O46" s="132"/>
      <c r="P46" s="6"/>
      <c r="Q46" s="6"/>
    </row>
    <row r="47" spans="1:17" ht="15" customHeight="1" x14ac:dyDescent="0.25">
      <c r="A47" s="136" t="s">
        <v>20</v>
      </c>
      <c r="B47" s="136">
        <v>1012</v>
      </c>
      <c r="C47" s="136">
        <v>2</v>
      </c>
      <c r="D47" s="116">
        <v>872.21699999999998</v>
      </c>
      <c r="E47" s="116">
        <v>237.499</v>
      </c>
      <c r="F47" s="116">
        <v>299.39299999999997</v>
      </c>
      <c r="G47" s="122">
        <v>152.90799999999999</v>
      </c>
      <c r="H47" s="116">
        <v>290.572</v>
      </c>
      <c r="I47" s="116">
        <v>306.05</v>
      </c>
      <c r="J47" s="116">
        <v>372.88</v>
      </c>
      <c r="K47" s="116">
        <v>92.539000000000001</v>
      </c>
      <c r="L47" s="190">
        <v>364.113</v>
      </c>
      <c r="M47" s="190">
        <v>215.839</v>
      </c>
      <c r="N47" s="116">
        <f t="shared" si="1"/>
        <v>872.21699999999998</v>
      </c>
      <c r="O47" s="132"/>
      <c r="P47" s="6"/>
      <c r="Q47" s="6"/>
    </row>
    <row r="48" spans="1:17" ht="15" customHeight="1" x14ac:dyDescent="0.25">
      <c r="A48" s="136" t="s">
        <v>20</v>
      </c>
      <c r="B48" s="136">
        <v>1012</v>
      </c>
      <c r="C48" s="136">
        <v>3</v>
      </c>
      <c r="D48" s="116">
        <v>1602.337</v>
      </c>
      <c r="E48" s="116">
        <v>783.91800000000001</v>
      </c>
      <c r="F48" s="116">
        <v>1181.5409999999999</v>
      </c>
      <c r="G48" s="123">
        <v>871.67</v>
      </c>
      <c r="H48" s="116">
        <v>1093.624</v>
      </c>
      <c r="I48" s="116">
        <v>1198.0319999999999</v>
      </c>
      <c r="J48" s="116">
        <v>971.14400000000001</v>
      </c>
      <c r="K48" s="116">
        <v>777.77</v>
      </c>
      <c r="L48" s="190">
        <v>744.33399999999995</v>
      </c>
      <c r="M48" s="190">
        <v>1124.0989999999999</v>
      </c>
      <c r="N48" s="116">
        <f t="shared" si="1"/>
        <v>1602.337</v>
      </c>
      <c r="O48" s="132"/>
      <c r="P48" s="6"/>
      <c r="Q48" s="6"/>
    </row>
    <row r="49" spans="1:17" ht="15" customHeight="1" x14ac:dyDescent="0.25">
      <c r="A49" s="136" t="s">
        <v>21</v>
      </c>
      <c r="B49" s="136">
        <v>1043</v>
      </c>
      <c r="C49" s="118" t="s">
        <v>22</v>
      </c>
      <c r="D49" s="116">
        <v>1286.6980000000001</v>
      </c>
      <c r="E49" s="116">
        <v>1097.5619999999999</v>
      </c>
      <c r="F49" s="116">
        <v>908.76099999999997</v>
      </c>
      <c r="G49" s="123">
        <v>450.38299999999998</v>
      </c>
      <c r="H49" s="116">
        <v>293.27199999999999</v>
      </c>
      <c r="I49" s="116">
        <v>379.96199999999999</v>
      </c>
      <c r="J49" s="116">
        <v>355.83</v>
      </c>
      <c r="K49" s="116">
        <v>92.278999999999996</v>
      </c>
      <c r="L49" s="190"/>
      <c r="M49" s="242"/>
      <c r="N49" s="116">
        <f t="shared" si="1"/>
        <v>1286.6980000000001</v>
      </c>
      <c r="O49" s="132"/>
      <c r="P49" s="6"/>
      <c r="Q49" s="6"/>
    </row>
    <row r="50" spans="1:17" ht="15" customHeight="1" x14ac:dyDescent="0.25">
      <c r="A50" s="136" t="s">
        <v>21</v>
      </c>
      <c r="B50" s="136">
        <v>1043</v>
      </c>
      <c r="C50" s="118" t="s">
        <v>23</v>
      </c>
      <c r="D50" s="116">
        <v>2197.4169999999999</v>
      </c>
      <c r="E50" s="116">
        <v>1326.56</v>
      </c>
      <c r="F50" s="116">
        <v>951.23500000000001</v>
      </c>
      <c r="G50" s="123">
        <v>620.99300000000005</v>
      </c>
      <c r="H50" s="116">
        <v>254.52099999999999</v>
      </c>
      <c r="I50" s="116">
        <v>360.26299999999998</v>
      </c>
      <c r="J50" s="116">
        <v>369.37200000000001</v>
      </c>
      <c r="K50" s="117"/>
      <c r="L50" s="190"/>
      <c r="M50" s="240"/>
      <c r="N50" s="116">
        <f t="shared" si="1"/>
        <v>2197.4169999999999</v>
      </c>
      <c r="O50" s="132"/>
      <c r="P50" s="6"/>
      <c r="Q50" s="6"/>
    </row>
    <row r="51" spans="1:17" ht="15" customHeight="1" x14ac:dyDescent="0.25">
      <c r="A51" s="136" t="s">
        <v>24</v>
      </c>
      <c r="B51" s="136">
        <v>7759</v>
      </c>
      <c r="C51" s="118" t="s">
        <v>25</v>
      </c>
      <c r="D51" s="116">
        <v>0.75</v>
      </c>
      <c r="E51" s="116">
        <v>0.28000000000000003</v>
      </c>
      <c r="F51" s="116">
        <v>1.8779999999999999</v>
      </c>
      <c r="G51" s="123">
        <v>2.5049999999999999</v>
      </c>
      <c r="H51" s="116">
        <v>3.4820000000000002</v>
      </c>
      <c r="I51" s="116">
        <v>3.04</v>
      </c>
      <c r="J51" s="116">
        <v>1.07</v>
      </c>
      <c r="K51" s="116">
        <v>2.8330000000000002</v>
      </c>
      <c r="L51" s="190">
        <v>6.6529999999999996</v>
      </c>
      <c r="M51" s="190">
        <v>5.82</v>
      </c>
      <c r="N51" s="116">
        <f t="shared" si="1"/>
        <v>3.4820000000000002</v>
      </c>
      <c r="O51" s="132"/>
      <c r="P51" s="6"/>
      <c r="Q51" s="6"/>
    </row>
    <row r="52" spans="1:17" ht="15" customHeight="1" x14ac:dyDescent="0.25">
      <c r="A52" s="136" t="s">
        <v>24</v>
      </c>
      <c r="B52" s="136">
        <v>7759</v>
      </c>
      <c r="C52" s="118" t="s">
        <v>26</v>
      </c>
      <c r="D52" s="116">
        <v>0.35499999999999998</v>
      </c>
      <c r="E52" s="116">
        <v>1.3160000000000001</v>
      </c>
      <c r="F52" s="116">
        <v>3.339</v>
      </c>
      <c r="G52" s="123">
        <v>3.3490000000000002</v>
      </c>
      <c r="H52" s="116">
        <v>6.968</v>
      </c>
      <c r="I52" s="116">
        <v>5.58</v>
      </c>
      <c r="J52" s="116">
        <v>0.95699999999999996</v>
      </c>
      <c r="K52" s="116">
        <v>7.085</v>
      </c>
      <c r="L52" s="190">
        <v>10.382</v>
      </c>
      <c r="M52" s="190">
        <v>6.6550000000000002</v>
      </c>
      <c r="N52" s="116">
        <f t="shared" si="1"/>
        <v>6.968</v>
      </c>
      <c r="O52" s="132"/>
      <c r="P52" s="6"/>
      <c r="Q52" s="6"/>
    </row>
    <row r="53" spans="1:17" ht="15" customHeight="1" x14ac:dyDescent="0.25">
      <c r="A53" s="136" t="s">
        <v>24</v>
      </c>
      <c r="B53" s="136">
        <v>7759</v>
      </c>
      <c r="C53" s="118" t="s">
        <v>27</v>
      </c>
      <c r="D53" s="116">
        <v>0.24399999999999999</v>
      </c>
      <c r="E53" s="116">
        <v>1.07</v>
      </c>
      <c r="F53" s="116">
        <v>2.7040000000000002</v>
      </c>
      <c r="G53" s="123">
        <v>3.03</v>
      </c>
      <c r="H53" s="116">
        <v>5.6859999999999999</v>
      </c>
      <c r="I53" s="116">
        <v>4.4260000000000002</v>
      </c>
      <c r="J53" s="116">
        <v>0.81799999999999995</v>
      </c>
      <c r="K53" s="116">
        <v>5.6950000000000003</v>
      </c>
      <c r="L53" s="190">
        <v>8.0470000000000006</v>
      </c>
      <c r="M53" s="190">
        <v>5.8449999999999998</v>
      </c>
      <c r="N53" s="116">
        <f t="shared" si="1"/>
        <v>5.6859999999999999</v>
      </c>
      <c r="O53" s="132"/>
      <c r="P53" s="6"/>
      <c r="Q53" s="6"/>
    </row>
    <row r="54" spans="1:17" ht="15" customHeight="1" x14ac:dyDescent="0.25">
      <c r="A54" s="136" t="s">
        <v>24</v>
      </c>
      <c r="B54" s="136">
        <v>7759</v>
      </c>
      <c r="C54" s="118" t="s">
        <v>28</v>
      </c>
      <c r="D54" s="116">
        <v>0.39800000000000002</v>
      </c>
      <c r="E54" s="116">
        <v>0.34300000000000003</v>
      </c>
      <c r="F54" s="116">
        <v>2.121</v>
      </c>
      <c r="G54" s="123">
        <v>2.5470000000000002</v>
      </c>
      <c r="H54" s="116">
        <v>5.3940000000000001</v>
      </c>
      <c r="I54" s="116">
        <v>3.8849999999999998</v>
      </c>
      <c r="J54" s="116">
        <v>1.486</v>
      </c>
      <c r="K54" s="116">
        <v>3.2930000000000001</v>
      </c>
      <c r="L54" s="190">
        <v>6.9450000000000003</v>
      </c>
      <c r="M54" s="190">
        <v>6.234</v>
      </c>
      <c r="N54" s="116">
        <f t="shared" si="1"/>
        <v>5.3940000000000001</v>
      </c>
      <c r="O54" s="132"/>
      <c r="P54" s="6"/>
      <c r="Q54" s="6"/>
    </row>
    <row r="55" spans="1:17" ht="15" customHeight="1" x14ac:dyDescent="0.25">
      <c r="A55" s="136" t="s">
        <v>29</v>
      </c>
      <c r="B55" s="136">
        <v>6113</v>
      </c>
      <c r="C55" s="136">
        <v>1</v>
      </c>
      <c r="D55" s="116">
        <v>6252.9939999999997</v>
      </c>
      <c r="E55" s="116">
        <v>1345.308</v>
      </c>
      <c r="F55" s="116">
        <v>2229.33</v>
      </c>
      <c r="G55" s="123">
        <v>2609.4810000000002</v>
      </c>
      <c r="H55" s="116">
        <v>2060.027</v>
      </c>
      <c r="I55" s="116">
        <v>2518.3560000000002</v>
      </c>
      <c r="J55" s="116">
        <v>2176.0430000000001</v>
      </c>
      <c r="K55" s="116">
        <v>1832.777</v>
      </c>
      <c r="L55" s="190">
        <v>1886.5129999999999</v>
      </c>
      <c r="M55" s="190">
        <v>2509.2559999999999</v>
      </c>
      <c r="N55" s="116">
        <f t="shared" si="1"/>
        <v>6252.9939999999997</v>
      </c>
      <c r="O55" s="132"/>
      <c r="P55" s="6"/>
      <c r="Q55" s="6"/>
    </row>
    <row r="56" spans="1:17" ht="15" customHeight="1" x14ac:dyDescent="0.25">
      <c r="A56" s="136" t="s">
        <v>29</v>
      </c>
      <c r="B56" s="136">
        <v>6113</v>
      </c>
      <c r="C56" s="136">
        <v>2</v>
      </c>
      <c r="D56" s="116">
        <v>6846.1949999999997</v>
      </c>
      <c r="E56" s="116">
        <v>2229.2289999999998</v>
      </c>
      <c r="F56" s="116">
        <v>2896.1370000000002</v>
      </c>
      <c r="G56" s="123">
        <v>3860.7710000000002</v>
      </c>
      <c r="H56" s="116">
        <v>3281.848</v>
      </c>
      <c r="I56" s="116">
        <v>1909.07</v>
      </c>
      <c r="J56" s="116">
        <v>2711.5540000000001</v>
      </c>
      <c r="K56" s="116">
        <v>2216.4389999999999</v>
      </c>
      <c r="L56" s="190">
        <v>2953.1120000000001</v>
      </c>
      <c r="M56" s="190">
        <v>1604.65</v>
      </c>
      <c r="N56" s="116">
        <f t="shared" si="1"/>
        <v>6846.1949999999997</v>
      </c>
      <c r="O56" s="132"/>
      <c r="P56" s="6"/>
      <c r="Q56" s="6"/>
    </row>
    <row r="57" spans="1:17" ht="15" customHeight="1" x14ac:dyDescent="0.25">
      <c r="A57" s="136" t="s">
        <v>29</v>
      </c>
      <c r="B57" s="136">
        <v>6113</v>
      </c>
      <c r="C57" s="136">
        <v>3</v>
      </c>
      <c r="D57" s="116">
        <v>7524.6</v>
      </c>
      <c r="E57" s="116">
        <v>2904.0329999999999</v>
      </c>
      <c r="F57" s="116">
        <v>3420.3519999999999</v>
      </c>
      <c r="G57" s="123">
        <v>3096.4349999999999</v>
      </c>
      <c r="H57" s="116">
        <v>3039.54</v>
      </c>
      <c r="I57" s="116">
        <v>3076.6179999999999</v>
      </c>
      <c r="J57" s="116">
        <v>2810.4760000000001</v>
      </c>
      <c r="K57" s="116">
        <v>2051.12</v>
      </c>
      <c r="L57" s="190">
        <v>3018.7359999999999</v>
      </c>
      <c r="M57" s="190">
        <v>2207.6570000000002</v>
      </c>
      <c r="N57" s="116">
        <f t="shared" si="1"/>
        <v>7524.6</v>
      </c>
      <c r="O57" s="132"/>
      <c r="P57" s="6"/>
      <c r="Q57" s="6"/>
    </row>
    <row r="58" spans="1:17" ht="15" customHeight="1" x14ac:dyDescent="0.25">
      <c r="A58" s="136" t="s">
        <v>29</v>
      </c>
      <c r="B58" s="136">
        <v>6113</v>
      </c>
      <c r="C58" s="136">
        <v>4</v>
      </c>
      <c r="D58" s="116">
        <v>4451.5829999999996</v>
      </c>
      <c r="E58" s="116">
        <v>1287.981</v>
      </c>
      <c r="F58" s="116">
        <v>1768.2370000000001</v>
      </c>
      <c r="G58" s="123">
        <v>2536.5070000000001</v>
      </c>
      <c r="H58" s="116">
        <v>2133.7260000000001</v>
      </c>
      <c r="I58" s="116">
        <v>2016.165</v>
      </c>
      <c r="J58" s="116">
        <v>1690.278</v>
      </c>
      <c r="K58" s="116">
        <v>1647.527</v>
      </c>
      <c r="L58" s="190">
        <v>2059.0070000000001</v>
      </c>
      <c r="M58" s="190">
        <v>2282.922</v>
      </c>
      <c r="N58" s="116">
        <f t="shared" si="1"/>
        <v>4451.5829999999996</v>
      </c>
      <c r="O58" s="132"/>
      <c r="P58" s="6"/>
      <c r="Q58" s="6"/>
    </row>
    <row r="59" spans="1:17" ht="15" customHeight="1" x14ac:dyDescent="0.25">
      <c r="A59" s="136" t="s">
        <v>29</v>
      </c>
      <c r="B59" s="136">
        <v>6113</v>
      </c>
      <c r="C59" s="136">
        <v>5</v>
      </c>
      <c r="D59" s="116">
        <v>4473.924</v>
      </c>
      <c r="E59" s="116">
        <v>1802.077</v>
      </c>
      <c r="F59" s="116">
        <v>1704.3920000000001</v>
      </c>
      <c r="G59" s="123">
        <v>2921.096</v>
      </c>
      <c r="H59" s="116">
        <v>2126.8870000000002</v>
      </c>
      <c r="I59" s="116">
        <v>1877.22</v>
      </c>
      <c r="J59" s="116">
        <v>4903.8050000000003</v>
      </c>
      <c r="K59" s="116">
        <v>3086.087</v>
      </c>
      <c r="L59" s="190">
        <v>3272.77</v>
      </c>
      <c r="M59" s="190">
        <v>2780.66</v>
      </c>
      <c r="N59" s="116">
        <f>MAX(D59:K59)</f>
        <v>4903.8050000000003</v>
      </c>
      <c r="O59" s="132"/>
      <c r="P59" s="6"/>
      <c r="Q59" s="6"/>
    </row>
    <row r="60" spans="1:17" ht="15" customHeight="1" x14ac:dyDescent="0.25">
      <c r="A60" s="136" t="s">
        <v>78</v>
      </c>
      <c r="B60" s="136">
        <v>990</v>
      </c>
      <c r="C60" s="136">
        <v>10</v>
      </c>
      <c r="D60" s="116">
        <v>0.47599999999999998</v>
      </c>
      <c r="E60" s="116">
        <v>1.9E-2</v>
      </c>
      <c r="F60" s="116">
        <v>1.994</v>
      </c>
      <c r="G60" s="121">
        <v>1.6E-2</v>
      </c>
      <c r="H60" s="116"/>
      <c r="I60" s="116"/>
      <c r="J60" s="116"/>
      <c r="K60" s="116"/>
      <c r="L60" s="190"/>
      <c r="M60" s="240"/>
      <c r="N60" s="116">
        <f t="shared" ref="N60:N123" si="2">MAX(D60:K60)</f>
        <v>1.994</v>
      </c>
      <c r="O60" s="132"/>
      <c r="P60" s="6"/>
      <c r="Q60" s="6"/>
    </row>
    <row r="61" spans="1:17" ht="15" customHeight="1" x14ac:dyDescent="0.25">
      <c r="A61" s="136" t="s">
        <v>78</v>
      </c>
      <c r="B61" s="136">
        <v>990</v>
      </c>
      <c r="C61" s="136">
        <v>50</v>
      </c>
      <c r="D61" s="116">
        <v>953.75599999999997</v>
      </c>
      <c r="E61" s="116">
        <v>727.85</v>
      </c>
      <c r="F61" s="116">
        <v>892.12800000000004</v>
      </c>
      <c r="G61" s="121">
        <v>739.02800000000002</v>
      </c>
      <c r="H61" s="116">
        <v>811.47799999999995</v>
      </c>
      <c r="I61" s="116">
        <v>823.77700000000004</v>
      </c>
      <c r="J61" s="116">
        <v>861.48599999999999</v>
      </c>
      <c r="K61" s="116">
        <v>449.47</v>
      </c>
      <c r="L61" s="190">
        <v>81.853999999999999</v>
      </c>
      <c r="M61" s="190">
        <v>24.106999999999999</v>
      </c>
      <c r="N61" s="116">
        <f t="shared" si="2"/>
        <v>953.75599999999997</v>
      </c>
      <c r="O61" s="132"/>
      <c r="P61" s="6"/>
      <c r="Q61" s="6"/>
    </row>
    <row r="62" spans="1:17" ht="15" customHeight="1" x14ac:dyDescent="0.25">
      <c r="A62" s="136" t="s">
        <v>78</v>
      </c>
      <c r="B62" s="136">
        <v>990</v>
      </c>
      <c r="C62" s="136">
        <v>60</v>
      </c>
      <c r="D62" s="116">
        <v>985.00300000000004</v>
      </c>
      <c r="E62" s="116">
        <v>761.67700000000002</v>
      </c>
      <c r="F62" s="116">
        <v>689.92700000000002</v>
      </c>
      <c r="G62" s="121">
        <v>700.00900000000001</v>
      </c>
      <c r="H62" s="116">
        <v>759.64099999999996</v>
      </c>
      <c r="I62" s="116">
        <v>812.33299999999997</v>
      </c>
      <c r="J62" s="116">
        <v>832.53899999999999</v>
      </c>
      <c r="K62" s="116">
        <v>349.88</v>
      </c>
      <c r="L62" s="190">
        <v>71.664000000000001</v>
      </c>
      <c r="M62" s="190">
        <v>23.687999999999999</v>
      </c>
      <c r="N62" s="116">
        <f t="shared" si="2"/>
        <v>985.00300000000004</v>
      </c>
      <c r="O62" s="132"/>
      <c r="P62" s="6"/>
      <c r="Q62" s="6"/>
    </row>
    <row r="63" spans="1:17" ht="15" customHeight="1" x14ac:dyDescent="0.25">
      <c r="A63" s="136" t="s">
        <v>78</v>
      </c>
      <c r="B63" s="136">
        <v>990</v>
      </c>
      <c r="C63" s="136">
        <v>70</v>
      </c>
      <c r="D63" s="116">
        <v>2594.9659999999999</v>
      </c>
      <c r="E63" s="116">
        <v>1226.577</v>
      </c>
      <c r="F63" s="116">
        <v>1023.471</v>
      </c>
      <c r="G63" s="121">
        <v>1177.3879999999999</v>
      </c>
      <c r="H63" s="116">
        <v>1494.6030000000001</v>
      </c>
      <c r="I63" s="116">
        <v>2610.0920000000001</v>
      </c>
      <c r="J63" s="116">
        <v>2693.4450000000002</v>
      </c>
      <c r="K63" s="116">
        <v>1573.7460000000001</v>
      </c>
      <c r="L63" s="190">
        <v>762.76499999999999</v>
      </c>
      <c r="M63" s="190">
        <v>306.19499999999999</v>
      </c>
      <c r="N63" s="116">
        <f t="shared" si="2"/>
        <v>2693.4450000000002</v>
      </c>
      <c r="O63" s="132"/>
      <c r="P63" s="6"/>
      <c r="Q63" s="6"/>
    </row>
    <row r="64" spans="1:17" ht="15" customHeight="1" x14ac:dyDescent="0.25">
      <c r="A64" s="136" t="s">
        <v>78</v>
      </c>
      <c r="B64" s="136">
        <v>990</v>
      </c>
      <c r="C64" s="136">
        <v>9</v>
      </c>
      <c r="D64" s="116">
        <v>0.156</v>
      </c>
      <c r="E64" s="116">
        <v>1.08</v>
      </c>
      <c r="F64" s="116">
        <v>3.1709999999999998</v>
      </c>
      <c r="G64" s="121">
        <v>4.4999999999999998E-2</v>
      </c>
      <c r="H64" s="116"/>
      <c r="I64" s="116"/>
      <c r="J64" s="116"/>
      <c r="K64" s="117"/>
      <c r="L64" s="190"/>
      <c r="M64" s="234"/>
      <c r="N64" s="116">
        <f t="shared" si="2"/>
        <v>3.1709999999999998</v>
      </c>
      <c r="O64" s="132"/>
      <c r="P64" s="6"/>
      <c r="Q64" s="6"/>
    </row>
    <row r="65" spans="1:17" ht="15" customHeight="1" x14ac:dyDescent="0.25">
      <c r="A65" s="136" t="s">
        <v>78</v>
      </c>
      <c r="B65" s="136">
        <v>990</v>
      </c>
      <c r="C65" s="118" t="s">
        <v>28</v>
      </c>
      <c r="D65" s="116">
        <v>5.3230000000000004</v>
      </c>
      <c r="E65" s="116">
        <v>1.2230000000000001</v>
      </c>
      <c r="F65" s="116">
        <v>21.524000000000001</v>
      </c>
      <c r="G65" s="121">
        <v>21.661999999999999</v>
      </c>
      <c r="H65" s="116">
        <v>15.471</v>
      </c>
      <c r="I65" s="116">
        <v>23.853000000000002</v>
      </c>
      <c r="J65" s="116">
        <v>18.225000000000001</v>
      </c>
      <c r="K65" s="116">
        <v>38.765000000000001</v>
      </c>
      <c r="L65" s="190">
        <v>53.359000000000002</v>
      </c>
      <c r="M65" s="190">
        <v>32.936999999999998</v>
      </c>
      <c r="N65" s="116">
        <f t="shared" si="2"/>
        <v>38.765000000000001</v>
      </c>
      <c r="O65" s="132"/>
      <c r="P65" s="6"/>
      <c r="Q65" s="6"/>
    </row>
    <row r="66" spans="1:17" ht="15" customHeight="1" x14ac:dyDescent="0.25">
      <c r="A66" s="136" t="s">
        <v>78</v>
      </c>
      <c r="B66" s="136">
        <v>990</v>
      </c>
      <c r="C66" s="118" t="s">
        <v>32</v>
      </c>
      <c r="D66" s="116">
        <v>5.375</v>
      </c>
      <c r="E66" s="116">
        <v>2.1419999999999999</v>
      </c>
      <c r="F66" s="116">
        <v>18.780999999999999</v>
      </c>
      <c r="G66" s="121">
        <v>21.498999999999999</v>
      </c>
      <c r="H66" s="116">
        <v>18.684999999999999</v>
      </c>
      <c r="I66" s="116">
        <v>25.077999999999999</v>
      </c>
      <c r="J66" s="116">
        <v>13.334</v>
      </c>
      <c r="K66" s="116">
        <v>32.311999999999998</v>
      </c>
      <c r="L66" s="190">
        <v>38.738999999999997</v>
      </c>
      <c r="M66" s="190">
        <v>18.2</v>
      </c>
      <c r="N66" s="116">
        <f t="shared" si="2"/>
        <v>32.311999999999998</v>
      </c>
      <c r="O66" s="132"/>
      <c r="P66" s="6"/>
      <c r="Q66" s="6"/>
    </row>
    <row r="67" spans="1:17" ht="15" customHeight="1" x14ac:dyDescent="0.25">
      <c r="A67" s="136" t="s">
        <v>78</v>
      </c>
      <c r="B67" s="136">
        <v>990</v>
      </c>
      <c r="C67" s="118" t="s">
        <v>33</v>
      </c>
      <c r="D67" s="116">
        <v>2.9529999999999998</v>
      </c>
      <c r="E67" s="116">
        <v>1.2090000000000001</v>
      </c>
      <c r="F67" s="116">
        <v>7.181</v>
      </c>
      <c r="G67" s="121">
        <v>9.7370000000000001</v>
      </c>
      <c r="H67" s="116">
        <v>9.577</v>
      </c>
      <c r="I67" s="116">
        <v>10.494</v>
      </c>
      <c r="J67" s="116">
        <v>9.6669999999999998</v>
      </c>
      <c r="K67" s="116">
        <v>36.450000000000003</v>
      </c>
      <c r="L67" s="190">
        <v>27.771000000000001</v>
      </c>
      <c r="M67" s="190">
        <v>38.494999999999997</v>
      </c>
      <c r="N67" s="116">
        <f t="shared" si="2"/>
        <v>36.450000000000003</v>
      </c>
      <c r="O67" s="132"/>
      <c r="P67" s="6"/>
      <c r="Q67" s="6"/>
    </row>
    <row r="68" spans="1:17" ht="15" customHeight="1" x14ac:dyDescent="0.25">
      <c r="A68" s="136" t="s">
        <v>30</v>
      </c>
      <c r="B68" s="136">
        <v>7763</v>
      </c>
      <c r="C68" s="136">
        <v>1</v>
      </c>
      <c r="D68" s="116">
        <v>6.5670000000000002</v>
      </c>
      <c r="E68" s="116">
        <v>6.4960000000000004</v>
      </c>
      <c r="F68" s="116">
        <v>9.7469999999999999</v>
      </c>
      <c r="G68" s="121">
        <v>5.3440000000000003</v>
      </c>
      <c r="H68" s="116">
        <v>11.807</v>
      </c>
      <c r="I68" s="116">
        <v>11.510999999999999</v>
      </c>
      <c r="J68" s="116">
        <v>8.7720000000000002</v>
      </c>
      <c r="K68" s="116">
        <v>23.835999999999999</v>
      </c>
      <c r="L68" s="190">
        <v>19.361000000000001</v>
      </c>
      <c r="M68" s="190">
        <v>36.630000000000003</v>
      </c>
      <c r="N68" s="116">
        <f t="shared" si="2"/>
        <v>23.835999999999999</v>
      </c>
      <c r="O68" s="132"/>
      <c r="P68" s="6"/>
      <c r="Q68" s="6"/>
    </row>
    <row r="69" spans="1:17" ht="15" customHeight="1" x14ac:dyDescent="0.25">
      <c r="A69" s="136" t="s">
        <v>30</v>
      </c>
      <c r="B69" s="136">
        <v>7763</v>
      </c>
      <c r="C69" s="136">
        <v>2</v>
      </c>
      <c r="D69" s="116">
        <v>6.4649999999999999</v>
      </c>
      <c r="E69" s="116">
        <v>5.8170000000000002</v>
      </c>
      <c r="F69" s="116">
        <v>9.0389999999999997</v>
      </c>
      <c r="G69" s="121">
        <v>7.67</v>
      </c>
      <c r="H69" s="116">
        <v>11.836</v>
      </c>
      <c r="I69" s="116">
        <v>11.287000000000001</v>
      </c>
      <c r="J69" s="116">
        <v>8.4329999999999998</v>
      </c>
      <c r="K69" s="116">
        <v>25.803999999999998</v>
      </c>
      <c r="L69" s="190">
        <v>26.530999999999999</v>
      </c>
      <c r="M69" s="190">
        <v>41.01</v>
      </c>
      <c r="N69" s="116">
        <f t="shared" si="2"/>
        <v>25.803999999999998</v>
      </c>
      <c r="O69" s="132"/>
      <c r="P69" s="6"/>
      <c r="Q69" s="6"/>
    </row>
    <row r="70" spans="1:17" ht="15" customHeight="1" x14ac:dyDescent="0.25">
      <c r="A70" s="136" t="s">
        <v>30</v>
      </c>
      <c r="B70" s="136">
        <v>7763</v>
      </c>
      <c r="C70" s="136">
        <v>3</v>
      </c>
      <c r="D70" s="116">
        <v>6.359</v>
      </c>
      <c r="E70" s="116">
        <v>5.9359999999999999</v>
      </c>
      <c r="F70" s="116">
        <v>8.5809999999999995</v>
      </c>
      <c r="G70" s="121">
        <v>6.577</v>
      </c>
      <c r="H70" s="116">
        <v>11.608000000000001</v>
      </c>
      <c r="I70" s="116">
        <v>10.99</v>
      </c>
      <c r="J70" s="116">
        <v>8.3970000000000002</v>
      </c>
      <c r="K70" s="116">
        <v>18.972000000000001</v>
      </c>
      <c r="L70" s="190">
        <v>23.422999999999998</v>
      </c>
      <c r="M70" s="190">
        <v>31.661999999999999</v>
      </c>
      <c r="N70" s="116">
        <f t="shared" si="2"/>
        <v>18.972000000000001</v>
      </c>
      <c r="O70" s="132"/>
      <c r="P70" s="6"/>
      <c r="Q70" s="6"/>
    </row>
    <row r="71" spans="1:17" ht="15" customHeight="1" x14ac:dyDescent="0.25">
      <c r="A71" s="136" t="s">
        <v>31</v>
      </c>
      <c r="B71" s="136">
        <v>7948</v>
      </c>
      <c r="C71" s="136">
        <v>1</v>
      </c>
      <c r="D71" s="116">
        <v>2.198</v>
      </c>
      <c r="E71" s="116">
        <v>1.371</v>
      </c>
      <c r="F71" s="116">
        <v>3.6339999999999999</v>
      </c>
      <c r="G71" s="121">
        <v>2.9169999999999998</v>
      </c>
      <c r="H71" s="116">
        <v>5.5540000000000003</v>
      </c>
      <c r="I71" s="116">
        <v>2.125</v>
      </c>
      <c r="J71" s="116">
        <v>2.6840000000000002</v>
      </c>
      <c r="K71" s="116">
        <v>2.4140000000000001</v>
      </c>
      <c r="L71" s="190">
        <v>3.3759999999999999</v>
      </c>
      <c r="M71" s="190">
        <v>2.66</v>
      </c>
      <c r="N71" s="116">
        <f t="shared" si="2"/>
        <v>5.5540000000000003</v>
      </c>
      <c r="O71" s="132"/>
      <c r="P71" s="6"/>
      <c r="Q71" s="6"/>
    </row>
    <row r="72" spans="1:17" ht="15" customHeight="1" x14ac:dyDescent="0.25">
      <c r="A72" s="136" t="s">
        <v>31</v>
      </c>
      <c r="B72" s="136">
        <v>7948</v>
      </c>
      <c r="C72" s="136">
        <v>2</v>
      </c>
      <c r="D72" s="116">
        <v>1.994</v>
      </c>
      <c r="E72" s="116">
        <v>1.7869999999999999</v>
      </c>
      <c r="F72" s="116">
        <v>3.7850000000000001</v>
      </c>
      <c r="G72" s="121">
        <v>3.177</v>
      </c>
      <c r="H72" s="116">
        <v>6.0519999999999996</v>
      </c>
      <c r="I72" s="116">
        <v>2.5150000000000001</v>
      </c>
      <c r="J72" s="116">
        <v>2.879</v>
      </c>
      <c r="K72" s="116">
        <v>1.5760000000000001</v>
      </c>
      <c r="L72" s="190">
        <v>2.57</v>
      </c>
      <c r="M72" s="190">
        <v>2.677</v>
      </c>
      <c r="N72" s="116">
        <f t="shared" si="2"/>
        <v>6.0519999999999996</v>
      </c>
      <c r="O72" s="132"/>
      <c r="P72" s="6"/>
      <c r="Q72" s="6"/>
    </row>
    <row r="73" spans="1:17" ht="15" customHeight="1" x14ac:dyDescent="0.25">
      <c r="A73" s="136" t="s">
        <v>31</v>
      </c>
      <c r="B73" s="136">
        <v>7948</v>
      </c>
      <c r="C73" s="136">
        <v>3</v>
      </c>
      <c r="D73" s="116">
        <v>2.0470000000000002</v>
      </c>
      <c r="E73" s="116">
        <v>1.4330000000000001</v>
      </c>
      <c r="F73" s="116">
        <v>4.0110000000000001</v>
      </c>
      <c r="G73" s="121">
        <v>3.1429999999999998</v>
      </c>
      <c r="H73" s="116">
        <v>6.2380000000000004</v>
      </c>
      <c r="I73" s="116">
        <v>1.992</v>
      </c>
      <c r="J73" s="116">
        <v>2.306</v>
      </c>
      <c r="K73" s="116">
        <v>1.5620000000000001</v>
      </c>
      <c r="L73" s="190">
        <v>2.7789999999999999</v>
      </c>
      <c r="M73" s="190">
        <v>2.548</v>
      </c>
      <c r="N73" s="116">
        <f t="shared" si="2"/>
        <v>6.2380000000000004</v>
      </c>
      <c r="O73" s="132"/>
      <c r="P73" s="6"/>
      <c r="Q73" s="6"/>
    </row>
    <row r="74" spans="1:17" ht="15" customHeight="1" x14ac:dyDescent="0.25">
      <c r="A74" s="136" t="s">
        <v>31</v>
      </c>
      <c r="B74" s="136">
        <v>7948</v>
      </c>
      <c r="C74" s="136">
        <v>4</v>
      </c>
      <c r="D74" s="116">
        <v>1.476</v>
      </c>
      <c r="E74" s="116">
        <v>1.294</v>
      </c>
      <c r="F74" s="116">
        <v>3.0230000000000001</v>
      </c>
      <c r="G74" s="121">
        <v>3.673</v>
      </c>
      <c r="H74" s="116">
        <v>5.1139999999999999</v>
      </c>
      <c r="I74" s="116">
        <v>1.5129999999999999</v>
      </c>
      <c r="J74" s="116">
        <v>2.1240000000000001</v>
      </c>
      <c r="K74" s="116">
        <v>1.423</v>
      </c>
      <c r="L74" s="190">
        <v>2.7469999999999999</v>
      </c>
      <c r="M74" s="190">
        <v>2.7189999999999999</v>
      </c>
      <c r="N74" s="116">
        <f t="shared" si="2"/>
        <v>5.1139999999999999</v>
      </c>
      <c r="O74" s="132"/>
      <c r="P74" s="6"/>
      <c r="Q74" s="6"/>
    </row>
    <row r="75" spans="1:17" ht="15" customHeight="1" x14ac:dyDescent="0.25">
      <c r="A75" s="136" t="s">
        <v>31</v>
      </c>
      <c r="B75" s="136">
        <v>7948</v>
      </c>
      <c r="C75" s="136">
        <v>5</v>
      </c>
      <c r="D75" s="116">
        <v>1.07</v>
      </c>
      <c r="E75" s="116">
        <v>1.409</v>
      </c>
      <c r="F75" s="116">
        <v>2.7890000000000001</v>
      </c>
      <c r="G75" s="121">
        <v>3.698</v>
      </c>
      <c r="H75" s="116">
        <v>5.9210000000000003</v>
      </c>
      <c r="I75" s="116">
        <v>1.347</v>
      </c>
      <c r="J75" s="116">
        <v>1.8839999999999999</v>
      </c>
      <c r="K75" s="116">
        <v>0.996</v>
      </c>
      <c r="L75" s="190">
        <v>2.4990000000000001</v>
      </c>
      <c r="M75" s="190">
        <v>4.2030000000000003</v>
      </c>
      <c r="N75" s="116">
        <f t="shared" si="2"/>
        <v>5.9210000000000003</v>
      </c>
      <c r="O75" s="132"/>
      <c r="P75" s="6"/>
      <c r="Q75" s="6"/>
    </row>
    <row r="76" spans="1:17" ht="15" customHeight="1" x14ac:dyDescent="0.25">
      <c r="A76" s="136" t="s">
        <v>31</v>
      </c>
      <c r="B76" s="136">
        <v>7948</v>
      </c>
      <c r="C76" s="136">
        <v>6</v>
      </c>
      <c r="D76" s="116">
        <v>1.415</v>
      </c>
      <c r="E76" s="116">
        <v>2.2730000000000001</v>
      </c>
      <c r="F76" s="116">
        <v>3.5670000000000002</v>
      </c>
      <c r="G76" s="121">
        <v>2.286</v>
      </c>
      <c r="H76" s="116">
        <v>6.0119999999999996</v>
      </c>
      <c r="I76" s="116">
        <v>1.3120000000000001</v>
      </c>
      <c r="J76" s="116">
        <v>1.9390000000000001</v>
      </c>
      <c r="K76" s="116">
        <v>1.0569999999999999</v>
      </c>
      <c r="L76" s="190">
        <v>4.2850000000000001</v>
      </c>
      <c r="M76" s="190">
        <v>5.3239999999999998</v>
      </c>
      <c r="N76" s="116">
        <f t="shared" si="2"/>
        <v>6.0119999999999996</v>
      </c>
      <c r="O76" s="132"/>
      <c r="P76" s="6"/>
      <c r="Q76" s="6"/>
    </row>
    <row r="77" spans="1:17" s="62" customFormat="1" ht="15" customHeight="1" x14ac:dyDescent="0.25">
      <c r="A77" s="136" t="s">
        <v>77</v>
      </c>
      <c r="B77" s="136">
        <v>991</v>
      </c>
      <c r="C77" s="136">
        <v>1</v>
      </c>
      <c r="D77" s="116">
        <v>0.314</v>
      </c>
      <c r="E77" s="116"/>
      <c r="F77" s="116">
        <v>2.1440000000000001</v>
      </c>
      <c r="G77" s="121">
        <v>1.085</v>
      </c>
      <c r="H77" s="116"/>
      <c r="I77" s="116"/>
      <c r="J77" s="116"/>
      <c r="K77" s="116"/>
      <c r="L77" s="190"/>
      <c r="M77" s="190"/>
      <c r="N77" s="116">
        <f t="shared" si="2"/>
        <v>2.1440000000000001</v>
      </c>
      <c r="O77" s="132"/>
      <c r="P77" s="6"/>
      <c r="Q77" s="6"/>
    </row>
    <row r="78" spans="1:17" s="62" customFormat="1" ht="15" customHeight="1" x14ac:dyDescent="0.25">
      <c r="A78" s="136" t="s">
        <v>77</v>
      </c>
      <c r="B78" s="136">
        <v>991</v>
      </c>
      <c r="C78" s="136">
        <v>2</v>
      </c>
      <c r="D78" s="116">
        <v>0.27500000000000002</v>
      </c>
      <c r="E78" s="116"/>
      <c r="F78" s="116">
        <v>2.835</v>
      </c>
      <c r="G78" s="121">
        <v>1.528</v>
      </c>
      <c r="H78" s="116"/>
      <c r="I78" s="116"/>
      <c r="J78" s="116"/>
      <c r="K78" s="116"/>
      <c r="L78" s="190"/>
      <c r="M78" s="190"/>
      <c r="N78" s="116">
        <f t="shared" si="2"/>
        <v>2.835</v>
      </c>
      <c r="O78" s="132"/>
      <c r="P78" s="6"/>
      <c r="Q78" s="6"/>
    </row>
    <row r="79" spans="1:17" s="62" customFormat="1" ht="15" customHeight="1" x14ac:dyDescent="0.25">
      <c r="A79" s="136" t="s">
        <v>77</v>
      </c>
      <c r="B79" s="136">
        <v>991</v>
      </c>
      <c r="C79" s="136">
        <v>3</v>
      </c>
      <c r="D79" s="116">
        <v>589.28800000000001</v>
      </c>
      <c r="E79" s="116">
        <v>64.263999999999996</v>
      </c>
      <c r="F79" s="116">
        <v>263.20699999999999</v>
      </c>
      <c r="G79" s="121">
        <v>301.73500000000001</v>
      </c>
      <c r="H79" s="116">
        <v>27.907</v>
      </c>
      <c r="I79" s="116">
        <v>38.353999999999999</v>
      </c>
      <c r="J79" s="116">
        <v>56.575000000000003</v>
      </c>
      <c r="K79" s="116">
        <v>32.293999999999997</v>
      </c>
      <c r="L79" s="190"/>
      <c r="M79" s="193"/>
      <c r="N79" s="116">
        <f t="shared" si="2"/>
        <v>589.28800000000001</v>
      </c>
      <c r="O79" s="132"/>
      <c r="P79" s="6"/>
      <c r="Q79" s="6"/>
    </row>
    <row r="80" spans="1:17" s="62" customFormat="1" ht="15" customHeight="1" x14ac:dyDescent="0.25">
      <c r="A80" s="136" t="s">
        <v>77</v>
      </c>
      <c r="B80" s="136">
        <v>991</v>
      </c>
      <c r="C80" s="136">
        <v>4</v>
      </c>
      <c r="D80" s="116">
        <v>607.35500000000002</v>
      </c>
      <c r="E80" s="116">
        <v>367.86399999999998</v>
      </c>
      <c r="F80" s="116">
        <v>535.19100000000003</v>
      </c>
      <c r="G80" s="121">
        <v>536.48500000000001</v>
      </c>
      <c r="H80" s="116">
        <v>83.167000000000002</v>
      </c>
      <c r="I80" s="116">
        <v>48.758000000000003</v>
      </c>
      <c r="J80" s="116">
        <v>254.99299999999999</v>
      </c>
      <c r="K80" s="116">
        <v>85.201999999999998</v>
      </c>
      <c r="L80" s="190">
        <v>9.5410000000000004</v>
      </c>
      <c r="M80" s="193"/>
      <c r="N80" s="116">
        <f t="shared" si="2"/>
        <v>607.35500000000002</v>
      </c>
      <c r="O80" s="132"/>
      <c r="P80" s="6"/>
      <c r="Q80" s="6"/>
    </row>
    <row r="81" spans="1:17" s="61" customFormat="1" ht="15" customHeight="1" x14ac:dyDescent="0.25">
      <c r="A81" s="136" t="s">
        <v>77</v>
      </c>
      <c r="B81" s="136">
        <v>991</v>
      </c>
      <c r="C81" s="136">
        <v>5</v>
      </c>
      <c r="D81" s="116">
        <v>401.94499999999999</v>
      </c>
      <c r="E81" s="116">
        <v>309.125</v>
      </c>
      <c r="F81" s="116">
        <v>348.28100000000001</v>
      </c>
      <c r="G81" s="121">
        <v>282.42899999999997</v>
      </c>
      <c r="H81" s="116">
        <v>153.023</v>
      </c>
      <c r="I81" s="116">
        <v>266.70299999999997</v>
      </c>
      <c r="J81" s="116">
        <v>290.40800000000002</v>
      </c>
      <c r="K81" s="116">
        <v>97.448999999999998</v>
      </c>
      <c r="L81" s="190">
        <v>56.713000000000001</v>
      </c>
      <c r="M81" s="193"/>
      <c r="N81" s="116">
        <f t="shared" si="2"/>
        <v>401.94499999999999</v>
      </c>
      <c r="O81" s="132"/>
      <c r="P81" s="6"/>
      <c r="Q81" s="6"/>
    </row>
    <row r="82" spans="1:17" s="18" customFormat="1" ht="15" customHeight="1" x14ac:dyDescent="0.25">
      <c r="A82" s="136" t="s">
        <v>77</v>
      </c>
      <c r="B82" s="136">
        <v>991</v>
      </c>
      <c r="C82" s="136">
        <v>6</v>
      </c>
      <c r="D82" s="116">
        <v>749.10900000000004</v>
      </c>
      <c r="E82" s="116">
        <v>720.28300000000002</v>
      </c>
      <c r="F82" s="116">
        <v>615.63099999999997</v>
      </c>
      <c r="G82" s="121">
        <v>672.58699999999999</v>
      </c>
      <c r="H82" s="116">
        <v>292.57400000000001</v>
      </c>
      <c r="I82" s="116">
        <v>518.88699999999994</v>
      </c>
      <c r="J82" s="116">
        <v>662.78099999999995</v>
      </c>
      <c r="K82" s="116">
        <v>212.34</v>
      </c>
      <c r="L82" s="190">
        <v>116.605</v>
      </c>
      <c r="M82" s="193"/>
      <c r="N82" s="116">
        <f t="shared" si="2"/>
        <v>749.10900000000004</v>
      </c>
      <c r="O82" s="132"/>
      <c r="P82" s="6"/>
      <c r="Q82" s="6"/>
    </row>
    <row r="83" spans="1:17" ht="15" customHeight="1" x14ac:dyDescent="0.25">
      <c r="A83" s="136" t="s">
        <v>34</v>
      </c>
      <c r="B83" s="136">
        <v>55502</v>
      </c>
      <c r="C83" s="136">
        <v>1</v>
      </c>
      <c r="D83" s="116">
        <v>13.677</v>
      </c>
      <c r="E83" s="116">
        <v>10.089</v>
      </c>
      <c r="F83" s="116">
        <v>16.928999999999998</v>
      </c>
      <c r="G83" s="121">
        <v>41.756999999999998</v>
      </c>
      <c r="H83" s="116">
        <v>65.215000000000003</v>
      </c>
      <c r="I83" s="119">
        <v>35.905999999999999</v>
      </c>
      <c r="J83" s="116">
        <v>72.168000000000006</v>
      </c>
      <c r="K83" s="116">
        <v>91.275000000000006</v>
      </c>
      <c r="L83" s="190">
        <v>87.088999999999999</v>
      </c>
      <c r="M83" s="190">
        <v>101.33</v>
      </c>
      <c r="N83" s="116">
        <f t="shared" si="2"/>
        <v>91.275000000000006</v>
      </c>
      <c r="O83" s="132"/>
      <c r="P83" s="6"/>
      <c r="Q83" s="6"/>
    </row>
    <row r="84" spans="1:17" ht="15" customHeight="1" x14ac:dyDescent="0.25">
      <c r="A84" s="136" t="s">
        <v>34</v>
      </c>
      <c r="B84" s="136">
        <v>55502</v>
      </c>
      <c r="C84" s="136">
        <v>2</v>
      </c>
      <c r="D84" s="116">
        <v>10.484999999999999</v>
      </c>
      <c r="E84" s="116">
        <v>9.2170000000000005</v>
      </c>
      <c r="F84" s="116">
        <v>16.216999999999999</v>
      </c>
      <c r="G84" s="121">
        <v>41.273000000000003</v>
      </c>
      <c r="H84" s="116">
        <v>64.540000000000006</v>
      </c>
      <c r="I84" s="119">
        <v>39.511000000000003</v>
      </c>
      <c r="J84" s="116">
        <v>73.637</v>
      </c>
      <c r="K84" s="116">
        <v>90.513999999999996</v>
      </c>
      <c r="L84" s="190">
        <v>77.36</v>
      </c>
      <c r="M84" s="190">
        <v>74.947000000000003</v>
      </c>
      <c r="N84" s="116">
        <f t="shared" si="2"/>
        <v>90.513999999999996</v>
      </c>
      <c r="O84" s="132"/>
      <c r="P84" s="6"/>
      <c r="Q84" s="6"/>
    </row>
    <row r="85" spans="1:17" ht="15" customHeight="1" x14ac:dyDescent="0.25">
      <c r="A85" s="136" t="s">
        <v>34</v>
      </c>
      <c r="B85" s="136">
        <v>55502</v>
      </c>
      <c r="C85" s="136">
        <v>3</v>
      </c>
      <c r="D85" s="116">
        <v>12.208</v>
      </c>
      <c r="E85" s="116">
        <v>10.039</v>
      </c>
      <c r="F85" s="116">
        <v>20.701000000000001</v>
      </c>
      <c r="G85" s="121">
        <v>40.393000000000001</v>
      </c>
      <c r="H85" s="116">
        <v>64.519000000000005</v>
      </c>
      <c r="I85" s="119">
        <v>38.408000000000001</v>
      </c>
      <c r="J85" s="116">
        <v>55.04</v>
      </c>
      <c r="K85" s="116">
        <v>77.63</v>
      </c>
      <c r="L85" s="190">
        <v>100.13</v>
      </c>
      <c r="M85" s="190">
        <v>76.17</v>
      </c>
      <c r="N85" s="116">
        <f t="shared" si="2"/>
        <v>77.63</v>
      </c>
      <c r="O85" s="132"/>
      <c r="P85" s="6"/>
      <c r="Q85" s="6"/>
    </row>
    <row r="86" spans="1:17" ht="15" customHeight="1" x14ac:dyDescent="0.25">
      <c r="A86" s="136" t="s">
        <v>34</v>
      </c>
      <c r="B86" s="136">
        <v>55502</v>
      </c>
      <c r="C86" s="136">
        <v>4</v>
      </c>
      <c r="D86" s="116">
        <v>12.183</v>
      </c>
      <c r="E86" s="116">
        <v>7.4850000000000003</v>
      </c>
      <c r="F86" s="116">
        <v>19.056999999999999</v>
      </c>
      <c r="G86" s="121">
        <v>39.776000000000003</v>
      </c>
      <c r="H86" s="116">
        <v>58.024000000000001</v>
      </c>
      <c r="I86" s="119">
        <v>44.209000000000003</v>
      </c>
      <c r="J86" s="116">
        <v>63.463999999999999</v>
      </c>
      <c r="K86" s="116">
        <v>85.492999999999995</v>
      </c>
      <c r="L86" s="190">
        <v>91.632000000000005</v>
      </c>
      <c r="M86" s="190">
        <v>71.105999999999995</v>
      </c>
      <c r="N86" s="116">
        <f t="shared" si="2"/>
        <v>85.492999999999995</v>
      </c>
      <c r="O86" s="132"/>
      <c r="P86" s="6"/>
      <c r="Q86" s="6"/>
    </row>
    <row r="87" spans="1:17" ht="15" customHeight="1" x14ac:dyDescent="0.25">
      <c r="A87" s="136" t="s">
        <v>35</v>
      </c>
      <c r="B87" s="136">
        <v>6213</v>
      </c>
      <c r="C87" s="118" t="s">
        <v>22</v>
      </c>
      <c r="D87" s="116">
        <v>3257.4589999999998</v>
      </c>
      <c r="E87" s="116">
        <v>1938.89</v>
      </c>
      <c r="F87" s="116">
        <v>2177.2869999999998</v>
      </c>
      <c r="G87" s="121">
        <v>1655.4380000000001</v>
      </c>
      <c r="H87" s="116">
        <v>1296.941</v>
      </c>
      <c r="I87" s="119">
        <v>959.46699999999998</v>
      </c>
      <c r="J87" s="116">
        <v>1131.43</v>
      </c>
      <c r="K87" s="116">
        <v>729.71400000000006</v>
      </c>
      <c r="L87" s="190">
        <v>1038.347</v>
      </c>
      <c r="M87" s="190">
        <v>727.98299999999995</v>
      </c>
      <c r="N87" s="116">
        <f t="shared" si="2"/>
        <v>3257.4589999999998</v>
      </c>
      <c r="O87" s="132"/>
      <c r="P87" s="6"/>
      <c r="Q87" s="6"/>
    </row>
    <row r="88" spans="1:17" ht="15" customHeight="1" x14ac:dyDescent="0.25">
      <c r="A88" s="136" t="s">
        <v>35</v>
      </c>
      <c r="B88" s="136">
        <v>6213</v>
      </c>
      <c r="C88" s="118" t="s">
        <v>23</v>
      </c>
      <c r="D88" s="116">
        <v>3898.77</v>
      </c>
      <c r="E88" s="116">
        <v>2281.5940000000001</v>
      </c>
      <c r="F88" s="116">
        <v>1838.7249999999999</v>
      </c>
      <c r="G88" s="121">
        <v>1671.5360000000001</v>
      </c>
      <c r="H88" s="116">
        <v>949.68399999999997</v>
      </c>
      <c r="I88" s="119">
        <v>1082.1969999999999</v>
      </c>
      <c r="J88" s="116">
        <v>912.29</v>
      </c>
      <c r="K88" s="116">
        <v>890.05799999999999</v>
      </c>
      <c r="L88" s="190">
        <v>904.36500000000001</v>
      </c>
      <c r="M88" s="190">
        <v>837.29300000000001</v>
      </c>
      <c r="N88" s="116">
        <f t="shared" si="2"/>
        <v>3898.77</v>
      </c>
      <c r="O88" s="132"/>
      <c r="P88" s="6"/>
      <c r="Q88" s="6"/>
    </row>
    <row r="89" spans="1:17" ht="15" customHeight="1" x14ac:dyDescent="0.25">
      <c r="A89" s="136" t="s">
        <v>36</v>
      </c>
      <c r="B89" s="136">
        <v>997</v>
      </c>
      <c r="C89" s="136">
        <v>12</v>
      </c>
      <c r="D89" s="116">
        <v>3877.248</v>
      </c>
      <c r="E89" s="116">
        <v>1095.73</v>
      </c>
      <c r="F89" s="116">
        <v>1160.4960000000001</v>
      </c>
      <c r="G89" s="121">
        <v>1431.886</v>
      </c>
      <c r="H89" s="116">
        <v>1169.681</v>
      </c>
      <c r="I89" s="119">
        <v>1115.538</v>
      </c>
      <c r="J89" s="116">
        <v>1241.0730000000001</v>
      </c>
      <c r="K89" s="116">
        <v>793.93700000000001</v>
      </c>
      <c r="L89" s="190">
        <v>815.40099999999995</v>
      </c>
      <c r="M89" s="190">
        <v>621.44399999999996</v>
      </c>
      <c r="N89" s="116">
        <f t="shared" si="2"/>
        <v>3877.248</v>
      </c>
      <c r="O89" s="132"/>
      <c r="P89" s="6"/>
      <c r="Q89" s="6"/>
    </row>
    <row r="90" spans="1:17" ht="15" customHeight="1" x14ac:dyDescent="0.25">
      <c r="A90" s="136" t="s">
        <v>36</v>
      </c>
      <c r="B90" s="136">
        <v>997</v>
      </c>
      <c r="C90" s="136">
        <v>4</v>
      </c>
      <c r="D90" s="116"/>
      <c r="E90" s="116"/>
      <c r="F90" s="116"/>
      <c r="G90" s="121"/>
      <c r="H90" s="116"/>
      <c r="I90" s="119"/>
      <c r="J90" s="116"/>
      <c r="K90" s="116"/>
      <c r="L90" s="190"/>
      <c r="M90" s="190"/>
      <c r="N90" s="116"/>
      <c r="O90" s="132"/>
      <c r="P90" s="6"/>
      <c r="Q90" s="6"/>
    </row>
    <row r="91" spans="1:17" ht="15" customHeight="1" x14ac:dyDescent="0.25">
      <c r="A91" s="136" t="s">
        <v>36</v>
      </c>
      <c r="B91" s="136">
        <v>997</v>
      </c>
      <c r="C91" s="136">
        <v>5</v>
      </c>
      <c r="D91" s="116"/>
      <c r="E91" s="116"/>
      <c r="F91" s="116"/>
      <c r="G91" s="121"/>
      <c r="H91" s="116"/>
      <c r="I91" s="119"/>
      <c r="J91" s="116"/>
      <c r="K91" s="116"/>
      <c r="L91" s="190"/>
      <c r="M91" s="190"/>
      <c r="N91" s="116"/>
      <c r="O91" s="132"/>
      <c r="P91" s="6"/>
      <c r="Q91" s="6"/>
    </row>
    <row r="92" spans="1:17" ht="15" customHeight="1" x14ac:dyDescent="0.25">
      <c r="A92" s="136" t="s">
        <v>36</v>
      </c>
      <c r="B92" s="136">
        <v>997</v>
      </c>
      <c r="C92" s="136">
        <v>6</v>
      </c>
      <c r="D92" s="116"/>
      <c r="E92" s="116"/>
      <c r="F92" s="116"/>
      <c r="G92" s="121"/>
      <c r="H92" s="116"/>
      <c r="I92" s="119"/>
      <c r="J92" s="116"/>
      <c r="K92" s="116"/>
      <c r="L92" s="190"/>
      <c r="M92" s="190"/>
      <c r="N92" s="116"/>
      <c r="O92" s="132"/>
      <c r="P92" s="6"/>
      <c r="Q92" s="6"/>
    </row>
    <row r="93" spans="1:17" ht="15" customHeight="1" x14ac:dyDescent="0.25">
      <c r="A93" s="136" t="s">
        <v>37</v>
      </c>
      <c r="B93" s="136">
        <v>55229</v>
      </c>
      <c r="C93" s="118" t="s">
        <v>38</v>
      </c>
      <c r="D93" s="116">
        <v>3.4289999999999998</v>
      </c>
      <c r="E93" s="116">
        <v>2.3439999999999999</v>
      </c>
      <c r="F93" s="116">
        <v>5.9630000000000001</v>
      </c>
      <c r="G93" s="121">
        <v>5.944</v>
      </c>
      <c r="H93" s="116">
        <v>9.8680000000000003</v>
      </c>
      <c r="I93" s="119">
        <v>7.9779999999999998</v>
      </c>
      <c r="J93" s="116">
        <v>8.61</v>
      </c>
      <c r="K93" s="116">
        <v>14.579000000000001</v>
      </c>
      <c r="L93" s="190">
        <v>15.87</v>
      </c>
      <c r="M93" s="190">
        <v>11.859</v>
      </c>
      <c r="N93" s="116">
        <f t="shared" si="2"/>
        <v>14.579000000000001</v>
      </c>
      <c r="O93" s="132"/>
      <c r="P93" s="6"/>
      <c r="Q93" s="6"/>
    </row>
    <row r="94" spans="1:17" ht="15" customHeight="1" x14ac:dyDescent="0.25">
      <c r="A94" s="136" t="s">
        <v>37</v>
      </c>
      <c r="B94" s="136">
        <v>55229</v>
      </c>
      <c r="C94" s="118" t="s">
        <v>39</v>
      </c>
      <c r="D94" s="116">
        <v>3.5920000000000001</v>
      </c>
      <c r="E94" s="116">
        <v>2.7450000000000001</v>
      </c>
      <c r="F94" s="116">
        <v>7.2279999999999998</v>
      </c>
      <c r="G94" s="121">
        <v>5.7220000000000004</v>
      </c>
      <c r="H94" s="116">
        <v>10.234</v>
      </c>
      <c r="I94" s="119">
        <v>7.4649999999999999</v>
      </c>
      <c r="J94" s="116">
        <v>8.4239999999999995</v>
      </c>
      <c r="K94" s="116">
        <v>16.981999999999999</v>
      </c>
      <c r="L94" s="190">
        <v>8.2370000000000001</v>
      </c>
      <c r="M94" s="190">
        <v>10.504</v>
      </c>
      <c r="N94" s="116">
        <f t="shared" si="2"/>
        <v>16.981999999999999</v>
      </c>
      <c r="O94" s="132"/>
      <c r="P94" s="6"/>
      <c r="Q94" s="6"/>
    </row>
    <row r="95" spans="1:17" ht="15" customHeight="1" x14ac:dyDescent="0.25">
      <c r="A95" s="136" t="s">
        <v>37</v>
      </c>
      <c r="B95" s="136">
        <v>55229</v>
      </c>
      <c r="C95" s="118" t="s">
        <v>40</v>
      </c>
      <c r="D95" s="116">
        <v>4.4649999999999999</v>
      </c>
      <c r="E95" s="116">
        <v>2.4820000000000002</v>
      </c>
      <c r="F95" s="116">
        <v>6.0659999999999998</v>
      </c>
      <c r="G95" s="121">
        <v>5.5739999999999998</v>
      </c>
      <c r="H95" s="116">
        <v>9.9649999999999999</v>
      </c>
      <c r="I95" s="119">
        <v>9.4979999999999993</v>
      </c>
      <c r="J95" s="116">
        <v>10.304</v>
      </c>
      <c r="K95" s="116">
        <v>18.475999999999999</v>
      </c>
      <c r="L95" s="190">
        <v>17.544</v>
      </c>
      <c r="M95" s="190">
        <v>12.167999999999999</v>
      </c>
      <c r="N95" s="116">
        <f t="shared" si="2"/>
        <v>18.475999999999999</v>
      </c>
      <c r="O95" s="132"/>
      <c r="P95" s="6"/>
      <c r="Q95" s="6"/>
    </row>
    <row r="96" spans="1:17" ht="15" customHeight="1" x14ac:dyDescent="0.25">
      <c r="A96" s="136" t="s">
        <v>37</v>
      </c>
      <c r="B96" s="136">
        <v>55229</v>
      </c>
      <c r="C96" s="118" t="s">
        <v>41</v>
      </c>
      <c r="D96" s="116">
        <v>4.0019999999999998</v>
      </c>
      <c r="E96" s="116">
        <v>1.958</v>
      </c>
      <c r="F96" s="116">
        <v>5.4880000000000004</v>
      </c>
      <c r="G96" s="121">
        <v>6.02</v>
      </c>
      <c r="H96" s="116">
        <v>10.336</v>
      </c>
      <c r="I96" s="119">
        <v>8.0359999999999996</v>
      </c>
      <c r="J96" s="116">
        <v>9.0109999999999992</v>
      </c>
      <c r="K96" s="116">
        <v>14.565</v>
      </c>
      <c r="L96" s="190">
        <v>24.367999999999999</v>
      </c>
      <c r="M96" s="190">
        <v>8.2100000000000009</v>
      </c>
      <c r="N96" s="116">
        <f t="shared" si="2"/>
        <v>14.565</v>
      </c>
      <c r="O96" s="132"/>
      <c r="P96" s="6"/>
      <c r="Q96" s="6"/>
    </row>
    <row r="97" spans="1:17" ht="15" customHeight="1" x14ac:dyDescent="0.25">
      <c r="A97" s="136" t="s">
        <v>37</v>
      </c>
      <c r="B97" s="136">
        <v>55229</v>
      </c>
      <c r="C97" s="118" t="s">
        <v>42</v>
      </c>
      <c r="D97" s="116">
        <v>4.2190000000000003</v>
      </c>
      <c r="E97" s="116">
        <v>2.4750000000000001</v>
      </c>
      <c r="F97" s="116">
        <v>5.931</v>
      </c>
      <c r="G97" s="121">
        <v>6.6189999999999998</v>
      </c>
      <c r="H97" s="116">
        <v>9.9600000000000009</v>
      </c>
      <c r="I97" s="119">
        <v>7.5759999999999996</v>
      </c>
      <c r="J97" s="116">
        <v>8.016</v>
      </c>
      <c r="K97" s="116">
        <v>17.024999999999999</v>
      </c>
      <c r="L97" s="190">
        <v>15.343</v>
      </c>
      <c r="M97" s="190">
        <v>13.573</v>
      </c>
      <c r="N97" s="116">
        <f t="shared" si="2"/>
        <v>17.024999999999999</v>
      </c>
      <c r="O97" s="132"/>
      <c r="P97" s="6"/>
      <c r="Q97" s="6"/>
    </row>
    <row r="98" spans="1:17" ht="15" customHeight="1" x14ac:dyDescent="0.25">
      <c r="A98" s="136" t="s">
        <v>37</v>
      </c>
      <c r="B98" s="136">
        <v>55229</v>
      </c>
      <c r="C98" s="118" t="s">
        <v>43</v>
      </c>
      <c r="D98" s="116">
        <v>3.0779999999999998</v>
      </c>
      <c r="E98" s="116">
        <v>2.0169999999999999</v>
      </c>
      <c r="F98" s="116">
        <v>5.0880000000000001</v>
      </c>
      <c r="G98" s="121">
        <v>5.992</v>
      </c>
      <c r="H98" s="116">
        <v>10.34</v>
      </c>
      <c r="I98" s="119">
        <v>6.6689999999999996</v>
      </c>
      <c r="J98" s="116">
        <v>6.7279999999999998</v>
      </c>
      <c r="K98" s="116">
        <v>14.95</v>
      </c>
      <c r="L98" s="190">
        <v>22.545000000000002</v>
      </c>
      <c r="M98" s="190">
        <v>12.009</v>
      </c>
      <c r="N98" s="116">
        <f t="shared" si="2"/>
        <v>14.95</v>
      </c>
      <c r="O98" s="132"/>
      <c r="P98" s="6"/>
      <c r="Q98" s="6"/>
    </row>
    <row r="99" spans="1:17" ht="15" customHeight="1" x14ac:dyDescent="0.25">
      <c r="A99" s="136" t="s">
        <v>37</v>
      </c>
      <c r="B99" s="136">
        <v>55229</v>
      </c>
      <c r="C99" s="118" t="s">
        <v>44</v>
      </c>
      <c r="D99" s="116">
        <v>3.5539999999999998</v>
      </c>
      <c r="E99" s="116">
        <v>2.4609999999999999</v>
      </c>
      <c r="F99" s="116">
        <v>6.29</v>
      </c>
      <c r="G99" s="121">
        <v>6.1440000000000001</v>
      </c>
      <c r="H99" s="116">
        <v>10.653</v>
      </c>
      <c r="I99" s="119">
        <v>8.6609999999999996</v>
      </c>
      <c r="J99" s="116">
        <v>9.3529999999999998</v>
      </c>
      <c r="K99" s="116">
        <v>19.635999999999999</v>
      </c>
      <c r="L99" s="190">
        <v>16.125</v>
      </c>
      <c r="M99" s="190">
        <v>13.926</v>
      </c>
      <c r="N99" s="116">
        <f t="shared" si="2"/>
        <v>19.635999999999999</v>
      </c>
      <c r="O99" s="132"/>
      <c r="P99" s="6"/>
      <c r="Q99" s="6"/>
    </row>
    <row r="100" spans="1:17" ht="15" customHeight="1" x14ac:dyDescent="0.25">
      <c r="A100" s="136" t="s">
        <v>37</v>
      </c>
      <c r="B100" s="136">
        <v>55229</v>
      </c>
      <c r="C100" s="118" t="s">
        <v>45</v>
      </c>
      <c r="D100" s="116">
        <v>3.5219999999999998</v>
      </c>
      <c r="E100" s="116">
        <v>2.3039999999999998</v>
      </c>
      <c r="F100" s="116">
        <v>5.7720000000000002</v>
      </c>
      <c r="G100" s="121">
        <v>6.2969999999999997</v>
      </c>
      <c r="H100" s="116">
        <v>11.041</v>
      </c>
      <c r="I100" s="119">
        <v>7.952</v>
      </c>
      <c r="J100" s="116">
        <v>9.0640000000000001</v>
      </c>
      <c r="K100" s="116">
        <v>13.331</v>
      </c>
      <c r="L100" s="190">
        <v>22.062999999999999</v>
      </c>
      <c r="M100" s="190">
        <v>14.689</v>
      </c>
      <c r="N100" s="116">
        <f t="shared" si="2"/>
        <v>13.331</v>
      </c>
      <c r="O100" s="132"/>
      <c r="P100" s="6"/>
      <c r="Q100" s="6"/>
    </row>
    <row r="101" spans="1:17" s="4" customFormat="1" ht="15" customHeight="1" x14ac:dyDescent="0.25">
      <c r="A101" s="137" t="s">
        <v>46</v>
      </c>
      <c r="B101" s="137">
        <v>1007</v>
      </c>
      <c r="C101" s="137">
        <v>1</v>
      </c>
      <c r="D101" s="116"/>
      <c r="E101" s="116"/>
      <c r="F101" s="116"/>
      <c r="G101" s="121"/>
      <c r="H101" s="116"/>
      <c r="I101" s="119"/>
      <c r="J101" s="116"/>
      <c r="K101" s="116"/>
      <c r="L101" s="190"/>
      <c r="M101" s="190"/>
      <c r="N101" s="116"/>
      <c r="O101" s="132"/>
      <c r="P101" s="6"/>
      <c r="Q101" s="6"/>
    </row>
    <row r="102" spans="1:17" s="4" customFormat="1" ht="15" customHeight="1" x14ac:dyDescent="0.25">
      <c r="A102" s="137" t="s">
        <v>46</v>
      </c>
      <c r="B102" s="137">
        <v>1007</v>
      </c>
      <c r="C102" s="137">
        <v>2</v>
      </c>
      <c r="D102" s="116"/>
      <c r="E102" s="116"/>
      <c r="F102" s="116"/>
      <c r="G102" s="121"/>
      <c r="H102" s="116"/>
      <c r="I102" s="119"/>
      <c r="J102" s="116"/>
      <c r="K102" s="116"/>
      <c r="L102" s="190"/>
      <c r="M102" s="190"/>
      <c r="N102" s="116"/>
      <c r="O102" s="132"/>
      <c r="P102" s="6"/>
      <c r="Q102" s="6"/>
    </row>
    <row r="103" spans="1:17" s="4" customFormat="1" ht="15" customHeight="1" x14ac:dyDescent="0.25">
      <c r="A103" s="137" t="s">
        <v>46</v>
      </c>
      <c r="B103" s="137">
        <v>1007</v>
      </c>
      <c r="C103" s="137">
        <v>3</v>
      </c>
      <c r="D103" s="116"/>
      <c r="E103" s="116"/>
      <c r="F103" s="116"/>
      <c r="G103" s="121"/>
      <c r="H103" s="116"/>
      <c r="I103" s="119"/>
      <c r="J103" s="116"/>
      <c r="K103" s="116"/>
      <c r="L103" s="190"/>
      <c r="M103" s="190"/>
      <c r="N103" s="116"/>
      <c r="O103" s="132"/>
      <c r="P103" s="6"/>
      <c r="Q103" s="6"/>
    </row>
    <row r="104" spans="1:17" ht="15" customHeight="1" x14ac:dyDescent="0.25">
      <c r="A104" s="136" t="s">
        <v>46</v>
      </c>
      <c r="B104" s="136">
        <v>1007</v>
      </c>
      <c r="C104" s="118" t="s">
        <v>47</v>
      </c>
      <c r="D104" s="116">
        <v>10.148</v>
      </c>
      <c r="E104" s="116">
        <v>2.9430000000000001</v>
      </c>
      <c r="F104" s="116">
        <v>9.2810000000000006</v>
      </c>
      <c r="G104" s="121">
        <v>6.819</v>
      </c>
      <c r="H104" s="116">
        <v>17.800999999999998</v>
      </c>
      <c r="I104" s="119">
        <v>10.555</v>
      </c>
      <c r="J104" s="116">
        <v>9.1920000000000002</v>
      </c>
      <c r="K104" s="116">
        <v>18.244</v>
      </c>
      <c r="L104" s="190">
        <v>23.975000000000001</v>
      </c>
      <c r="M104" s="190">
        <v>9.7110000000000003</v>
      </c>
      <c r="N104" s="116">
        <f t="shared" si="2"/>
        <v>18.244</v>
      </c>
      <c r="O104" s="132"/>
      <c r="P104" s="6"/>
      <c r="Q104" s="6"/>
    </row>
    <row r="105" spans="1:17" ht="15" customHeight="1" x14ac:dyDescent="0.25">
      <c r="A105" s="136" t="s">
        <v>46</v>
      </c>
      <c r="B105" s="136">
        <v>1007</v>
      </c>
      <c r="C105" s="118" t="s">
        <v>48</v>
      </c>
      <c r="D105" s="116">
        <v>9.8960000000000008</v>
      </c>
      <c r="E105" s="116">
        <v>3.0129999999999999</v>
      </c>
      <c r="F105" s="116">
        <v>7.8719999999999999</v>
      </c>
      <c r="G105" s="121">
        <v>8.7010000000000005</v>
      </c>
      <c r="H105" s="116">
        <v>17.577000000000002</v>
      </c>
      <c r="I105" s="119">
        <v>13.755000000000001</v>
      </c>
      <c r="J105" s="116">
        <v>10.795999999999999</v>
      </c>
      <c r="K105" s="116">
        <v>18.875</v>
      </c>
      <c r="L105" s="190">
        <v>19.481999999999999</v>
      </c>
      <c r="M105" s="190">
        <v>9.8840000000000003</v>
      </c>
      <c r="N105" s="116">
        <f t="shared" si="2"/>
        <v>18.875</v>
      </c>
      <c r="O105" s="132"/>
      <c r="P105" s="6"/>
      <c r="Q105" s="6"/>
    </row>
    <row r="106" spans="1:17" ht="15" customHeight="1" x14ac:dyDescent="0.25">
      <c r="A106" s="136" t="s">
        <v>46</v>
      </c>
      <c r="B106" s="136">
        <v>1007</v>
      </c>
      <c r="C106" s="118" t="s">
        <v>49</v>
      </c>
      <c r="D106" s="116">
        <v>11.103</v>
      </c>
      <c r="E106" s="116">
        <v>3.7719999999999998</v>
      </c>
      <c r="F106" s="116">
        <v>7.5179999999999998</v>
      </c>
      <c r="G106" s="121">
        <v>12.742000000000001</v>
      </c>
      <c r="H106" s="116">
        <v>19.510999999999999</v>
      </c>
      <c r="I106" s="119">
        <v>13.477</v>
      </c>
      <c r="J106" s="116">
        <v>11.052</v>
      </c>
      <c r="K106" s="116">
        <v>23.015000000000001</v>
      </c>
      <c r="L106" s="190">
        <v>22.882000000000001</v>
      </c>
      <c r="M106" s="190">
        <v>12.596</v>
      </c>
      <c r="N106" s="116">
        <f t="shared" si="2"/>
        <v>23.015000000000001</v>
      </c>
      <c r="O106" s="132"/>
      <c r="P106" s="6"/>
      <c r="Q106" s="6"/>
    </row>
    <row r="107" spans="1:17" s="7" customFormat="1" ht="15" customHeight="1" x14ac:dyDescent="0.25">
      <c r="A107" s="136" t="s">
        <v>79</v>
      </c>
      <c r="B107" s="136">
        <v>994</v>
      </c>
      <c r="C107" s="136">
        <v>1</v>
      </c>
      <c r="D107" s="68">
        <v>2272.2869999999998</v>
      </c>
      <c r="E107" s="68">
        <v>1629.8869999999999</v>
      </c>
      <c r="F107" s="68">
        <v>1619.92</v>
      </c>
      <c r="G107" s="121">
        <v>1516.46</v>
      </c>
      <c r="H107" s="116">
        <v>1743.585</v>
      </c>
      <c r="I107" s="116">
        <v>1868.4110000000001</v>
      </c>
      <c r="J107" s="116">
        <v>1992.1410000000001</v>
      </c>
      <c r="K107" s="116">
        <v>2339.65</v>
      </c>
      <c r="L107" s="190">
        <v>1972.731</v>
      </c>
      <c r="M107" s="190">
        <v>1717.337</v>
      </c>
      <c r="N107" s="116">
        <f t="shared" si="2"/>
        <v>2339.65</v>
      </c>
      <c r="O107" s="132"/>
      <c r="P107" s="6"/>
      <c r="Q107" s="6"/>
    </row>
    <row r="108" spans="1:17" ht="15" customHeight="1" x14ac:dyDescent="0.25">
      <c r="A108" s="136" t="s">
        <v>79</v>
      </c>
      <c r="B108" s="136">
        <v>994</v>
      </c>
      <c r="C108" s="136">
        <v>2</v>
      </c>
      <c r="D108" s="116">
        <v>3495.0990000000002</v>
      </c>
      <c r="E108" s="116">
        <v>1159.1610000000001</v>
      </c>
      <c r="F108" s="116">
        <v>2795.172</v>
      </c>
      <c r="G108" s="121">
        <v>2133.3040000000001</v>
      </c>
      <c r="H108" s="116">
        <v>1555.145</v>
      </c>
      <c r="I108" s="116">
        <v>1412.596</v>
      </c>
      <c r="J108" s="116">
        <v>3053.9949999999999</v>
      </c>
      <c r="K108" s="116">
        <v>3082.1930000000002</v>
      </c>
      <c r="L108" s="190">
        <v>1708.2539999999999</v>
      </c>
      <c r="M108" s="190">
        <v>1209.866</v>
      </c>
      <c r="N108" s="116">
        <f t="shared" si="2"/>
        <v>3495.0990000000002</v>
      </c>
      <c r="O108" s="132"/>
      <c r="P108" s="6"/>
      <c r="Q108" s="6"/>
    </row>
    <row r="109" spans="1:17" ht="15" customHeight="1" x14ac:dyDescent="0.25">
      <c r="A109" s="136" t="s">
        <v>79</v>
      </c>
      <c r="B109" s="136">
        <v>994</v>
      </c>
      <c r="C109" s="136">
        <v>3</v>
      </c>
      <c r="D109" s="116">
        <v>4854.5429999999997</v>
      </c>
      <c r="E109" s="116">
        <v>2262.9090000000001</v>
      </c>
      <c r="F109" s="116">
        <v>2010.731</v>
      </c>
      <c r="G109" s="121">
        <v>2276.8939999999998</v>
      </c>
      <c r="H109" s="116">
        <v>1833.0329999999999</v>
      </c>
      <c r="I109" s="116">
        <v>3583.4009999999998</v>
      </c>
      <c r="J109" s="116">
        <v>3149.011</v>
      </c>
      <c r="K109" s="116">
        <v>2657.0990000000002</v>
      </c>
      <c r="L109" s="190">
        <v>3112.8870000000002</v>
      </c>
      <c r="M109" s="190">
        <v>1694.7180000000001</v>
      </c>
      <c r="N109" s="116">
        <f t="shared" si="2"/>
        <v>4854.5429999999997</v>
      </c>
      <c r="O109" s="132"/>
      <c r="P109" s="6"/>
      <c r="Q109" s="6"/>
    </row>
    <row r="110" spans="1:17" ht="15" customHeight="1" x14ac:dyDescent="0.25">
      <c r="A110" s="136" t="s">
        <v>79</v>
      </c>
      <c r="B110" s="136">
        <v>994</v>
      </c>
      <c r="C110" s="136">
        <v>4</v>
      </c>
      <c r="D110" s="116">
        <v>5176.6949999999997</v>
      </c>
      <c r="E110" s="116">
        <v>4606.0370000000003</v>
      </c>
      <c r="F110" s="116">
        <v>4779.7780000000002</v>
      </c>
      <c r="G110" s="121">
        <v>3739.846</v>
      </c>
      <c r="H110" s="116">
        <v>4160.9799999999996</v>
      </c>
      <c r="I110" s="116">
        <v>4042.6179999999999</v>
      </c>
      <c r="J110" s="116">
        <v>4852.6540000000005</v>
      </c>
      <c r="K110" s="116">
        <v>4347.84</v>
      </c>
      <c r="L110" s="190">
        <v>4019.3270000000002</v>
      </c>
      <c r="M110" s="190">
        <v>3750.877</v>
      </c>
      <c r="N110" s="116">
        <f t="shared" si="2"/>
        <v>5176.6949999999997</v>
      </c>
      <c r="O110" s="132"/>
      <c r="P110" s="6"/>
      <c r="Q110" s="6"/>
    </row>
    <row r="111" spans="1:17" ht="15" customHeight="1" x14ac:dyDescent="0.25">
      <c r="A111" s="136" t="s">
        <v>50</v>
      </c>
      <c r="B111" s="136">
        <v>1008</v>
      </c>
      <c r="C111" s="136">
        <v>1</v>
      </c>
      <c r="D111" s="116">
        <v>1250.1110000000001</v>
      </c>
      <c r="E111" s="116">
        <v>628.97900000000004</v>
      </c>
      <c r="F111" s="116">
        <v>942.553</v>
      </c>
      <c r="G111" s="121">
        <v>330.58</v>
      </c>
      <c r="H111" s="116">
        <v>0.78400000000000003</v>
      </c>
      <c r="I111" s="117"/>
      <c r="J111" s="116"/>
      <c r="K111" s="116"/>
      <c r="L111" s="190"/>
      <c r="M111" s="240"/>
      <c r="N111" s="116">
        <f t="shared" si="2"/>
        <v>1250.1110000000001</v>
      </c>
      <c r="O111" s="132"/>
      <c r="P111" s="6"/>
      <c r="Q111" s="6"/>
    </row>
    <row r="112" spans="1:17" ht="15" customHeight="1" x14ac:dyDescent="0.25">
      <c r="A112" s="136" t="s">
        <v>50</v>
      </c>
      <c r="B112" s="136">
        <v>1008</v>
      </c>
      <c r="C112" s="136">
        <v>2</v>
      </c>
      <c r="D112" s="116">
        <v>1590.971</v>
      </c>
      <c r="E112" s="116">
        <v>990.83900000000006</v>
      </c>
      <c r="F112" s="116">
        <v>1194.912</v>
      </c>
      <c r="G112" s="121">
        <v>371.57499999999999</v>
      </c>
      <c r="H112" s="116">
        <v>336.73399999999998</v>
      </c>
      <c r="I112" s="116">
        <v>727.40200000000004</v>
      </c>
      <c r="J112" s="116">
        <v>859.55</v>
      </c>
      <c r="K112" s="116">
        <v>512.46500000000003</v>
      </c>
      <c r="L112" s="190">
        <v>320.34399999999999</v>
      </c>
      <c r="M112" s="190">
        <v>213.267</v>
      </c>
      <c r="N112" s="116">
        <f t="shared" si="2"/>
        <v>1590.971</v>
      </c>
      <c r="O112" s="132"/>
      <c r="P112" s="6"/>
      <c r="Q112" s="6"/>
    </row>
    <row r="113" spans="1:17" ht="15" customHeight="1" x14ac:dyDescent="0.25">
      <c r="A113" s="136" t="s">
        <v>50</v>
      </c>
      <c r="B113" s="136">
        <v>1008</v>
      </c>
      <c r="C113" s="136">
        <v>3</v>
      </c>
      <c r="D113" s="116">
        <v>1029.18</v>
      </c>
      <c r="E113" s="116">
        <v>802.06299999999999</v>
      </c>
      <c r="F113" s="116">
        <v>735.96400000000006</v>
      </c>
      <c r="G113" s="121">
        <v>363.58699999999999</v>
      </c>
      <c r="H113" s="116">
        <v>0.46800000000000003</v>
      </c>
      <c r="I113" s="116"/>
      <c r="J113" s="116"/>
      <c r="K113" s="116"/>
      <c r="L113" s="190"/>
      <c r="M113" s="240"/>
      <c r="N113" s="116">
        <f t="shared" si="2"/>
        <v>1029.18</v>
      </c>
      <c r="O113" s="132"/>
      <c r="P113" s="6"/>
      <c r="Q113" s="6"/>
    </row>
    <row r="114" spans="1:17" ht="15" customHeight="1" x14ac:dyDescent="0.25">
      <c r="A114" s="136" t="s">
        <v>50</v>
      </c>
      <c r="B114" s="136">
        <v>1008</v>
      </c>
      <c r="C114" s="136">
        <v>4</v>
      </c>
      <c r="D114" s="116">
        <v>1071.615</v>
      </c>
      <c r="E114" s="116">
        <v>666.19399999999996</v>
      </c>
      <c r="F114" s="116">
        <v>1048.547</v>
      </c>
      <c r="G114" s="121">
        <v>278.82</v>
      </c>
      <c r="H114" s="116">
        <v>166.42599999999999</v>
      </c>
      <c r="I114" s="116">
        <v>472.61900000000003</v>
      </c>
      <c r="J114" s="116">
        <v>797.14700000000005</v>
      </c>
      <c r="K114" s="116">
        <v>427.92599999999999</v>
      </c>
      <c r="L114" s="190">
        <v>328.202</v>
      </c>
      <c r="M114" s="190">
        <v>179.71899999999999</v>
      </c>
      <c r="N114" s="116">
        <f t="shared" si="2"/>
        <v>1071.615</v>
      </c>
      <c r="O114" s="132"/>
      <c r="P114" s="6"/>
      <c r="Q114" s="6"/>
    </row>
    <row r="115" spans="1:17" ht="15" customHeight="1" x14ac:dyDescent="0.25">
      <c r="A115" s="136" t="s">
        <v>51</v>
      </c>
      <c r="B115" s="136">
        <v>6085</v>
      </c>
      <c r="C115" s="136">
        <v>14</v>
      </c>
      <c r="D115" s="116">
        <v>7180.893</v>
      </c>
      <c r="E115" s="116">
        <v>3335.9490000000001</v>
      </c>
      <c r="F115" s="116">
        <v>1835.471</v>
      </c>
      <c r="G115" s="121">
        <v>1278.559</v>
      </c>
      <c r="H115" s="116">
        <v>782.36599999999999</v>
      </c>
      <c r="I115" s="116">
        <v>910.80899999999997</v>
      </c>
      <c r="J115" s="116">
        <v>939.14400000000001</v>
      </c>
      <c r="K115" s="116">
        <v>332.76799999999997</v>
      </c>
      <c r="L115" s="190">
        <v>280.58600000000001</v>
      </c>
      <c r="M115" s="190">
        <v>383.95100000000002</v>
      </c>
      <c r="N115" s="116">
        <f t="shared" si="2"/>
        <v>7180.893</v>
      </c>
      <c r="O115" s="132"/>
      <c r="P115" s="6"/>
      <c r="Q115" s="6"/>
    </row>
    <row r="116" spans="1:17" ht="15" customHeight="1" x14ac:dyDescent="0.25">
      <c r="A116" s="136" t="s">
        <v>51</v>
      </c>
      <c r="B116" s="136">
        <v>6085</v>
      </c>
      <c r="C116" s="136">
        <v>15</v>
      </c>
      <c r="D116" s="116">
        <v>4745.4359999999997</v>
      </c>
      <c r="E116" s="116">
        <v>2167.607</v>
      </c>
      <c r="F116" s="116">
        <v>3093.7069999999999</v>
      </c>
      <c r="G116" s="121">
        <v>2370.009</v>
      </c>
      <c r="H116" s="116">
        <v>2086.38</v>
      </c>
      <c r="I116" s="116">
        <v>1755.6079999999999</v>
      </c>
      <c r="J116" s="116">
        <v>1593.9639999999999</v>
      </c>
      <c r="K116" s="116">
        <v>1420.8109999999999</v>
      </c>
      <c r="L116" s="190">
        <v>773.97400000000005</v>
      </c>
      <c r="M116" s="190">
        <v>649.39800000000002</v>
      </c>
      <c r="N116" s="116">
        <f t="shared" si="2"/>
        <v>4745.4359999999997</v>
      </c>
      <c r="O116" s="132"/>
      <c r="P116" s="6"/>
      <c r="Q116" s="6"/>
    </row>
    <row r="117" spans="1:17" ht="15" customHeight="1" x14ac:dyDescent="0.25">
      <c r="A117" s="136" t="s">
        <v>51</v>
      </c>
      <c r="B117" s="136">
        <v>6085</v>
      </c>
      <c r="C117" s="118" t="s">
        <v>52</v>
      </c>
      <c r="D117" s="116">
        <v>9.7880000000000003</v>
      </c>
      <c r="E117" s="116">
        <v>5.9429999999999996</v>
      </c>
      <c r="F117" s="116">
        <v>15.973000000000001</v>
      </c>
      <c r="G117" s="121">
        <v>23.26</v>
      </c>
      <c r="H117" s="116">
        <v>48.94</v>
      </c>
      <c r="I117" s="116">
        <v>12.208</v>
      </c>
      <c r="J117" s="116">
        <v>13.061</v>
      </c>
      <c r="K117" s="116">
        <v>32.872999999999998</v>
      </c>
      <c r="L117" s="190">
        <v>13.57</v>
      </c>
      <c r="M117" s="190">
        <v>19.338999999999999</v>
      </c>
      <c r="N117" s="116">
        <f t="shared" si="2"/>
        <v>48.94</v>
      </c>
      <c r="O117" s="132"/>
      <c r="P117" s="6"/>
      <c r="Q117" s="6"/>
    </row>
    <row r="118" spans="1:17" ht="15" customHeight="1" x14ac:dyDescent="0.25">
      <c r="A118" s="136" t="s">
        <v>51</v>
      </c>
      <c r="B118" s="136">
        <v>6085</v>
      </c>
      <c r="C118" s="118" t="s">
        <v>53</v>
      </c>
      <c r="D118" s="116">
        <v>30.172999999999998</v>
      </c>
      <c r="E118" s="116">
        <v>5.1319999999999997</v>
      </c>
      <c r="F118" s="116">
        <v>15.834</v>
      </c>
      <c r="G118" s="121">
        <v>16.529</v>
      </c>
      <c r="H118" s="116">
        <v>28.547000000000001</v>
      </c>
      <c r="I118" s="116">
        <v>10.41</v>
      </c>
      <c r="J118" s="116">
        <v>11.984999999999999</v>
      </c>
      <c r="K118" s="116">
        <v>29.975000000000001</v>
      </c>
      <c r="L118" s="190"/>
      <c r="M118" s="190">
        <v>6.5419999999999998</v>
      </c>
      <c r="N118" s="116">
        <f t="shared" si="2"/>
        <v>30.172999999999998</v>
      </c>
      <c r="O118" s="132"/>
      <c r="P118" s="6"/>
      <c r="Q118" s="6"/>
    </row>
    <row r="119" spans="1:17" ht="15" customHeight="1" x14ac:dyDescent="0.25">
      <c r="A119" s="136" t="s">
        <v>51</v>
      </c>
      <c r="B119" s="136">
        <v>6085</v>
      </c>
      <c r="C119" s="136">
        <v>17</v>
      </c>
      <c r="D119" s="116">
        <v>2434.0929999999998</v>
      </c>
      <c r="E119" s="116">
        <v>2755.1619999999998</v>
      </c>
      <c r="F119" s="116">
        <v>2051.1790000000001</v>
      </c>
      <c r="G119" s="121">
        <v>1770.095</v>
      </c>
      <c r="H119" s="116">
        <v>1147.585</v>
      </c>
      <c r="I119" s="116">
        <v>1590.2919999999999</v>
      </c>
      <c r="J119" s="116">
        <v>2374.415</v>
      </c>
      <c r="K119" s="116">
        <v>1372.3610000000001</v>
      </c>
      <c r="L119" s="190">
        <v>1771.32</v>
      </c>
      <c r="M119" s="190">
        <v>1455.3040000000001</v>
      </c>
      <c r="N119" s="116">
        <f t="shared" si="2"/>
        <v>2755.1619999999998</v>
      </c>
      <c r="O119" s="132"/>
      <c r="P119" s="6"/>
      <c r="Q119" s="6"/>
    </row>
    <row r="120" spans="1:17" ht="15" customHeight="1" x14ac:dyDescent="0.25">
      <c r="A120" s="136" t="s">
        <v>51</v>
      </c>
      <c r="B120" s="136">
        <v>6085</v>
      </c>
      <c r="C120" s="136">
        <v>18</v>
      </c>
      <c r="D120" s="116">
        <v>2963.192</v>
      </c>
      <c r="E120" s="116">
        <v>2296.0369999999998</v>
      </c>
      <c r="F120" s="116">
        <v>2602.971</v>
      </c>
      <c r="G120" s="121">
        <v>1908.229</v>
      </c>
      <c r="H120" s="116">
        <v>1846.4059999999999</v>
      </c>
      <c r="I120" s="116">
        <v>2467.1190000000001</v>
      </c>
      <c r="J120" s="116">
        <v>2183.326</v>
      </c>
      <c r="K120" s="116">
        <v>1983.53</v>
      </c>
      <c r="L120" s="190">
        <v>1557.115</v>
      </c>
      <c r="M120" s="190">
        <v>2410.3829999999998</v>
      </c>
      <c r="N120" s="116">
        <f t="shared" si="2"/>
        <v>2963.192</v>
      </c>
      <c r="O120" s="132"/>
      <c r="P120" s="6"/>
      <c r="Q120" s="6"/>
    </row>
    <row r="121" spans="1:17" ht="15" customHeight="1" x14ac:dyDescent="0.25">
      <c r="A121" s="136" t="s">
        <v>54</v>
      </c>
      <c r="B121" s="136">
        <v>7335</v>
      </c>
      <c r="C121" s="118" t="s">
        <v>55</v>
      </c>
      <c r="D121" s="116">
        <v>1.2070000000000001</v>
      </c>
      <c r="E121" s="116">
        <v>0.22600000000000001</v>
      </c>
      <c r="F121" s="116">
        <v>1.1859999999999999</v>
      </c>
      <c r="G121" s="121">
        <v>1.9239999999999999</v>
      </c>
      <c r="H121" s="116">
        <v>1.0469999999999999</v>
      </c>
      <c r="I121" s="116">
        <v>0.999</v>
      </c>
      <c r="J121" s="116">
        <v>0.84799999999999998</v>
      </c>
      <c r="K121" s="116">
        <v>2.339</v>
      </c>
      <c r="L121" s="190">
        <v>1.35</v>
      </c>
      <c r="M121" s="190">
        <v>3.0859999999999999</v>
      </c>
      <c r="N121" s="116">
        <f t="shared" si="2"/>
        <v>2.339</v>
      </c>
      <c r="O121" s="132"/>
      <c r="P121" s="6"/>
      <c r="Q121" s="6"/>
    </row>
    <row r="122" spans="1:17" ht="15" customHeight="1" x14ac:dyDescent="0.25">
      <c r="A122" s="136" t="s">
        <v>54</v>
      </c>
      <c r="B122" s="136">
        <v>7335</v>
      </c>
      <c r="C122" s="118" t="s">
        <v>56</v>
      </c>
      <c r="D122" s="116">
        <v>1.1870000000000001</v>
      </c>
      <c r="E122" s="116">
        <v>0.19700000000000001</v>
      </c>
      <c r="F122" s="116">
        <v>1.1539999999999999</v>
      </c>
      <c r="G122" s="121">
        <v>2.3969999999999998</v>
      </c>
      <c r="H122" s="116">
        <v>1.9570000000000001</v>
      </c>
      <c r="I122" s="116">
        <v>1.1779999999999999</v>
      </c>
      <c r="J122" s="116">
        <v>0.84799999999999998</v>
      </c>
      <c r="K122" s="116">
        <v>2.3170000000000002</v>
      </c>
      <c r="L122" s="190">
        <v>1.319</v>
      </c>
      <c r="M122" s="190">
        <v>2.8919999999999999</v>
      </c>
      <c r="N122" s="116">
        <f t="shared" si="2"/>
        <v>2.3969999999999998</v>
      </c>
      <c r="O122" s="132"/>
      <c r="P122" s="6"/>
      <c r="Q122" s="6"/>
    </row>
    <row r="123" spans="1:17" ht="15" customHeight="1" x14ac:dyDescent="0.25">
      <c r="A123" s="136" t="s">
        <v>57</v>
      </c>
      <c r="B123" s="136">
        <v>6166</v>
      </c>
      <c r="C123" s="118" t="s">
        <v>58</v>
      </c>
      <c r="D123" s="116">
        <v>11998.698</v>
      </c>
      <c r="E123" s="116">
        <v>10906.118</v>
      </c>
      <c r="F123" s="116">
        <v>10804.457</v>
      </c>
      <c r="G123" s="121">
        <v>7520.9269999999997</v>
      </c>
      <c r="H123" s="116">
        <v>11016.471</v>
      </c>
      <c r="I123" s="116">
        <v>10351.579</v>
      </c>
      <c r="J123" s="116">
        <v>10363.507</v>
      </c>
      <c r="K123" s="116">
        <v>6534.6319999999996</v>
      </c>
      <c r="L123" s="190">
        <v>6043.0429999999997</v>
      </c>
      <c r="M123" s="190">
        <v>4631.027</v>
      </c>
      <c r="N123" s="116">
        <f t="shared" si="2"/>
        <v>11998.698</v>
      </c>
      <c r="O123" s="132"/>
      <c r="P123" s="6"/>
      <c r="Q123" s="6"/>
    </row>
    <row r="124" spans="1:17" ht="15" customHeight="1" x14ac:dyDescent="0.25">
      <c r="A124" s="136" t="s">
        <v>57</v>
      </c>
      <c r="B124" s="136">
        <v>6166</v>
      </c>
      <c r="C124" s="118" t="s">
        <v>59</v>
      </c>
      <c r="D124" s="116">
        <v>10960.598</v>
      </c>
      <c r="E124" s="116">
        <v>8856.0580000000009</v>
      </c>
      <c r="F124" s="116">
        <v>9740.8529999999992</v>
      </c>
      <c r="G124" s="121">
        <v>12288.053</v>
      </c>
      <c r="H124" s="116">
        <v>10627.212</v>
      </c>
      <c r="I124" s="116">
        <v>6849.2420000000002</v>
      </c>
      <c r="J124" s="116">
        <v>9362.44</v>
      </c>
      <c r="K124" s="116">
        <v>7387.0540000000001</v>
      </c>
      <c r="L124" s="190">
        <v>6845.0389999999998</v>
      </c>
      <c r="M124" s="190">
        <v>6630.0389999999998</v>
      </c>
      <c r="N124" s="116">
        <f t="shared" ref="N124:N150" si="3">MAX(D124:K124)</f>
        <v>12288.053</v>
      </c>
      <c r="O124" s="132"/>
      <c r="P124" s="6"/>
      <c r="Q124" s="6"/>
    </row>
    <row r="125" spans="1:17" ht="15" customHeight="1" x14ac:dyDescent="0.25">
      <c r="A125" s="136" t="s">
        <v>60</v>
      </c>
      <c r="B125" s="136">
        <v>981</v>
      </c>
      <c r="C125" s="136">
        <v>3</v>
      </c>
      <c r="D125" s="116">
        <v>1835.567</v>
      </c>
      <c r="E125" s="116">
        <v>1377.0440000000001</v>
      </c>
      <c r="F125" s="116">
        <v>1856.8979999999999</v>
      </c>
      <c r="G125" s="121">
        <v>1707.874</v>
      </c>
      <c r="H125" s="116">
        <v>324.53500000000003</v>
      </c>
      <c r="I125" s="116"/>
      <c r="J125" s="116"/>
      <c r="K125" s="116"/>
      <c r="L125" s="190"/>
      <c r="M125" s="190"/>
      <c r="N125" s="116">
        <f t="shared" si="3"/>
        <v>1856.8979999999999</v>
      </c>
      <c r="O125" s="132"/>
      <c r="P125" s="6"/>
      <c r="Q125" s="6"/>
    </row>
    <row r="126" spans="1:17" ht="15" customHeight="1" x14ac:dyDescent="0.25">
      <c r="A126" s="136" t="s">
        <v>60</v>
      </c>
      <c r="B126" s="136">
        <v>981</v>
      </c>
      <c r="C126" s="136">
        <v>4</v>
      </c>
      <c r="D126" s="116">
        <v>7266.0770000000002</v>
      </c>
      <c r="E126" s="116">
        <v>4613.8900000000003</v>
      </c>
      <c r="F126" s="116">
        <v>6383.1270000000004</v>
      </c>
      <c r="G126" s="121">
        <v>5294.4650000000001</v>
      </c>
      <c r="H126" s="116">
        <v>1186.32</v>
      </c>
      <c r="I126" s="116"/>
      <c r="J126" s="116"/>
      <c r="K126" s="116"/>
      <c r="L126" s="190"/>
      <c r="M126" s="190"/>
      <c r="N126" s="116">
        <f t="shared" si="3"/>
        <v>7266.0770000000002</v>
      </c>
      <c r="O126" s="132"/>
      <c r="P126" s="6"/>
      <c r="Q126" s="6"/>
    </row>
    <row r="127" spans="1:17" ht="15" customHeight="1" x14ac:dyDescent="0.25">
      <c r="A127" s="136" t="s">
        <v>61</v>
      </c>
      <c r="B127" s="136">
        <v>55364</v>
      </c>
      <c r="C127" s="118" t="s">
        <v>62</v>
      </c>
      <c r="D127" s="116">
        <v>9.3130000000000006</v>
      </c>
      <c r="E127" s="116">
        <v>24.102</v>
      </c>
      <c r="F127" s="116">
        <v>43.924999999999997</v>
      </c>
      <c r="G127" s="121">
        <v>42.65</v>
      </c>
      <c r="H127" s="116">
        <v>49.069000000000003</v>
      </c>
      <c r="I127" s="116">
        <v>44.57</v>
      </c>
      <c r="J127" s="116">
        <v>40.473999999999997</v>
      </c>
      <c r="K127" s="116">
        <v>44.326999999999998</v>
      </c>
      <c r="L127" s="190">
        <v>54.646999999999998</v>
      </c>
      <c r="M127" s="190">
        <v>61.357999999999997</v>
      </c>
      <c r="N127" s="116">
        <f t="shared" si="3"/>
        <v>49.069000000000003</v>
      </c>
      <c r="O127" s="132"/>
      <c r="P127" s="6"/>
      <c r="Q127" s="6"/>
    </row>
    <row r="128" spans="1:17" ht="15" customHeight="1" x14ac:dyDescent="0.25">
      <c r="A128" s="105" t="s">
        <v>61</v>
      </c>
      <c r="B128" s="105">
        <v>55364</v>
      </c>
      <c r="C128" s="118" t="s">
        <v>63</v>
      </c>
      <c r="D128" s="116">
        <v>7.2569999999999997</v>
      </c>
      <c r="E128" s="116">
        <v>22.37</v>
      </c>
      <c r="F128" s="116">
        <v>46.091999999999999</v>
      </c>
      <c r="G128" s="121">
        <v>44.942999999999998</v>
      </c>
      <c r="H128" s="116">
        <v>51.523000000000003</v>
      </c>
      <c r="I128" s="116">
        <v>44.029000000000003</v>
      </c>
      <c r="J128" s="116">
        <v>41.704000000000001</v>
      </c>
      <c r="K128" s="116">
        <v>46.070999999999998</v>
      </c>
      <c r="L128" s="190">
        <v>55.76</v>
      </c>
      <c r="M128" s="190">
        <v>59.84</v>
      </c>
      <c r="N128" s="116">
        <f t="shared" si="3"/>
        <v>51.523000000000003</v>
      </c>
      <c r="O128" s="6"/>
      <c r="P128" s="6"/>
      <c r="Q128" s="6"/>
    </row>
    <row r="129" spans="1:17" ht="15" customHeight="1" x14ac:dyDescent="0.25">
      <c r="A129" s="105" t="s">
        <v>64</v>
      </c>
      <c r="B129" s="105">
        <v>988</v>
      </c>
      <c r="C129" s="118" t="s">
        <v>65</v>
      </c>
      <c r="D129" s="116">
        <v>1230.107</v>
      </c>
      <c r="E129" s="116">
        <v>118.041</v>
      </c>
      <c r="F129" s="116">
        <v>469.80599999999998</v>
      </c>
      <c r="G129" s="121">
        <v>343.21899999999999</v>
      </c>
      <c r="H129" s="116">
        <v>157.78100000000001</v>
      </c>
      <c r="I129" s="116">
        <v>92.733999999999995</v>
      </c>
      <c r="J129" s="116">
        <v>209.709</v>
      </c>
      <c r="K129" s="116">
        <v>4.2960000000000003</v>
      </c>
      <c r="L129" s="190"/>
      <c r="M129" s="190"/>
      <c r="N129" s="116">
        <f t="shared" si="3"/>
        <v>1230.107</v>
      </c>
      <c r="O129" s="6"/>
      <c r="P129" s="6"/>
      <c r="Q129" s="6"/>
    </row>
    <row r="130" spans="1:17" ht="15" customHeight="1" x14ac:dyDescent="0.25">
      <c r="A130" s="105" t="s">
        <v>64</v>
      </c>
      <c r="B130" s="105">
        <v>988</v>
      </c>
      <c r="C130" s="118" t="s">
        <v>66</v>
      </c>
      <c r="D130" s="116">
        <v>1367.1769999999999</v>
      </c>
      <c r="E130" s="116">
        <v>426.35199999999998</v>
      </c>
      <c r="F130" s="116">
        <v>399.87</v>
      </c>
      <c r="G130" s="121">
        <v>889.745</v>
      </c>
      <c r="H130" s="116">
        <v>246.142</v>
      </c>
      <c r="I130" s="116">
        <v>308.416</v>
      </c>
      <c r="J130" s="116">
        <v>469.07</v>
      </c>
      <c r="K130" s="116">
        <v>218.148</v>
      </c>
      <c r="L130" s="190"/>
      <c r="M130" s="190"/>
      <c r="N130" s="116">
        <f t="shared" si="3"/>
        <v>1367.1769999999999</v>
      </c>
      <c r="O130" s="6"/>
      <c r="P130" s="6"/>
      <c r="Q130" s="6"/>
    </row>
    <row r="131" spans="1:17" ht="15" customHeight="1" x14ac:dyDescent="0.25">
      <c r="A131" s="105" t="s">
        <v>64</v>
      </c>
      <c r="B131" s="105">
        <v>988</v>
      </c>
      <c r="C131" s="118" t="s">
        <v>67</v>
      </c>
      <c r="D131" s="116">
        <v>1722.558</v>
      </c>
      <c r="E131" s="116">
        <v>937.36699999999996</v>
      </c>
      <c r="F131" s="116">
        <v>666.029</v>
      </c>
      <c r="G131" s="121">
        <v>623.904</v>
      </c>
      <c r="H131" s="116">
        <v>936.54399999999998</v>
      </c>
      <c r="I131" s="116">
        <v>919.27300000000002</v>
      </c>
      <c r="J131" s="116">
        <v>1172.991</v>
      </c>
      <c r="K131" s="116">
        <v>630.91399999999999</v>
      </c>
      <c r="L131" s="190"/>
      <c r="M131" s="190"/>
      <c r="N131" s="116">
        <f t="shared" si="3"/>
        <v>1722.558</v>
      </c>
      <c r="O131" s="6"/>
      <c r="P131" s="6"/>
      <c r="Q131" s="6"/>
    </row>
    <row r="132" spans="1:17" ht="15" customHeight="1" x14ac:dyDescent="0.25">
      <c r="A132" s="105" t="s">
        <v>64</v>
      </c>
      <c r="B132" s="105">
        <v>988</v>
      </c>
      <c r="C132" s="118" t="s">
        <v>68</v>
      </c>
      <c r="D132" s="116">
        <v>3109.3290000000002</v>
      </c>
      <c r="E132" s="116">
        <v>2047.549</v>
      </c>
      <c r="F132" s="116">
        <v>3140.2640000000001</v>
      </c>
      <c r="G132" s="121">
        <v>3238.58</v>
      </c>
      <c r="H132" s="116">
        <v>2178.556</v>
      </c>
      <c r="I132" s="116">
        <v>1628.36</v>
      </c>
      <c r="J132" s="116">
        <v>1848.8040000000001</v>
      </c>
      <c r="K132" s="116">
        <v>963.13400000000001</v>
      </c>
      <c r="L132" s="190"/>
      <c r="M132" s="190"/>
      <c r="N132" s="116">
        <f t="shared" si="3"/>
        <v>3238.58</v>
      </c>
      <c r="O132" s="6"/>
      <c r="P132" s="6"/>
      <c r="Q132" s="6"/>
    </row>
    <row r="133" spans="1:17" ht="15" customHeight="1" x14ac:dyDescent="0.25">
      <c r="A133" s="105" t="s">
        <v>69</v>
      </c>
      <c r="B133" s="105">
        <v>1010</v>
      </c>
      <c r="C133" s="105">
        <v>1</v>
      </c>
      <c r="D133" s="116">
        <v>315.28800000000001</v>
      </c>
      <c r="E133" s="116">
        <v>306.72000000000003</v>
      </c>
      <c r="F133" s="116">
        <v>307.37400000000002</v>
      </c>
      <c r="G133" s="121">
        <v>363.964</v>
      </c>
      <c r="H133" s="116">
        <v>254.22200000000001</v>
      </c>
      <c r="I133" s="116">
        <v>431.50799999999998</v>
      </c>
      <c r="J133" s="116">
        <v>385.73700000000002</v>
      </c>
      <c r="K133" s="116">
        <v>374.94799999999998</v>
      </c>
      <c r="L133" s="190">
        <v>163.08600000000001</v>
      </c>
      <c r="M133" s="190">
        <v>14.035</v>
      </c>
      <c r="N133" s="116">
        <f t="shared" si="3"/>
        <v>431.50799999999998</v>
      </c>
      <c r="O133" s="6"/>
      <c r="P133" s="6"/>
      <c r="Q133" s="6"/>
    </row>
    <row r="134" spans="1:17" ht="15" customHeight="1" x14ac:dyDescent="0.25">
      <c r="A134" s="105" t="s">
        <v>69</v>
      </c>
      <c r="B134" s="105">
        <v>1010</v>
      </c>
      <c r="C134" s="105">
        <v>2</v>
      </c>
      <c r="D134" s="116">
        <v>1140.424</v>
      </c>
      <c r="E134" s="116">
        <v>379.62200000000001</v>
      </c>
      <c r="F134" s="116"/>
      <c r="G134" s="121">
        <v>645.33199999999999</v>
      </c>
      <c r="H134" s="116">
        <v>372.00599999999997</v>
      </c>
      <c r="I134" s="116">
        <v>349.57900000000001</v>
      </c>
      <c r="J134" s="116">
        <v>302.52100000000002</v>
      </c>
      <c r="K134" s="116">
        <v>87.861000000000004</v>
      </c>
      <c r="L134" s="190"/>
      <c r="M134" s="190"/>
      <c r="N134" s="116">
        <f t="shared" si="3"/>
        <v>1140.424</v>
      </c>
      <c r="O134" s="6"/>
      <c r="P134" s="6"/>
      <c r="Q134" s="6"/>
    </row>
    <row r="135" spans="1:17" ht="15" customHeight="1" x14ac:dyDescent="0.25">
      <c r="A135" s="105" t="s">
        <v>69</v>
      </c>
      <c r="B135" s="105">
        <v>1010</v>
      </c>
      <c r="C135" s="105">
        <v>3</v>
      </c>
      <c r="D135" s="116">
        <v>1092.5730000000001</v>
      </c>
      <c r="E135" s="116">
        <v>310.09800000000001</v>
      </c>
      <c r="F135" s="116"/>
      <c r="G135" s="121">
        <v>723.61400000000003</v>
      </c>
      <c r="H135" s="116">
        <v>309.70800000000003</v>
      </c>
      <c r="I135" s="116">
        <v>403.84899999999999</v>
      </c>
      <c r="J135" s="116">
        <v>320.71499999999997</v>
      </c>
      <c r="K135" s="116">
        <v>292.08199999999999</v>
      </c>
      <c r="L135" s="190"/>
      <c r="M135" s="190"/>
      <c r="N135" s="116">
        <f t="shared" si="3"/>
        <v>1092.5730000000001</v>
      </c>
      <c r="O135" s="6"/>
      <c r="P135" s="6"/>
      <c r="Q135" s="6"/>
    </row>
    <row r="136" spans="1:17" ht="15" customHeight="1" x14ac:dyDescent="0.25">
      <c r="A136" s="105" t="s">
        <v>69</v>
      </c>
      <c r="B136" s="105">
        <v>1010</v>
      </c>
      <c r="C136" s="105">
        <v>4</v>
      </c>
      <c r="D136" s="116">
        <v>1103.2919999999999</v>
      </c>
      <c r="E136" s="116">
        <v>1033.0239999999999</v>
      </c>
      <c r="F136" s="116">
        <v>1194.4269999999999</v>
      </c>
      <c r="G136" s="121">
        <v>1006.575</v>
      </c>
      <c r="H136" s="116">
        <v>364.76499999999999</v>
      </c>
      <c r="I136" s="116">
        <v>360.50700000000001</v>
      </c>
      <c r="J136" s="116">
        <v>431.77</v>
      </c>
      <c r="K136" s="116">
        <v>305.04599999999999</v>
      </c>
      <c r="L136" s="190"/>
      <c r="M136" s="190"/>
      <c r="N136" s="116">
        <f t="shared" si="3"/>
        <v>1194.4269999999999</v>
      </c>
      <c r="O136" s="6"/>
      <c r="P136" s="6"/>
      <c r="Q136" s="6"/>
    </row>
    <row r="137" spans="1:17" ht="15" customHeight="1" x14ac:dyDescent="0.25">
      <c r="A137" s="105" t="s">
        <v>69</v>
      </c>
      <c r="B137" s="105">
        <v>1010</v>
      </c>
      <c r="C137" s="105">
        <v>5</v>
      </c>
      <c r="D137" s="116">
        <v>1217.788</v>
      </c>
      <c r="E137" s="116">
        <v>276.91800000000001</v>
      </c>
      <c r="F137" s="116"/>
      <c r="G137" s="121">
        <v>382.03199999999998</v>
      </c>
      <c r="H137" s="116">
        <v>79.334999999999994</v>
      </c>
      <c r="I137" s="116">
        <v>169.548</v>
      </c>
      <c r="J137" s="116">
        <v>260.04199999999997</v>
      </c>
      <c r="K137" s="116">
        <v>15.257999999999999</v>
      </c>
      <c r="L137" s="190"/>
      <c r="M137" s="190"/>
      <c r="N137" s="116">
        <f t="shared" si="3"/>
        <v>1217.788</v>
      </c>
      <c r="O137" s="6"/>
      <c r="P137" s="6"/>
      <c r="Q137" s="6"/>
    </row>
    <row r="138" spans="1:17" ht="15" customHeight="1" x14ac:dyDescent="0.25">
      <c r="A138" s="105" t="s">
        <v>69</v>
      </c>
      <c r="B138" s="105">
        <v>1010</v>
      </c>
      <c r="C138" s="105">
        <v>6</v>
      </c>
      <c r="D138" s="116">
        <v>3724.3719999999998</v>
      </c>
      <c r="E138" s="116">
        <v>3668.1329999999998</v>
      </c>
      <c r="F138" s="116">
        <v>3599.203</v>
      </c>
      <c r="G138" s="121">
        <v>3976.33</v>
      </c>
      <c r="H138" s="116">
        <v>1747.5889999999999</v>
      </c>
      <c r="I138" s="116">
        <v>1976.431</v>
      </c>
      <c r="J138" s="116">
        <v>1650.9870000000001</v>
      </c>
      <c r="K138" s="116">
        <v>2465.886</v>
      </c>
      <c r="L138" s="190">
        <v>778.78700000000003</v>
      </c>
      <c r="M138" s="190"/>
      <c r="N138" s="116">
        <f t="shared" si="3"/>
        <v>3976.33</v>
      </c>
      <c r="O138" s="6"/>
      <c r="P138" s="6"/>
      <c r="Q138" s="6"/>
    </row>
    <row r="139" spans="1:17" ht="15" customHeight="1" x14ac:dyDescent="0.25">
      <c r="A139" s="105" t="s">
        <v>70</v>
      </c>
      <c r="B139" s="105">
        <v>55224</v>
      </c>
      <c r="C139" s="118" t="s">
        <v>71</v>
      </c>
      <c r="D139" s="116">
        <v>1.5029999999999999</v>
      </c>
      <c r="E139" s="116">
        <v>5.5540000000000003</v>
      </c>
      <c r="F139" s="116">
        <v>17.657</v>
      </c>
      <c r="G139" s="121">
        <v>15.571</v>
      </c>
      <c r="H139" s="116">
        <v>25.876000000000001</v>
      </c>
      <c r="I139" s="116">
        <v>27.236000000000001</v>
      </c>
      <c r="J139" s="116">
        <v>12.826000000000001</v>
      </c>
      <c r="K139" s="116">
        <v>17.283000000000001</v>
      </c>
      <c r="L139" s="190">
        <v>31.274000000000001</v>
      </c>
      <c r="M139" s="190">
        <v>19.193999999999999</v>
      </c>
      <c r="N139" s="116">
        <f t="shared" si="3"/>
        <v>27.236000000000001</v>
      </c>
      <c r="O139" s="6"/>
      <c r="P139" s="6"/>
      <c r="Q139" s="6"/>
    </row>
    <row r="140" spans="1:17" ht="15" customHeight="1" x14ac:dyDescent="0.25">
      <c r="A140" s="105" t="s">
        <v>70</v>
      </c>
      <c r="B140" s="105">
        <v>55224</v>
      </c>
      <c r="C140" s="118" t="s">
        <v>72</v>
      </c>
      <c r="D140" s="116">
        <v>2.0659999999999998</v>
      </c>
      <c r="E140" s="116">
        <v>4.1890000000000001</v>
      </c>
      <c r="F140" s="116">
        <v>14.263</v>
      </c>
      <c r="G140" s="121">
        <v>13.332000000000001</v>
      </c>
      <c r="H140" s="116">
        <v>10.278</v>
      </c>
      <c r="I140" s="119">
        <v>22.37</v>
      </c>
      <c r="J140" s="116">
        <v>10.516</v>
      </c>
      <c r="K140" s="116">
        <v>15.372</v>
      </c>
      <c r="L140" s="190">
        <v>32.308999999999997</v>
      </c>
      <c r="M140" s="190">
        <v>19.059999999999999</v>
      </c>
      <c r="N140" s="116">
        <f t="shared" si="3"/>
        <v>22.37</v>
      </c>
      <c r="O140" s="6"/>
      <c r="P140" s="6"/>
      <c r="Q140" s="6"/>
    </row>
    <row r="141" spans="1:17" ht="15" customHeight="1" x14ac:dyDescent="0.25">
      <c r="A141" s="105" t="s">
        <v>70</v>
      </c>
      <c r="B141" s="105">
        <v>55224</v>
      </c>
      <c r="C141" s="118" t="s">
        <v>73</v>
      </c>
      <c r="D141" s="116">
        <v>0.57799999999999996</v>
      </c>
      <c r="E141" s="116">
        <v>4.3440000000000003</v>
      </c>
      <c r="F141" s="116">
        <v>9.9809999999999999</v>
      </c>
      <c r="G141" s="121">
        <v>11.128</v>
      </c>
      <c r="H141" s="116">
        <v>19.972000000000001</v>
      </c>
      <c r="I141" s="119">
        <v>16.896999999999998</v>
      </c>
      <c r="J141" s="116">
        <v>8.9329999999999998</v>
      </c>
      <c r="K141" s="116">
        <v>2.911</v>
      </c>
      <c r="L141" s="190">
        <v>2.302</v>
      </c>
      <c r="M141" s="190">
        <v>14.997</v>
      </c>
      <c r="N141" s="116">
        <f t="shared" si="3"/>
        <v>19.972000000000001</v>
      </c>
      <c r="O141" s="6"/>
      <c r="P141" s="6"/>
      <c r="Q141" s="6"/>
    </row>
    <row r="142" spans="1:17" ht="15" customHeight="1" x14ac:dyDescent="0.25">
      <c r="A142" s="105" t="s">
        <v>70</v>
      </c>
      <c r="B142" s="105">
        <v>55224</v>
      </c>
      <c r="C142" s="118" t="s">
        <v>74</v>
      </c>
      <c r="D142" s="116">
        <v>5.4779999999999998</v>
      </c>
      <c r="E142" s="116">
        <v>3.472</v>
      </c>
      <c r="F142" s="116">
        <v>11.46</v>
      </c>
      <c r="G142" s="121">
        <v>10.202</v>
      </c>
      <c r="H142" s="116">
        <v>25.44</v>
      </c>
      <c r="I142" s="119">
        <v>14.872</v>
      </c>
      <c r="J142" s="116">
        <v>11.516</v>
      </c>
      <c r="K142" s="116">
        <v>17.542999999999999</v>
      </c>
      <c r="L142" s="190">
        <v>27.007000000000001</v>
      </c>
      <c r="M142" s="190">
        <v>14.063000000000001</v>
      </c>
      <c r="N142" s="116">
        <f t="shared" si="3"/>
        <v>25.44</v>
      </c>
      <c r="O142" s="6"/>
      <c r="P142" s="6"/>
      <c r="Q142" s="6"/>
    </row>
    <row r="143" spans="1:17" ht="15" customHeight="1" x14ac:dyDescent="0.25">
      <c r="A143" s="105" t="s">
        <v>75</v>
      </c>
      <c r="B143" s="105">
        <v>1040</v>
      </c>
      <c r="C143" s="105">
        <v>1</v>
      </c>
      <c r="D143" s="116">
        <v>240.70500000000001</v>
      </c>
      <c r="E143" s="116">
        <v>80.557000000000002</v>
      </c>
      <c r="F143" s="116">
        <v>136.541</v>
      </c>
      <c r="G143" s="121">
        <v>137.84</v>
      </c>
      <c r="H143" s="116">
        <v>17.599</v>
      </c>
      <c r="I143" s="119">
        <v>13.21</v>
      </c>
      <c r="J143" s="116">
        <v>26.959</v>
      </c>
      <c r="K143" s="116">
        <v>32.832000000000001</v>
      </c>
      <c r="L143" s="190">
        <v>38.854999999999997</v>
      </c>
      <c r="M143" s="190">
        <v>27.867000000000001</v>
      </c>
      <c r="N143" s="116">
        <f t="shared" si="3"/>
        <v>240.70500000000001</v>
      </c>
      <c r="O143" s="6"/>
      <c r="P143" s="6"/>
      <c r="Q143" s="6"/>
    </row>
    <row r="144" spans="1:17" ht="15" customHeight="1" x14ac:dyDescent="0.25">
      <c r="A144" s="105" t="s">
        <v>75</v>
      </c>
      <c r="B144" s="105">
        <v>1040</v>
      </c>
      <c r="C144" s="105">
        <v>2</v>
      </c>
      <c r="D144" s="116">
        <v>611.65899999999999</v>
      </c>
      <c r="E144" s="116">
        <v>288.77199999999999</v>
      </c>
      <c r="F144" s="116">
        <v>222.184</v>
      </c>
      <c r="G144" s="121">
        <v>238.05</v>
      </c>
      <c r="H144" s="116">
        <v>35.353999999999999</v>
      </c>
      <c r="I144" s="119">
        <v>26.548999999999999</v>
      </c>
      <c r="J144" s="116">
        <v>65.058999999999997</v>
      </c>
      <c r="K144" s="116">
        <v>69.075000000000003</v>
      </c>
      <c r="L144" s="190">
        <v>85.57</v>
      </c>
      <c r="M144" s="190">
        <v>61.694000000000003</v>
      </c>
      <c r="N144" s="116">
        <f t="shared" si="3"/>
        <v>611.65899999999999</v>
      </c>
      <c r="O144" s="6"/>
      <c r="P144" s="6"/>
      <c r="Q144" s="6"/>
    </row>
    <row r="145" spans="1:17" s="7" customFormat="1" ht="15" customHeight="1" x14ac:dyDescent="0.25">
      <c r="A145" s="106" t="s">
        <v>80</v>
      </c>
      <c r="B145" s="16">
        <v>55259</v>
      </c>
      <c r="C145" s="17" t="s">
        <v>81</v>
      </c>
      <c r="D145" s="116">
        <v>31.678999999999998</v>
      </c>
      <c r="E145" s="116">
        <v>31.533000000000001</v>
      </c>
      <c r="F145" s="116">
        <v>54.418999999999997</v>
      </c>
      <c r="G145" s="121">
        <v>59.170999999999999</v>
      </c>
      <c r="H145" s="116">
        <v>50.037999999999997</v>
      </c>
      <c r="I145" s="119">
        <v>65.385000000000005</v>
      </c>
      <c r="J145" s="116">
        <v>45.046999999999997</v>
      </c>
      <c r="K145" s="116">
        <v>55.05</v>
      </c>
      <c r="L145" s="190">
        <v>58.323</v>
      </c>
      <c r="M145" s="190">
        <v>43.542999999999999</v>
      </c>
      <c r="N145" s="116">
        <f t="shared" si="3"/>
        <v>65.385000000000005</v>
      </c>
      <c r="O145" s="6"/>
      <c r="P145" s="6"/>
      <c r="Q145" s="6"/>
    </row>
    <row r="146" spans="1:17" s="7" customFormat="1" ht="15" customHeight="1" x14ac:dyDescent="0.25">
      <c r="A146" s="106" t="s">
        <v>80</v>
      </c>
      <c r="B146" s="16">
        <v>55259</v>
      </c>
      <c r="C146" s="17" t="s">
        <v>82</v>
      </c>
      <c r="D146" s="116">
        <v>41.423000000000002</v>
      </c>
      <c r="E146" s="116">
        <v>48.445</v>
      </c>
      <c r="F146" s="116">
        <v>47.697000000000003</v>
      </c>
      <c r="G146" s="121">
        <v>49.107999999999997</v>
      </c>
      <c r="H146" s="116">
        <v>54.011000000000003</v>
      </c>
      <c r="I146" s="119">
        <v>35.575000000000003</v>
      </c>
      <c r="J146" s="116">
        <v>55.462000000000003</v>
      </c>
      <c r="K146" s="116">
        <v>43.688000000000002</v>
      </c>
      <c r="L146" s="190">
        <v>52.627000000000002</v>
      </c>
      <c r="M146" s="190">
        <v>41.154000000000003</v>
      </c>
      <c r="N146" s="116">
        <f t="shared" si="3"/>
        <v>55.462000000000003</v>
      </c>
      <c r="O146" s="6"/>
      <c r="P146" s="6"/>
      <c r="Q146" s="6"/>
    </row>
    <row r="147" spans="1:17" ht="15" customHeight="1" x14ac:dyDescent="0.25">
      <c r="A147" s="105" t="s">
        <v>76</v>
      </c>
      <c r="B147" s="105">
        <v>55148</v>
      </c>
      <c r="C147" s="105">
        <v>1</v>
      </c>
      <c r="D147" s="116">
        <v>2.95</v>
      </c>
      <c r="E147" s="116">
        <v>1.5269999999999999</v>
      </c>
      <c r="F147" s="116">
        <v>3.0529999999999999</v>
      </c>
      <c r="G147" s="121">
        <v>2.407</v>
      </c>
      <c r="H147" s="116">
        <v>2.3130000000000002</v>
      </c>
      <c r="I147" s="119">
        <v>0.85399999999999998</v>
      </c>
      <c r="J147" s="116">
        <v>0.66700000000000004</v>
      </c>
      <c r="K147" s="116">
        <v>5.1130000000000004</v>
      </c>
      <c r="L147" s="190">
        <v>7.3920000000000003</v>
      </c>
      <c r="M147" s="190">
        <v>7.2569999999999997</v>
      </c>
      <c r="N147" s="116">
        <f t="shared" si="3"/>
        <v>5.1130000000000004</v>
      </c>
      <c r="O147" s="6"/>
      <c r="P147" s="6"/>
      <c r="Q147" s="6"/>
    </row>
    <row r="148" spans="1:17" ht="15" customHeight="1" x14ac:dyDescent="0.25">
      <c r="A148" s="105" t="s">
        <v>76</v>
      </c>
      <c r="B148" s="105">
        <v>55148</v>
      </c>
      <c r="C148" s="105">
        <v>2</v>
      </c>
      <c r="D148" s="116">
        <v>2.8479999999999999</v>
      </c>
      <c r="E148" s="116">
        <v>0.92500000000000004</v>
      </c>
      <c r="F148" s="116">
        <v>2.117</v>
      </c>
      <c r="G148" s="121">
        <v>1.75</v>
      </c>
      <c r="H148" s="116">
        <v>1.9630000000000001</v>
      </c>
      <c r="I148" s="119">
        <v>0.26300000000000001</v>
      </c>
      <c r="J148" s="116">
        <v>0.48</v>
      </c>
      <c r="K148" s="116">
        <v>4.101</v>
      </c>
      <c r="L148" s="190">
        <v>6.5970000000000004</v>
      </c>
      <c r="M148" s="190">
        <v>5.6459999999999999</v>
      </c>
      <c r="N148" s="116">
        <f t="shared" si="3"/>
        <v>4.101</v>
      </c>
      <c r="O148" s="6"/>
      <c r="P148" s="6"/>
      <c r="Q148" s="6"/>
    </row>
    <row r="149" spans="1:17" ht="15" customHeight="1" x14ac:dyDescent="0.25">
      <c r="A149" s="105" t="s">
        <v>76</v>
      </c>
      <c r="B149" s="105">
        <v>55148</v>
      </c>
      <c r="C149" s="105">
        <v>3</v>
      </c>
      <c r="D149" s="116">
        <v>1.78</v>
      </c>
      <c r="E149" s="116">
        <v>1.0660000000000001</v>
      </c>
      <c r="F149" s="116">
        <v>1.9770000000000001</v>
      </c>
      <c r="G149" s="121">
        <v>2.0369999999999999</v>
      </c>
      <c r="H149" s="116">
        <v>1.8660000000000001</v>
      </c>
      <c r="I149" s="119">
        <v>0.26800000000000002</v>
      </c>
      <c r="J149" s="116">
        <v>1.2050000000000001</v>
      </c>
      <c r="K149" s="116">
        <v>4.0369999999999999</v>
      </c>
      <c r="L149" s="190">
        <v>4.6310000000000002</v>
      </c>
      <c r="M149" s="190">
        <v>3.5310000000000001</v>
      </c>
      <c r="N149" s="116">
        <f t="shared" si="3"/>
        <v>4.0369999999999999</v>
      </c>
      <c r="O149" s="6"/>
      <c r="P149" s="6"/>
      <c r="Q149" s="6"/>
    </row>
    <row r="150" spans="1:17" ht="15" customHeight="1" x14ac:dyDescent="0.25">
      <c r="A150" s="105" t="s">
        <v>76</v>
      </c>
      <c r="B150" s="105">
        <v>55148</v>
      </c>
      <c r="C150" s="105">
        <v>4</v>
      </c>
      <c r="D150" s="116">
        <v>2.653</v>
      </c>
      <c r="E150" s="116">
        <v>1.613</v>
      </c>
      <c r="F150" s="116">
        <v>2.76</v>
      </c>
      <c r="G150" s="121">
        <v>1.712</v>
      </c>
      <c r="H150" s="116">
        <v>1.79</v>
      </c>
      <c r="I150" s="119">
        <v>0.63</v>
      </c>
      <c r="J150" s="116">
        <v>1.1459999999999999</v>
      </c>
      <c r="K150" s="116">
        <v>4.984</v>
      </c>
      <c r="L150" s="190">
        <v>5.8559999999999999</v>
      </c>
      <c r="M150" s="190">
        <v>6.4669999999999996</v>
      </c>
      <c r="N150" s="116">
        <f t="shared" si="3"/>
        <v>4.984</v>
      </c>
      <c r="O150" s="6"/>
      <c r="P150" s="6"/>
      <c r="Q150" s="6"/>
    </row>
    <row r="151" spans="1:17" x14ac:dyDescent="0.25">
      <c r="A151" s="258" t="s">
        <v>187</v>
      </c>
      <c r="B151" s="259"/>
      <c r="C151" s="259"/>
      <c r="D151" s="259"/>
      <c r="E151" s="259"/>
    </row>
  </sheetData>
  <mergeCells count="1">
    <mergeCell ref="A151:E151"/>
  </mergeCells>
  <pageMargins left="0.7" right="0.7" top="0.75" bottom="0.75" header="0.3" footer="0.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zoomScaleNormal="100" workbookViewId="0"/>
  </sheetViews>
  <sheetFormatPr defaultRowHeight="15" x14ac:dyDescent="0.25"/>
  <cols>
    <col min="1" max="1" width="31.5703125" customWidth="1"/>
    <col min="2" max="2" width="11.42578125" customWidth="1"/>
    <col min="3" max="3" width="7.28515625" customWidth="1"/>
    <col min="4" max="12" width="12.28515625" customWidth="1"/>
  </cols>
  <sheetData>
    <row r="1" spans="1:12" ht="76.5" customHeight="1" x14ac:dyDescent="0.25">
      <c r="A1" s="187" t="s">
        <v>0</v>
      </c>
      <c r="B1" s="185" t="s">
        <v>1</v>
      </c>
      <c r="C1" s="185" t="s">
        <v>2</v>
      </c>
      <c r="D1" s="185" t="s">
        <v>98</v>
      </c>
      <c r="E1" s="185" t="s">
        <v>99</v>
      </c>
      <c r="F1" s="185" t="s">
        <v>100</v>
      </c>
      <c r="G1" s="185" t="s">
        <v>122</v>
      </c>
      <c r="H1" s="185" t="s">
        <v>123</v>
      </c>
      <c r="I1" s="185" t="s">
        <v>124</v>
      </c>
      <c r="J1" s="185" t="s">
        <v>125</v>
      </c>
      <c r="K1" s="185" t="s">
        <v>126</v>
      </c>
      <c r="L1" s="186" t="s">
        <v>91</v>
      </c>
    </row>
    <row r="2" spans="1:12" ht="15" customHeight="1" x14ac:dyDescent="0.25">
      <c r="A2" s="74" t="s">
        <v>3</v>
      </c>
      <c r="B2" s="74">
        <v>6137</v>
      </c>
      <c r="C2" s="74">
        <v>1</v>
      </c>
      <c r="D2" s="76">
        <v>498.572</v>
      </c>
      <c r="E2" s="76">
        <v>275.46899999999999</v>
      </c>
      <c r="F2" s="76">
        <v>358.73</v>
      </c>
      <c r="G2" s="76">
        <v>442.35700000000003</v>
      </c>
      <c r="H2" s="76">
        <v>568.75900000000001</v>
      </c>
      <c r="I2" s="76">
        <v>467.48099999999999</v>
      </c>
      <c r="J2" s="76">
        <v>617.05600000000004</v>
      </c>
      <c r="K2" s="76">
        <v>539.49800000000005</v>
      </c>
      <c r="L2" s="82">
        <f>MAX(D2:K2)</f>
        <v>617.05600000000004</v>
      </c>
    </row>
    <row r="3" spans="1:12" ht="15" customHeight="1" x14ac:dyDescent="0.25">
      <c r="A3" s="74" t="s">
        <v>3</v>
      </c>
      <c r="B3" s="74">
        <v>6137</v>
      </c>
      <c r="C3" s="74">
        <v>2</v>
      </c>
      <c r="D3" s="76">
        <v>599.75199999999995</v>
      </c>
      <c r="E3" s="76">
        <v>353.79700000000003</v>
      </c>
      <c r="F3" s="76">
        <v>481.16800000000001</v>
      </c>
      <c r="G3" s="76">
        <v>408.06099999999998</v>
      </c>
      <c r="H3" s="76">
        <v>412.36399999999998</v>
      </c>
      <c r="I3" s="76">
        <v>361.58199999999999</v>
      </c>
      <c r="J3" s="76">
        <v>606.71799999999996</v>
      </c>
      <c r="K3" s="76">
        <v>465.39400000000001</v>
      </c>
      <c r="L3" s="82">
        <f t="shared" ref="L3:L42" si="0">MAX(D3:K3)</f>
        <v>606.71799999999996</v>
      </c>
    </row>
    <row r="4" spans="1:12" ht="15" customHeight="1" x14ac:dyDescent="0.25">
      <c r="A4" s="74" t="s">
        <v>3</v>
      </c>
      <c r="B4" s="74">
        <v>6137</v>
      </c>
      <c r="C4" s="74">
        <v>3</v>
      </c>
      <c r="D4" s="76">
        <v>10.07</v>
      </c>
      <c r="E4" s="76">
        <v>6.6449999999999996</v>
      </c>
      <c r="F4" s="76">
        <v>15.868</v>
      </c>
      <c r="G4" s="76">
        <v>13.88</v>
      </c>
      <c r="H4" s="76">
        <v>15.510999999999999</v>
      </c>
      <c r="I4" s="76">
        <v>5.0330000000000004</v>
      </c>
      <c r="J4" s="76">
        <v>0.91200000000000003</v>
      </c>
      <c r="K4" s="76">
        <v>3.762</v>
      </c>
      <c r="L4" s="82">
        <f t="shared" si="0"/>
        <v>15.868</v>
      </c>
    </row>
    <row r="5" spans="1:12" ht="15" customHeight="1" x14ac:dyDescent="0.25">
      <c r="A5" s="74" t="s">
        <v>3</v>
      </c>
      <c r="B5" s="74">
        <v>6137</v>
      </c>
      <c r="C5" s="74">
        <v>4</v>
      </c>
      <c r="D5" s="76">
        <v>1.8180000000000001</v>
      </c>
      <c r="E5" s="76">
        <v>0.84699999999999998</v>
      </c>
      <c r="F5" s="76">
        <v>1.39</v>
      </c>
      <c r="G5" s="76">
        <v>1.7849999999999999</v>
      </c>
      <c r="H5" s="76">
        <v>2.2629999999999999</v>
      </c>
      <c r="I5" s="76">
        <v>1.56</v>
      </c>
      <c r="J5" s="76">
        <v>0.46800000000000003</v>
      </c>
      <c r="K5" s="76">
        <v>1.7090000000000001</v>
      </c>
      <c r="L5" s="82">
        <f t="shared" si="0"/>
        <v>2.2629999999999999</v>
      </c>
    </row>
    <row r="6" spans="1:12" ht="15" customHeight="1" x14ac:dyDescent="0.25">
      <c r="A6" s="74" t="s">
        <v>4</v>
      </c>
      <c r="B6" s="74">
        <v>6705</v>
      </c>
      <c r="C6" s="74">
        <v>4</v>
      </c>
      <c r="D6" s="76">
        <v>556.01300000000003</v>
      </c>
      <c r="E6" s="76">
        <v>477.03100000000001</v>
      </c>
      <c r="F6" s="76">
        <v>539.23099999999999</v>
      </c>
      <c r="G6" s="76">
        <v>705.00699999999995</v>
      </c>
      <c r="H6" s="76">
        <v>1048.5440000000001</v>
      </c>
      <c r="I6" s="76">
        <v>1253.999</v>
      </c>
      <c r="J6" s="76">
        <v>1320.4359999999999</v>
      </c>
      <c r="K6" s="76">
        <v>1306.954</v>
      </c>
      <c r="L6" s="82">
        <f t="shared" si="0"/>
        <v>1320.4359999999999</v>
      </c>
    </row>
    <row r="7" spans="1:12" ht="15" customHeight="1" x14ac:dyDescent="0.25">
      <c r="A7" s="74" t="s">
        <v>5</v>
      </c>
      <c r="B7" s="74">
        <v>7336</v>
      </c>
      <c r="C7" s="83" t="s">
        <v>6</v>
      </c>
      <c r="D7" s="76">
        <v>0.89</v>
      </c>
      <c r="E7" s="76">
        <v>9.2999999999999999E-2</v>
      </c>
      <c r="F7" s="76">
        <v>0.222</v>
      </c>
      <c r="G7" s="76">
        <v>2.0350000000000001</v>
      </c>
      <c r="H7" s="76">
        <v>1.8560000000000001</v>
      </c>
      <c r="I7" s="76">
        <v>0.72499999999999998</v>
      </c>
      <c r="J7" s="76">
        <v>0.22900000000000001</v>
      </c>
      <c r="K7" s="76">
        <v>2.298</v>
      </c>
      <c r="L7" s="82">
        <f t="shared" si="0"/>
        <v>2.298</v>
      </c>
    </row>
    <row r="8" spans="1:12" ht="15" customHeight="1" x14ac:dyDescent="0.25">
      <c r="A8" s="74" t="s">
        <v>5</v>
      </c>
      <c r="B8" s="74">
        <v>7336</v>
      </c>
      <c r="C8" s="83" t="s">
        <v>7</v>
      </c>
      <c r="D8" s="76">
        <v>1.0900000000000001</v>
      </c>
      <c r="E8" s="76">
        <v>0.113</v>
      </c>
      <c r="F8" s="76">
        <v>0.22700000000000001</v>
      </c>
      <c r="G8" s="76">
        <v>2.246</v>
      </c>
      <c r="H8" s="76">
        <v>3.0859999999999999</v>
      </c>
      <c r="I8" s="76">
        <v>0.97699999999999998</v>
      </c>
      <c r="J8" s="76">
        <v>0.21299999999999999</v>
      </c>
      <c r="K8" s="76">
        <v>2.1179999999999999</v>
      </c>
      <c r="L8" s="82">
        <f t="shared" si="0"/>
        <v>3.0859999999999999</v>
      </c>
    </row>
    <row r="9" spans="1:12" ht="15" customHeight="1" x14ac:dyDescent="0.25">
      <c r="A9" s="74" t="s">
        <v>5</v>
      </c>
      <c r="B9" s="74">
        <v>7336</v>
      </c>
      <c r="C9" s="83" t="s">
        <v>8</v>
      </c>
      <c r="D9" s="76">
        <v>0.67600000000000005</v>
      </c>
      <c r="E9" s="76">
        <v>4.2000000000000003E-2</v>
      </c>
      <c r="F9" s="76">
        <v>0.14099999999999999</v>
      </c>
      <c r="G9" s="76">
        <v>1.456</v>
      </c>
      <c r="H9" s="76">
        <v>2.149</v>
      </c>
      <c r="I9" s="76">
        <v>0.60699999999999998</v>
      </c>
      <c r="J9" s="76">
        <v>0.13300000000000001</v>
      </c>
      <c r="K9" s="76">
        <v>1.0349999999999999</v>
      </c>
      <c r="L9" s="82">
        <f t="shared" si="0"/>
        <v>2.149</v>
      </c>
    </row>
    <row r="10" spans="1:12" ht="15" customHeight="1" x14ac:dyDescent="0.25">
      <c r="A10" s="74" t="s">
        <v>9</v>
      </c>
      <c r="B10" s="74">
        <v>995</v>
      </c>
      <c r="C10" s="73">
        <v>10</v>
      </c>
      <c r="D10" s="76">
        <v>0.153</v>
      </c>
      <c r="E10" s="76">
        <v>0.41499999999999998</v>
      </c>
      <c r="F10" s="76">
        <v>1.194</v>
      </c>
      <c r="G10" s="76">
        <v>1.3620000000000001</v>
      </c>
      <c r="H10" s="76">
        <v>4.25</v>
      </c>
      <c r="I10" s="76">
        <v>1.2689999999999999</v>
      </c>
      <c r="J10" s="76">
        <v>0.67600000000000005</v>
      </c>
      <c r="K10" s="76">
        <v>0.45300000000000001</v>
      </c>
      <c r="L10" s="82">
        <f t="shared" si="0"/>
        <v>4.25</v>
      </c>
    </row>
    <row r="11" spans="1:12" ht="15" customHeight="1" x14ac:dyDescent="0.25">
      <c r="A11" s="74" t="s">
        <v>9</v>
      </c>
      <c r="B11" s="74">
        <v>995</v>
      </c>
      <c r="C11" s="73">
        <v>7</v>
      </c>
      <c r="D11" s="76">
        <v>544.47299999999996</v>
      </c>
      <c r="E11" s="76">
        <v>310.04199999999997</v>
      </c>
      <c r="F11" s="76">
        <v>502.37599999999998</v>
      </c>
      <c r="G11" s="76">
        <v>213.52</v>
      </c>
      <c r="H11" s="76">
        <v>299.46199999999999</v>
      </c>
      <c r="I11" s="76">
        <v>304.01600000000002</v>
      </c>
      <c r="J11" s="76">
        <v>303.74200000000002</v>
      </c>
      <c r="K11" s="76">
        <v>158.54900000000001</v>
      </c>
      <c r="L11" s="82">
        <f>MAX(D11:K11)</f>
        <v>544.47299999999996</v>
      </c>
    </row>
    <row r="12" spans="1:12" ht="15" customHeight="1" x14ac:dyDescent="0.25">
      <c r="A12" s="74" t="s">
        <v>9</v>
      </c>
      <c r="B12" s="74">
        <v>995</v>
      </c>
      <c r="C12" s="73">
        <v>8</v>
      </c>
      <c r="D12" s="76">
        <v>786.13400000000001</v>
      </c>
      <c r="E12" s="76">
        <v>526.24300000000005</v>
      </c>
      <c r="F12" s="76">
        <v>956.73099999999999</v>
      </c>
      <c r="G12" s="76">
        <v>567.46400000000006</v>
      </c>
      <c r="H12" s="76">
        <v>445.56799999999998</v>
      </c>
      <c r="I12" s="76">
        <v>612.62699999999995</v>
      </c>
      <c r="J12" s="76">
        <v>506.64299999999997</v>
      </c>
      <c r="K12" s="76">
        <v>285.63799999999998</v>
      </c>
      <c r="L12" s="82">
        <f>MAX(D12:K12)</f>
        <v>956.73099999999999</v>
      </c>
    </row>
    <row r="13" spans="1:12" ht="15" customHeight="1" x14ac:dyDescent="0.25">
      <c r="A13" s="74" t="s">
        <v>10</v>
      </c>
      <c r="B13" s="74">
        <v>1011</v>
      </c>
      <c r="C13" s="74">
        <v>1</v>
      </c>
      <c r="D13" s="76">
        <v>7.7370000000000001</v>
      </c>
      <c r="E13" s="76">
        <v>2.8849999999999998</v>
      </c>
      <c r="F13" s="76">
        <v>3.1949999999999998</v>
      </c>
      <c r="G13" s="76">
        <v>6.6369999999999996</v>
      </c>
      <c r="H13" s="76">
        <v>6.7190000000000003</v>
      </c>
      <c r="I13" s="76">
        <v>0.2</v>
      </c>
      <c r="J13" s="76"/>
      <c r="K13" s="76"/>
      <c r="L13" s="82">
        <f t="shared" si="0"/>
        <v>7.7370000000000001</v>
      </c>
    </row>
    <row r="14" spans="1:12" ht="15" customHeight="1" x14ac:dyDescent="0.25">
      <c r="A14" s="74" t="s">
        <v>10</v>
      </c>
      <c r="B14" s="74">
        <v>1011</v>
      </c>
      <c r="C14" s="74">
        <v>2</v>
      </c>
      <c r="D14" s="76">
        <v>32.584000000000003</v>
      </c>
      <c r="E14" s="76">
        <v>8.51</v>
      </c>
      <c r="F14" s="76">
        <v>15.342000000000001</v>
      </c>
      <c r="G14" s="76">
        <v>12.558999999999999</v>
      </c>
      <c r="H14" s="76">
        <v>11.672000000000001</v>
      </c>
      <c r="I14" s="76">
        <v>2.3069999999999999</v>
      </c>
      <c r="J14" s="76">
        <v>1.292</v>
      </c>
      <c r="K14" s="76">
        <v>11.327</v>
      </c>
      <c r="L14" s="82">
        <f t="shared" si="0"/>
        <v>32.584000000000003</v>
      </c>
    </row>
    <row r="15" spans="1:12" ht="15" customHeight="1" x14ac:dyDescent="0.25">
      <c r="A15" s="74" t="s">
        <v>11</v>
      </c>
      <c r="B15" s="74">
        <v>1001</v>
      </c>
      <c r="C15" s="74">
        <v>1</v>
      </c>
      <c r="D15" s="76">
        <v>2167.9650000000001</v>
      </c>
      <c r="E15" s="76">
        <v>1195.941</v>
      </c>
      <c r="F15" s="76">
        <v>1844.6179999999999</v>
      </c>
      <c r="G15" s="76">
        <v>1996.4110000000001</v>
      </c>
      <c r="H15" s="76">
        <v>1827.8920000000001</v>
      </c>
      <c r="I15" s="76">
        <v>1874.002</v>
      </c>
      <c r="J15" s="76">
        <v>2282.018</v>
      </c>
      <c r="K15" s="76">
        <v>2655.4650000000001</v>
      </c>
      <c r="L15" s="82">
        <f t="shared" si="0"/>
        <v>2655.4650000000001</v>
      </c>
    </row>
    <row r="16" spans="1:12" ht="15" customHeight="1" x14ac:dyDescent="0.25">
      <c r="A16" s="74" t="s">
        <v>11</v>
      </c>
      <c r="B16" s="74">
        <v>1001</v>
      </c>
      <c r="C16" s="74">
        <v>2</v>
      </c>
      <c r="D16" s="76">
        <v>1878.702</v>
      </c>
      <c r="E16" s="76">
        <v>842.745</v>
      </c>
      <c r="F16" s="76">
        <v>1789.249</v>
      </c>
      <c r="G16" s="76">
        <v>1673.2080000000001</v>
      </c>
      <c r="H16" s="76">
        <v>1273.2180000000001</v>
      </c>
      <c r="I16" s="76">
        <v>2368.4369999999999</v>
      </c>
      <c r="J16" s="76">
        <v>1751.5930000000001</v>
      </c>
      <c r="K16" s="76">
        <v>1705.8119999999999</v>
      </c>
      <c r="L16" s="82">
        <f t="shared" si="0"/>
        <v>2368.4369999999999</v>
      </c>
    </row>
    <row r="17" spans="1:12" ht="15" customHeight="1" x14ac:dyDescent="0.25">
      <c r="A17" s="74" t="s">
        <v>11</v>
      </c>
      <c r="B17" s="74">
        <v>1001</v>
      </c>
      <c r="C17" s="74">
        <v>4</v>
      </c>
      <c r="D17" s="76"/>
      <c r="E17" s="76">
        <v>2.0259999999999998</v>
      </c>
      <c r="F17" s="76">
        <v>1.915</v>
      </c>
      <c r="G17" s="76">
        <v>3.1480000000000001</v>
      </c>
      <c r="H17" s="76">
        <v>7.1849999999999996</v>
      </c>
      <c r="I17" s="76">
        <v>4.8499999999999996</v>
      </c>
      <c r="J17" s="76">
        <v>1.462</v>
      </c>
      <c r="K17" s="76">
        <v>1.758</v>
      </c>
      <c r="L17" s="82">
        <f t="shared" si="0"/>
        <v>7.1849999999999996</v>
      </c>
    </row>
    <row r="18" spans="1:12" ht="15" customHeight="1" x14ac:dyDescent="0.25">
      <c r="A18" s="74" t="s">
        <v>12</v>
      </c>
      <c r="B18" s="74">
        <v>983</v>
      </c>
      <c r="C18" s="74">
        <v>1</v>
      </c>
      <c r="D18" s="76">
        <v>511.29899999999998</v>
      </c>
      <c r="E18" s="76">
        <v>264.524</v>
      </c>
      <c r="F18" s="76">
        <v>271.63600000000002</v>
      </c>
      <c r="G18" s="76">
        <v>516.21199999999999</v>
      </c>
      <c r="H18" s="76">
        <v>941.93799999999999</v>
      </c>
      <c r="I18" s="76">
        <v>562.20899999999995</v>
      </c>
      <c r="J18" s="76">
        <v>504.83499999999998</v>
      </c>
      <c r="K18" s="76">
        <v>474.82600000000002</v>
      </c>
      <c r="L18" s="82">
        <f t="shared" si="0"/>
        <v>941.93799999999999</v>
      </c>
    </row>
    <row r="19" spans="1:12" ht="15" customHeight="1" x14ac:dyDescent="0.25">
      <c r="A19" s="74" t="s">
        <v>12</v>
      </c>
      <c r="B19" s="74">
        <v>983</v>
      </c>
      <c r="C19" s="74">
        <v>2</v>
      </c>
      <c r="D19" s="76">
        <v>505.589</v>
      </c>
      <c r="E19" s="76">
        <v>276.47199999999998</v>
      </c>
      <c r="F19" s="76">
        <v>328.12799999999999</v>
      </c>
      <c r="G19" s="76">
        <v>504.05599999999998</v>
      </c>
      <c r="H19" s="76">
        <v>729.44399999999996</v>
      </c>
      <c r="I19" s="76">
        <v>621.81700000000001</v>
      </c>
      <c r="J19" s="76">
        <v>487.56</v>
      </c>
      <c r="K19" s="76">
        <v>497.82600000000002</v>
      </c>
      <c r="L19" s="82">
        <f t="shared" si="0"/>
        <v>729.44399999999996</v>
      </c>
    </row>
    <row r="20" spans="1:12" ht="15" customHeight="1" x14ac:dyDescent="0.25">
      <c r="A20" s="74" t="s">
        <v>12</v>
      </c>
      <c r="B20" s="74">
        <v>983</v>
      </c>
      <c r="C20" s="74">
        <v>3</v>
      </c>
      <c r="D20" s="76">
        <v>485.60899999999998</v>
      </c>
      <c r="E20" s="76">
        <v>215.697</v>
      </c>
      <c r="F20" s="76">
        <v>341.74799999999999</v>
      </c>
      <c r="G20" s="76">
        <v>520.47699999999998</v>
      </c>
      <c r="H20" s="76">
        <v>965.35500000000002</v>
      </c>
      <c r="I20" s="76">
        <v>586.77200000000005</v>
      </c>
      <c r="J20" s="76">
        <v>410.86399999999998</v>
      </c>
      <c r="K20" s="76">
        <v>418.93900000000002</v>
      </c>
      <c r="L20" s="82">
        <f t="shared" si="0"/>
        <v>965.35500000000002</v>
      </c>
    </row>
    <row r="21" spans="1:12" ht="15" customHeight="1" x14ac:dyDescent="0.25">
      <c r="A21" s="74" t="s">
        <v>12</v>
      </c>
      <c r="B21" s="74">
        <v>983</v>
      </c>
      <c r="C21" s="74">
        <v>4</v>
      </c>
      <c r="D21" s="76">
        <v>773.91399999999999</v>
      </c>
      <c r="E21" s="76">
        <v>811.41099999999994</v>
      </c>
      <c r="F21" s="76">
        <v>797.12199999999996</v>
      </c>
      <c r="G21" s="76">
        <v>1031.2650000000001</v>
      </c>
      <c r="H21" s="76">
        <v>831.14700000000005</v>
      </c>
      <c r="I21" s="76">
        <v>538.78200000000004</v>
      </c>
      <c r="J21" s="76">
        <v>952.83699999999999</v>
      </c>
      <c r="K21" s="76">
        <v>550.51800000000003</v>
      </c>
      <c r="L21" s="82">
        <f t="shared" si="0"/>
        <v>1031.2650000000001</v>
      </c>
    </row>
    <row r="22" spans="1:12" ht="15" customHeight="1" x14ac:dyDescent="0.25">
      <c r="A22" s="74" t="s">
        <v>12</v>
      </c>
      <c r="B22" s="74">
        <v>983</v>
      </c>
      <c r="C22" s="74">
        <v>5</v>
      </c>
      <c r="D22" s="76">
        <v>957.26099999999997</v>
      </c>
      <c r="E22" s="76">
        <v>785.279</v>
      </c>
      <c r="F22" s="76">
        <v>795.91499999999996</v>
      </c>
      <c r="G22" s="76">
        <v>1045.2260000000001</v>
      </c>
      <c r="H22" s="76">
        <v>982.66899999999998</v>
      </c>
      <c r="I22" s="76">
        <v>1060.971</v>
      </c>
      <c r="J22" s="76">
        <v>887.49</v>
      </c>
      <c r="K22" s="76">
        <v>677.09299999999996</v>
      </c>
      <c r="L22" s="82">
        <f t="shared" si="0"/>
        <v>1060.971</v>
      </c>
    </row>
    <row r="23" spans="1:12" ht="15" customHeight="1" x14ac:dyDescent="0.25">
      <c r="A23" s="74" t="s">
        <v>12</v>
      </c>
      <c r="B23" s="74">
        <v>983</v>
      </c>
      <c r="C23" s="74">
        <v>6</v>
      </c>
      <c r="D23" s="76">
        <v>948.31700000000001</v>
      </c>
      <c r="E23" s="76">
        <v>730.99099999999999</v>
      </c>
      <c r="F23" s="76">
        <v>758.15599999999995</v>
      </c>
      <c r="G23" s="76">
        <v>1099.817</v>
      </c>
      <c r="H23" s="76">
        <v>788.72699999999998</v>
      </c>
      <c r="I23" s="76">
        <v>1214.5909999999999</v>
      </c>
      <c r="J23" s="76">
        <v>859.928</v>
      </c>
      <c r="K23" s="76">
        <v>435.14800000000002</v>
      </c>
      <c r="L23" s="82">
        <f t="shared" si="0"/>
        <v>1214.5909999999999</v>
      </c>
    </row>
    <row r="24" spans="1:12" ht="15" customHeight="1" x14ac:dyDescent="0.25">
      <c r="A24" s="74" t="s">
        <v>13</v>
      </c>
      <c r="B24" s="74">
        <v>1002</v>
      </c>
      <c r="C24" s="83" t="s">
        <v>14</v>
      </c>
      <c r="D24" s="76"/>
      <c r="E24" s="76"/>
      <c r="F24" s="76">
        <v>0.11600000000000001</v>
      </c>
      <c r="G24" s="76">
        <v>9.6000000000000002E-2</v>
      </c>
      <c r="H24" s="76">
        <v>0.19900000000000001</v>
      </c>
      <c r="I24" s="76">
        <v>0.45800000000000002</v>
      </c>
      <c r="J24" s="76">
        <v>0.629</v>
      </c>
      <c r="K24" s="76">
        <v>0.51700000000000002</v>
      </c>
      <c r="L24" s="82">
        <f t="shared" si="0"/>
        <v>0.629</v>
      </c>
    </row>
    <row r="25" spans="1:12" ht="15" customHeight="1" x14ac:dyDescent="0.25">
      <c r="A25" s="74" t="s">
        <v>13</v>
      </c>
      <c r="B25" s="74">
        <v>1002</v>
      </c>
      <c r="C25" s="83" t="s">
        <v>15</v>
      </c>
      <c r="D25" s="76"/>
      <c r="E25" s="76"/>
      <c r="F25" s="76">
        <v>0.104</v>
      </c>
      <c r="G25" s="76">
        <v>0.11</v>
      </c>
      <c r="H25" s="76">
        <v>0.28299999999999997</v>
      </c>
      <c r="I25" s="76">
        <v>0.45800000000000002</v>
      </c>
      <c r="J25" s="76">
        <v>0.629</v>
      </c>
      <c r="K25" s="76">
        <v>0.51700000000000002</v>
      </c>
      <c r="L25" s="82">
        <f t="shared" si="0"/>
        <v>0.629</v>
      </c>
    </row>
    <row r="26" spans="1:12" ht="15" customHeight="1" x14ac:dyDescent="0.25">
      <c r="A26" s="74" t="s">
        <v>13</v>
      </c>
      <c r="B26" s="74">
        <v>1002</v>
      </c>
      <c r="C26" s="83" t="s">
        <v>16</v>
      </c>
      <c r="D26" s="76">
        <v>0.45</v>
      </c>
      <c r="E26" s="76"/>
      <c r="F26" s="76">
        <v>0.16900000000000001</v>
      </c>
      <c r="G26" s="76">
        <v>0.114</v>
      </c>
      <c r="H26" s="76">
        <v>0.27400000000000002</v>
      </c>
      <c r="I26" s="76">
        <v>0.48899999999999999</v>
      </c>
      <c r="J26" s="76">
        <v>0.56899999999999995</v>
      </c>
      <c r="K26" s="76">
        <v>0.48899999999999999</v>
      </c>
      <c r="L26" s="82">
        <f t="shared" si="0"/>
        <v>0.56899999999999995</v>
      </c>
    </row>
    <row r="27" spans="1:12" ht="15" customHeight="1" x14ac:dyDescent="0.25">
      <c r="A27" s="74" t="s">
        <v>13</v>
      </c>
      <c r="B27" s="74">
        <v>1002</v>
      </c>
      <c r="C27" s="83" t="s">
        <v>17</v>
      </c>
      <c r="D27" s="76">
        <v>0.42599999999999999</v>
      </c>
      <c r="E27" s="76"/>
      <c r="F27" s="76">
        <v>0.28799999999999998</v>
      </c>
      <c r="G27" s="76">
        <v>0.13200000000000001</v>
      </c>
      <c r="H27" s="76">
        <v>0.28699999999999998</v>
      </c>
      <c r="I27" s="76">
        <v>0.48899999999999999</v>
      </c>
      <c r="J27" s="76">
        <v>0.56899999999999995</v>
      </c>
      <c r="K27" s="76">
        <v>0.48899999999999999</v>
      </c>
      <c r="L27" s="82">
        <f t="shared" si="0"/>
        <v>0.56899999999999995</v>
      </c>
    </row>
    <row r="28" spans="1:12" ht="15" customHeight="1" x14ac:dyDescent="0.25">
      <c r="A28" s="74" t="s">
        <v>18</v>
      </c>
      <c r="B28" s="74">
        <v>996</v>
      </c>
      <c r="C28" s="74">
        <v>11</v>
      </c>
      <c r="D28" s="76"/>
      <c r="E28" s="76"/>
      <c r="F28" s="76"/>
      <c r="G28" s="76"/>
      <c r="H28" s="76"/>
      <c r="I28" s="76"/>
      <c r="J28" s="76"/>
      <c r="K28" s="76"/>
      <c r="L28" s="82"/>
    </row>
    <row r="29" spans="1:12" ht="15" customHeight="1" x14ac:dyDescent="0.25">
      <c r="A29" s="74" t="s">
        <v>18</v>
      </c>
      <c r="B29" s="74">
        <v>996</v>
      </c>
      <c r="C29" s="74">
        <v>4</v>
      </c>
      <c r="D29" s="76"/>
      <c r="E29" s="76"/>
      <c r="F29" s="76"/>
      <c r="G29" s="76"/>
      <c r="H29" s="76"/>
      <c r="I29" s="76"/>
      <c r="J29" s="76"/>
      <c r="K29" s="76"/>
      <c r="L29" s="82"/>
    </row>
    <row r="30" spans="1:12" ht="15" customHeight="1" x14ac:dyDescent="0.25">
      <c r="A30" s="74" t="s">
        <v>18</v>
      </c>
      <c r="B30" s="74">
        <v>996</v>
      </c>
      <c r="C30" s="74">
        <v>5</v>
      </c>
      <c r="D30" s="76"/>
      <c r="E30" s="76"/>
      <c r="F30" s="76"/>
      <c r="G30" s="76"/>
      <c r="H30" s="76"/>
      <c r="I30" s="76"/>
      <c r="J30" s="76"/>
      <c r="K30" s="76"/>
      <c r="L30" s="82"/>
    </row>
    <row r="31" spans="1:12" ht="15" customHeight="1" x14ac:dyDescent="0.25">
      <c r="A31" s="74" t="s">
        <v>18</v>
      </c>
      <c r="B31" s="74">
        <v>996</v>
      </c>
      <c r="C31" s="74">
        <v>6</v>
      </c>
      <c r="D31" s="76"/>
      <c r="E31" s="76"/>
      <c r="F31" s="76"/>
      <c r="G31" s="76"/>
      <c r="H31" s="76"/>
      <c r="I31" s="76"/>
      <c r="J31" s="76"/>
      <c r="K31" s="76"/>
      <c r="L31" s="82"/>
    </row>
    <row r="32" spans="1:12" ht="15" customHeight="1" x14ac:dyDescent="0.25">
      <c r="A32" s="74" t="s">
        <v>86</v>
      </c>
      <c r="B32" s="74">
        <v>55111</v>
      </c>
      <c r="C32" s="74">
        <v>1</v>
      </c>
      <c r="D32" s="76">
        <v>0.53</v>
      </c>
      <c r="E32" s="76">
        <v>0.44900000000000001</v>
      </c>
      <c r="F32" s="76">
        <v>0.97099999999999997</v>
      </c>
      <c r="G32" s="76">
        <v>1.44</v>
      </c>
      <c r="H32" s="76">
        <v>2.1469999999999998</v>
      </c>
      <c r="I32" s="76">
        <v>2.5089999999999999</v>
      </c>
      <c r="J32" s="76">
        <v>0.16</v>
      </c>
      <c r="K32" s="76">
        <v>1.895</v>
      </c>
      <c r="L32" s="82">
        <f t="shared" ref="L32:L39" si="1">MAX(D32:K32)</f>
        <v>2.5089999999999999</v>
      </c>
    </row>
    <row r="33" spans="1:13" ht="15" customHeight="1" x14ac:dyDescent="0.25">
      <c r="A33" s="74" t="s">
        <v>86</v>
      </c>
      <c r="B33" s="74">
        <v>55111</v>
      </c>
      <c r="C33" s="74">
        <v>2</v>
      </c>
      <c r="D33" s="76">
        <v>0.95599999999999996</v>
      </c>
      <c r="E33" s="76">
        <v>0.35899999999999999</v>
      </c>
      <c r="F33" s="76">
        <v>1.1910000000000001</v>
      </c>
      <c r="G33" s="76">
        <v>0.99</v>
      </c>
      <c r="H33" s="76">
        <v>1.82</v>
      </c>
      <c r="I33" s="76">
        <v>1.3140000000000001</v>
      </c>
      <c r="J33" s="76">
        <v>0.29299999999999998</v>
      </c>
      <c r="K33" s="76">
        <v>1.5549999999999999</v>
      </c>
      <c r="L33" s="82">
        <f t="shared" si="1"/>
        <v>1.82</v>
      </c>
    </row>
    <row r="34" spans="1:13" ht="15" customHeight="1" x14ac:dyDescent="0.25">
      <c r="A34" s="74" t="s">
        <v>86</v>
      </c>
      <c r="B34" s="74">
        <v>55111</v>
      </c>
      <c r="C34" s="74">
        <v>3</v>
      </c>
      <c r="D34" s="76">
        <v>0.80300000000000005</v>
      </c>
      <c r="E34" s="76">
        <v>0.44600000000000001</v>
      </c>
      <c r="F34" s="76">
        <v>1.55</v>
      </c>
      <c r="G34" s="76">
        <v>1.31</v>
      </c>
      <c r="H34" s="76">
        <v>1.9239999999999999</v>
      </c>
      <c r="I34" s="76">
        <v>2.2410000000000001</v>
      </c>
      <c r="J34" s="76">
        <v>0.46800000000000003</v>
      </c>
      <c r="K34" s="76">
        <v>1.2869999999999999</v>
      </c>
      <c r="L34" s="82">
        <f t="shared" si="1"/>
        <v>2.2410000000000001</v>
      </c>
    </row>
    <row r="35" spans="1:13" ht="15" customHeight="1" x14ac:dyDescent="0.25">
      <c r="A35" s="74" t="s">
        <v>86</v>
      </c>
      <c r="B35" s="74">
        <v>55111</v>
      </c>
      <c r="C35" s="74">
        <v>4</v>
      </c>
      <c r="D35" s="76">
        <v>0.62</v>
      </c>
      <c r="E35" s="76">
        <v>0.35599999999999998</v>
      </c>
      <c r="F35" s="76">
        <v>1.4390000000000001</v>
      </c>
      <c r="G35" s="76">
        <v>1.5620000000000001</v>
      </c>
      <c r="H35" s="76">
        <v>2.0649999999999999</v>
      </c>
      <c r="I35" s="76">
        <v>1.2869999999999999</v>
      </c>
      <c r="J35" s="76">
        <v>0.29699999999999999</v>
      </c>
      <c r="K35" s="76">
        <v>1.5720000000000001</v>
      </c>
      <c r="L35" s="82">
        <f t="shared" si="1"/>
        <v>2.0649999999999999</v>
      </c>
    </row>
    <row r="36" spans="1:13" ht="15" customHeight="1" x14ac:dyDescent="0.25">
      <c r="A36" s="74" t="s">
        <v>86</v>
      </c>
      <c r="B36" s="74">
        <v>55111</v>
      </c>
      <c r="C36" s="74">
        <v>5</v>
      </c>
      <c r="D36" s="76">
        <v>0.24399999999999999</v>
      </c>
      <c r="E36" s="76">
        <v>0.41199999999999998</v>
      </c>
      <c r="F36" s="76">
        <v>1.129</v>
      </c>
      <c r="G36" s="76">
        <v>1.423</v>
      </c>
      <c r="H36" s="76">
        <v>2.1819999999999999</v>
      </c>
      <c r="I36" s="76">
        <v>1.3140000000000001</v>
      </c>
      <c r="J36" s="76">
        <v>0.37</v>
      </c>
      <c r="K36" s="76">
        <v>1.198</v>
      </c>
      <c r="L36" s="82">
        <f t="shared" si="1"/>
        <v>2.1819999999999999</v>
      </c>
    </row>
    <row r="37" spans="1:13" ht="15" customHeight="1" x14ac:dyDescent="0.25">
      <c r="A37" s="74" t="s">
        <v>86</v>
      </c>
      <c r="B37" s="74">
        <v>55111</v>
      </c>
      <c r="C37" s="74">
        <v>6</v>
      </c>
      <c r="D37" s="76">
        <v>0.437</v>
      </c>
      <c r="E37" s="76">
        <v>0.62</v>
      </c>
      <c r="F37" s="76">
        <v>1.2250000000000001</v>
      </c>
      <c r="G37" s="76">
        <v>1.4039999999999999</v>
      </c>
      <c r="H37" s="76">
        <v>2.0379999999999998</v>
      </c>
      <c r="I37" s="76">
        <v>1.427</v>
      </c>
      <c r="J37" s="76">
        <v>0.47099999999999997</v>
      </c>
      <c r="K37" s="76">
        <v>1.5109999999999999</v>
      </c>
      <c r="L37" s="82">
        <f t="shared" si="1"/>
        <v>2.0379999999999998</v>
      </c>
    </row>
    <row r="38" spans="1:13" ht="15" customHeight="1" x14ac:dyDescent="0.25">
      <c r="A38" s="74" t="s">
        <v>86</v>
      </c>
      <c r="B38" s="74">
        <v>55111</v>
      </c>
      <c r="C38" s="74">
        <v>7</v>
      </c>
      <c r="D38" s="76">
        <v>0.216</v>
      </c>
      <c r="E38" s="76">
        <v>0.44600000000000001</v>
      </c>
      <c r="F38" s="76">
        <v>1.2629999999999999</v>
      </c>
      <c r="G38" s="76">
        <v>1.196</v>
      </c>
      <c r="H38" s="76">
        <v>2.3359999999999999</v>
      </c>
      <c r="I38" s="76">
        <v>0.81200000000000006</v>
      </c>
      <c r="J38" s="76">
        <v>0.33600000000000002</v>
      </c>
      <c r="K38" s="76">
        <v>1.6539999999999999</v>
      </c>
      <c r="L38" s="82">
        <f t="shared" si="1"/>
        <v>2.3359999999999999</v>
      </c>
    </row>
    <row r="39" spans="1:13" ht="15" customHeight="1" x14ac:dyDescent="0.25">
      <c r="A39" s="74" t="s">
        <v>86</v>
      </c>
      <c r="B39" s="74">
        <v>55111</v>
      </c>
      <c r="C39" s="74">
        <v>8</v>
      </c>
      <c r="D39" s="76">
        <v>0.29899999999999999</v>
      </c>
      <c r="E39" s="76">
        <v>0.503</v>
      </c>
      <c r="F39" s="76">
        <v>1.419</v>
      </c>
      <c r="G39" s="76">
        <v>1.3029999999999999</v>
      </c>
      <c r="H39" s="76">
        <v>1.98</v>
      </c>
      <c r="I39" s="76">
        <v>0.73</v>
      </c>
      <c r="J39" s="76">
        <v>0.27200000000000002</v>
      </c>
      <c r="K39" s="76">
        <v>0.94899999999999995</v>
      </c>
      <c r="L39" s="82">
        <f t="shared" si="1"/>
        <v>1.98</v>
      </c>
    </row>
    <row r="40" spans="1:13" ht="15" customHeight="1" x14ac:dyDescent="0.25">
      <c r="A40" s="74" t="s">
        <v>19</v>
      </c>
      <c r="B40" s="74">
        <v>1004</v>
      </c>
      <c r="C40" s="40" t="s">
        <v>87</v>
      </c>
      <c r="D40" s="76"/>
      <c r="E40" s="76"/>
      <c r="F40" s="76"/>
      <c r="G40" s="76"/>
      <c r="H40" s="76"/>
      <c r="I40" s="76"/>
      <c r="J40" s="76"/>
      <c r="K40" s="76"/>
      <c r="L40" s="82"/>
    </row>
    <row r="41" spans="1:13" ht="15" customHeight="1" x14ac:dyDescent="0.25">
      <c r="A41" s="74" t="s">
        <v>19</v>
      </c>
      <c r="B41" s="74">
        <v>1004</v>
      </c>
      <c r="C41" s="40" t="s">
        <v>88</v>
      </c>
      <c r="D41" s="76">
        <v>153.589</v>
      </c>
      <c r="E41" s="76">
        <v>17.725999999999999</v>
      </c>
      <c r="F41" s="76">
        <v>71.319000000000003</v>
      </c>
      <c r="G41" s="76"/>
      <c r="H41" s="76"/>
      <c r="I41" s="76"/>
      <c r="J41" s="76"/>
      <c r="K41" s="76"/>
      <c r="L41" s="82">
        <f t="shared" si="0"/>
        <v>153.589</v>
      </c>
    </row>
    <row r="42" spans="1:13" ht="15" customHeight="1" x14ac:dyDescent="0.25">
      <c r="A42" s="73" t="s">
        <v>19</v>
      </c>
      <c r="B42" s="73">
        <v>1004</v>
      </c>
      <c r="C42" s="109" t="s">
        <v>89</v>
      </c>
      <c r="D42" s="68">
        <v>83.926000000000002</v>
      </c>
      <c r="E42" s="68">
        <v>25.986000000000001</v>
      </c>
      <c r="F42" s="68">
        <v>113.583</v>
      </c>
      <c r="G42" s="68"/>
      <c r="H42" s="68"/>
      <c r="I42" s="68"/>
      <c r="J42" s="68"/>
      <c r="K42" s="68"/>
      <c r="L42" s="124">
        <f t="shared" si="0"/>
        <v>113.583</v>
      </c>
      <c r="M42" s="6"/>
    </row>
    <row r="43" spans="1:13" s="1" customFormat="1" ht="15" customHeight="1" x14ac:dyDescent="0.25">
      <c r="A43" s="73" t="s">
        <v>19</v>
      </c>
      <c r="B43" s="71">
        <v>1004</v>
      </c>
      <c r="C43" s="109" t="s">
        <v>90</v>
      </c>
      <c r="D43" s="68">
        <v>163.696</v>
      </c>
      <c r="E43" s="68">
        <v>24.393999999999998</v>
      </c>
      <c r="F43" s="68">
        <v>88.186000000000007</v>
      </c>
      <c r="G43" s="68"/>
      <c r="H43" s="68"/>
      <c r="I43" s="125"/>
      <c r="J43" s="125"/>
      <c r="K43" s="125"/>
      <c r="L43" s="68">
        <v>163.696</v>
      </c>
      <c r="M43" s="8"/>
    </row>
    <row r="44" spans="1:13" s="1" customFormat="1" ht="15" customHeight="1" x14ac:dyDescent="0.25">
      <c r="A44" s="106" t="s">
        <v>19</v>
      </c>
      <c r="B44" s="103">
        <v>1004</v>
      </c>
      <c r="C44" s="109" t="s">
        <v>129</v>
      </c>
      <c r="D44" s="68"/>
      <c r="E44" s="68"/>
      <c r="F44" s="68"/>
      <c r="G44" s="68"/>
      <c r="H44" s="68">
        <v>46.261000000000003</v>
      </c>
      <c r="I44" s="68">
        <v>138.88499999999999</v>
      </c>
      <c r="J44" s="68">
        <v>118.45399999999999</v>
      </c>
      <c r="K44" s="68">
        <v>159.31399999999999</v>
      </c>
      <c r="L44" s="68">
        <v>159.31399999999999</v>
      </c>
      <c r="M44" s="8"/>
    </row>
    <row r="45" spans="1:13" s="1" customFormat="1" ht="15" customHeight="1" x14ac:dyDescent="0.25">
      <c r="A45" s="106" t="s">
        <v>19</v>
      </c>
      <c r="B45" s="103">
        <v>1004</v>
      </c>
      <c r="C45" s="109" t="s">
        <v>130</v>
      </c>
      <c r="D45" s="68"/>
      <c r="E45" s="68"/>
      <c r="F45" s="68"/>
      <c r="G45" s="68"/>
      <c r="H45" s="6">
        <v>44.151000000000003</v>
      </c>
      <c r="I45" s="68">
        <v>160.09200000000001</v>
      </c>
      <c r="J45" s="68">
        <v>125.355</v>
      </c>
      <c r="K45" s="68">
        <v>184.43799999999999</v>
      </c>
      <c r="L45" s="68">
        <v>184.43799999999999</v>
      </c>
      <c r="M45" s="8"/>
    </row>
    <row r="46" spans="1:13" s="1" customFormat="1" ht="15" customHeight="1" x14ac:dyDescent="0.25">
      <c r="A46" s="73" t="s">
        <v>20</v>
      </c>
      <c r="B46" s="73">
        <v>1012</v>
      </c>
      <c r="C46" s="73">
        <v>1</v>
      </c>
      <c r="D46" s="68"/>
      <c r="E46" s="68"/>
      <c r="F46" s="68"/>
      <c r="G46" s="68"/>
      <c r="H46" s="68"/>
      <c r="I46" s="68"/>
      <c r="J46" s="68"/>
      <c r="K46" s="68"/>
      <c r="L46" s="68"/>
      <c r="M46" s="8"/>
    </row>
    <row r="47" spans="1:13" s="1" customFormat="1" ht="15" customHeight="1" x14ac:dyDescent="0.25">
      <c r="A47" s="106" t="s">
        <v>20</v>
      </c>
      <c r="B47" s="103">
        <v>1012</v>
      </c>
      <c r="C47" s="109" t="s">
        <v>127</v>
      </c>
      <c r="D47" s="68">
        <v>270.47800000000001</v>
      </c>
      <c r="E47" s="68">
        <v>98.150999999999996</v>
      </c>
      <c r="F47" s="68">
        <v>165.35599999999999</v>
      </c>
      <c r="G47" s="68">
        <v>104.172</v>
      </c>
      <c r="H47" s="68">
        <v>170.58</v>
      </c>
      <c r="I47" s="68">
        <v>134.93100000000001</v>
      </c>
      <c r="J47" s="68">
        <v>81.91</v>
      </c>
      <c r="K47" s="68">
        <v>43.186</v>
      </c>
      <c r="L47" s="68">
        <v>270.47800000000001</v>
      </c>
      <c r="M47" s="126"/>
    </row>
    <row r="48" spans="1:13" s="1" customFormat="1" ht="15" customHeight="1" x14ac:dyDescent="0.25">
      <c r="A48" s="106" t="s">
        <v>20</v>
      </c>
      <c r="B48" s="103">
        <v>1012</v>
      </c>
      <c r="C48" s="109" t="s">
        <v>128</v>
      </c>
      <c r="D48" s="68">
        <v>668.27599999999995</v>
      </c>
      <c r="E48" s="68">
        <v>325.17399999999998</v>
      </c>
      <c r="F48" s="68">
        <v>600.92999999999995</v>
      </c>
      <c r="G48" s="68">
        <v>440.82100000000003</v>
      </c>
      <c r="H48" s="68">
        <v>568.09500000000003</v>
      </c>
      <c r="I48" s="68">
        <v>469.154</v>
      </c>
      <c r="J48" s="68">
        <v>482.01799999999997</v>
      </c>
      <c r="K48" s="68">
        <v>347.47399999999999</v>
      </c>
      <c r="L48" s="68">
        <v>668.27599999999995</v>
      </c>
      <c r="M48" s="126"/>
    </row>
    <row r="49" spans="1:13" ht="15" customHeight="1" x14ac:dyDescent="0.25">
      <c r="A49" s="73" t="s">
        <v>21</v>
      </c>
      <c r="B49" s="73">
        <v>1043</v>
      </c>
      <c r="C49" s="87" t="s">
        <v>22</v>
      </c>
      <c r="D49" s="68">
        <v>518.77499999999998</v>
      </c>
      <c r="E49" s="68">
        <v>418.22800000000001</v>
      </c>
      <c r="F49" s="68">
        <v>359.14699999999999</v>
      </c>
      <c r="G49" s="68">
        <v>246.33799999999999</v>
      </c>
      <c r="H49" s="68">
        <v>140.08600000000001</v>
      </c>
      <c r="I49" s="68">
        <v>44.499000000000002</v>
      </c>
      <c r="J49" s="68">
        <v>81.247</v>
      </c>
      <c r="K49" s="68"/>
      <c r="L49" s="68">
        <v>470.67961165048501</v>
      </c>
      <c r="M49" s="117"/>
    </row>
    <row r="50" spans="1:13" ht="15" customHeight="1" x14ac:dyDescent="0.25">
      <c r="A50" s="73" t="s">
        <v>21</v>
      </c>
      <c r="B50" s="73">
        <v>1043</v>
      </c>
      <c r="C50" s="87" t="s">
        <v>23</v>
      </c>
      <c r="D50" s="68">
        <v>926.08600000000001</v>
      </c>
      <c r="E50" s="68">
        <v>487.48200000000003</v>
      </c>
      <c r="F50" s="68">
        <v>470.39699999999999</v>
      </c>
      <c r="G50" s="68">
        <v>315.06</v>
      </c>
      <c r="H50" s="68">
        <v>156.03</v>
      </c>
      <c r="I50" s="68">
        <v>59.048999999999999</v>
      </c>
      <c r="J50" s="68">
        <v>106.777</v>
      </c>
      <c r="K50" s="68"/>
      <c r="L50" s="68">
        <v>472.233009708738</v>
      </c>
      <c r="M50" s="117"/>
    </row>
    <row r="51" spans="1:13" ht="15" customHeight="1" x14ac:dyDescent="0.25">
      <c r="A51" s="73" t="s">
        <v>24</v>
      </c>
      <c r="B51" s="73">
        <v>7759</v>
      </c>
      <c r="C51" s="87" t="s">
        <v>25</v>
      </c>
      <c r="D51" s="68">
        <v>0.60399999999999998</v>
      </c>
      <c r="E51" s="68">
        <v>0.16</v>
      </c>
      <c r="F51" s="68">
        <v>1.5089999999999999</v>
      </c>
      <c r="G51" s="68">
        <v>1.946</v>
      </c>
      <c r="H51" s="68">
        <v>2.375</v>
      </c>
      <c r="I51" s="68">
        <v>1.9690000000000001</v>
      </c>
      <c r="J51" s="68">
        <v>0.52</v>
      </c>
      <c r="K51" s="68">
        <v>1.508</v>
      </c>
      <c r="L51" s="68">
        <v>2.375</v>
      </c>
      <c r="M51" s="117"/>
    </row>
    <row r="52" spans="1:13" ht="15" customHeight="1" x14ac:dyDescent="0.25">
      <c r="A52" s="73" t="s">
        <v>24</v>
      </c>
      <c r="B52" s="73">
        <v>7759</v>
      </c>
      <c r="C52" s="87" t="s">
        <v>26</v>
      </c>
      <c r="D52" s="68">
        <v>0.28999999999999998</v>
      </c>
      <c r="E52" s="68">
        <v>0.80700000000000005</v>
      </c>
      <c r="F52" s="68">
        <v>2.8559999999999999</v>
      </c>
      <c r="G52" s="68">
        <v>3.1749999999999998</v>
      </c>
      <c r="H52" s="68">
        <v>4.7249999999999996</v>
      </c>
      <c r="I52" s="68">
        <v>2.8010000000000002</v>
      </c>
      <c r="J52" s="68">
        <v>0.69199999999999995</v>
      </c>
      <c r="K52" s="68">
        <v>3.4249999999999998</v>
      </c>
      <c r="L52" s="68">
        <v>4.7249999999999996</v>
      </c>
      <c r="M52" s="117"/>
    </row>
    <row r="53" spans="1:13" ht="15" customHeight="1" x14ac:dyDescent="0.25">
      <c r="A53" s="73" t="s">
        <v>24</v>
      </c>
      <c r="B53" s="73">
        <v>7759</v>
      </c>
      <c r="C53" s="87" t="s">
        <v>27</v>
      </c>
      <c r="D53" s="68">
        <v>0.24399999999999999</v>
      </c>
      <c r="E53" s="68">
        <v>0.82499999999999996</v>
      </c>
      <c r="F53" s="68">
        <v>2.2770000000000001</v>
      </c>
      <c r="G53" s="68">
        <v>2.9020000000000001</v>
      </c>
      <c r="H53" s="68">
        <v>3.8490000000000002</v>
      </c>
      <c r="I53" s="68">
        <v>2.077</v>
      </c>
      <c r="J53" s="68">
        <v>0.44</v>
      </c>
      <c r="K53" s="68">
        <v>2.5760000000000001</v>
      </c>
      <c r="L53" s="68">
        <v>3.8490000000000002</v>
      </c>
      <c r="M53" s="117"/>
    </row>
    <row r="54" spans="1:13" ht="15" customHeight="1" x14ac:dyDescent="0.25">
      <c r="A54" s="73" t="s">
        <v>24</v>
      </c>
      <c r="B54" s="73">
        <v>7759</v>
      </c>
      <c r="C54" s="87" t="s">
        <v>28</v>
      </c>
      <c r="D54" s="68">
        <v>0.38800000000000001</v>
      </c>
      <c r="E54" s="68">
        <v>0.184</v>
      </c>
      <c r="F54" s="68">
        <v>1.7729999999999999</v>
      </c>
      <c r="G54" s="68">
        <v>1.9370000000000001</v>
      </c>
      <c r="H54" s="68">
        <v>4.0529999999999999</v>
      </c>
      <c r="I54" s="68">
        <v>2.3109999999999999</v>
      </c>
      <c r="J54" s="68">
        <v>0.433</v>
      </c>
      <c r="K54" s="68">
        <v>1.8340000000000001</v>
      </c>
      <c r="L54" s="68">
        <v>4.0529999999999999</v>
      </c>
      <c r="M54" s="117"/>
    </row>
    <row r="55" spans="1:13" ht="15" customHeight="1" x14ac:dyDescent="0.25">
      <c r="A55" s="73" t="s">
        <v>29</v>
      </c>
      <c r="B55" s="73">
        <v>6113</v>
      </c>
      <c r="C55" s="73">
        <v>1</v>
      </c>
      <c r="D55" s="68">
        <v>597.87599999999998</v>
      </c>
      <c r="E55" s="68">
        <v>426.27800000000002</v>
      </c>
      <c r="F55" s="68">
        <v>1498.432</v>
      </c>
      <c r="G55" s="68">
        <v>1504.4559999999999</v>
      </c>
      <c r="H55" s="68">
        <v>916.92200000000003</v>
      </c>
      <c r="I55" s="68">
        <v>983.64499999999998</v>
      </c>
      <c r="J55" s="68">
        <v>1002.3049999999999</v>
      </c>
      <c r="K55" s="68">
        <v>761.08799999999997</v>
      </c>
      <c r="L55" s="68">
        <v>1504.4559999999999</v>
      </c>
      <c r="M55" s="117"/>
    </row>
    <row r="56" spans="1:13" ht="15" customHeight="1" x14ac:dyDescent="0.25">
      <c r="A56" s="73" t="s">
        <v>29</v>
      </c>
      <c r="B56" s="73">
        <v>6113</v>
      </c>
      <c r="C56" s="73">
        <v>2</v>
      </c>
      <c r="D56" s="68">
        <v>888.072</v>
      </c>
      <c r="E56" s="68">
        <v>699.90099999999995</v>
      </c>
      <c r="F56" s="68">
        <v>1203.424</v>
      </c>
      <c r="G56" s="68">
        <v>2043.4480000000001</v>
      </c>
      <c r="H56" s="68">
        <v>1607.6289999999999</v>
      </c>
      <c r="I56" s="68">
        <v>783.31</v>
      </c>
      <c r="J56" s="68">
        <v>1088.0350000000001</v>
      </c>
      <c r="K56" s="68">
        <v>836.38199999999995</v>
      </c>
      <c r="L56" s="68">
        <v>2043.4480000000001</v>
      </c>
      <c r="M56" s="117"/>
    </row>
    <row r="57" spans="1:13" ht="15" customHeight="1" x14ac:dyDescent="0.25">
      <c r="A57" s="73" t="s">
        <v>29</v>
      </c>
      <c r="B57" s="73">
        <v>6113</v>
      </c>
      <c r="C57" s="73">
        <v>3</v>
      </c>
      <c r="D57" s="68">
        <v>1827.079</v>
      </c>
      <c r="E57" s="68">
        <v>1061.684</v>
      </c>
      <c r="F57" s="68">
        <v>1293.5820000000001</v>
      </c>
      <c r="G57" s="68">
        <v>1418.4780000000001</v>
      </c>
      <c r="H57" s="68">
        <v>1178.8579999999999</v>
      </c>
      <c r="I57" s="68">
        <v>1214.633</v>
      </c>
      <c r="J57" s="68">
        <v>1176.088</v>
      </c>
      <c r="K57" s="68">
        <v>911.577</v>
      </c>
      <c r="L57" s="68">
        <v>1827.079</v>
      </c>
      <c r="M57" s="117"/>
    </row>
    <row r="58" spans="1:13" ht="15" customHeight="1" x14ac:dyDescent="0.25">
      <c r="A58" s="73" t="s">
        <v>29</v>
      </c>
      <c r="B58" s="73">
        <v>6113</v>
      </c>
      <c r="C58" s="73">
        <v>4</v>
      </c>
      <c r="D58" s="68">
        <v>511.565</v>
      </c>
      <c r="E58" s="68">
        <v>573.94299999999998</v>
      </c>
      <c r="F58" s="68">
        <v>545.548</v>
      </c>
      <c r="G58" s="68">
        <v>981.16399999999999</v>
      </c>
      <c r="H58" s="68">
        <v>877.20899999999995</v>
      </c>
      <c r="I58" s="68">
        <v>772.02499999999998</v>
      </c>
      <c r="J58" s="68">
        <v>753.69899999999996</v>
      </c>
      <c r="K58" s="68">
        <v>561.45899999999995</v>
      </c>
      <c r="L58" s="68">
        <v>981.16399999999999</v>
      </c>
      <c r="M58" s="117"/>
    </row>
    <row r="59" spans="1:13" ht="15" customHeight="1" x14ac:dyDescent="0.25">
      <c r="A59" s="73" t="s">
        <v>29</v>
      </c>
      <c r="B59" s="73">
        <v>6113</v>
      </c>
      <c r="C59" s="73">
        <v>5</v>
      </c>
      <c r="D59" s="68">
        <v>582.15700000000004</v>
      </c>
      <c r="E59" s="68">
        <v>683.29499999999996</v>
      </c>
      <c r="F59" s="68">
        <v>903.63900000000001</v>
      </c>
      <c r="G59" s="68">
        <v>1445.9839999999999</v>
      </c>
      <c r="H59" s="68">
        <v>988.76499999999999</v>
      </c>
      <c r="I59" s="68">
        <v>734.00800000000004</v>
      </c>
      <c r="J59" s="68">
        <v>2029.903</v>
      </c>
      <c r="K59" s="68">
        <v>1678.3489999999999</v>
      </c>
      <c r="L59" s="68">
        <v>2029.903</v>
      </c>
      <c r="M59" s="117"/>
    </row>
    <row r="60" spans="1:13" ht="15" customHeight="1" x14ac:dyDescent="0.25">
      <c r="A60" s="73" t="s">
        <v>78</v>
      </c>
      <c r="B60" s="73">
        <v>990</v>
      </c>
      <c r="C60" s="73">
        <v>10</v>
      </c>
      <c r="D60" s="68">
        <v>0.16900000000000001</v>
      </c>
      <c r="E60" s="68">
        <v>1.9E-2</v>
      </c>
      <c r="F60" s="68">
        <v>0.16900000000000001</v>
      </c>
      <c r="G60" s="68">
        <v>1.6E-2</v>
      </c>
      <c r="H60" s="68"/>
      <c r="I60" s="68"/>
      <c r="J60" s="68"/>
      <c r="K60" s="68"/>
      <c r="L60" s="68">
        <v>0.16900000000000001</v>
      </c>
      <c r="M60" s="117"/>
    </row>
    <row r="61" spans="1:13" ht="15" customHeight="1" x14ac:dyDescent="0.25">
      <c r="A61" s="73" t="s">
        <v>78</v>
      </c>
      <c r="B61" s="73">
        <v>990</v>
      </c>
      <c r="C61" s="73">
        <v>50</v>
      </c>
      <c r="D61" s="68">
        <v>335.39800000000002</v>
      </c>
      <c r="E61" s="68">
        <v>264.07</v>
      </c>
      <c r="F61" s="68">
        <v>309.08699999999999</v>
      </c>
      <c r="G61" s="68">
        <v>315.32400000000001</v>
      </c>
      <c r="H61" s="68">
        <v>411.70299999999997</v>
      </c>
      <c r="I61" s="68">
        <v>304.46699999999998</v>
      </c>
      <c r="J61" s="68">
        <v>352.00599999999997</v>
      </c>
      <c r="K61" s="68">
        <v>212.589</v>
      </c>
      <c r="L61" s="68">
        <v>411.70299999999997</v>
      </c>
      <c r="M61" s="117"/>
    </row>
    <row r="62" spans="1:13" ht="15" customHeight="1" x14ac:dyDescent="0.25">
      <c r="A62" s="73" t="s">
        <v>78</v>
      </c>
      <c r="B62" s="73">
        <v>990</v>
      </c>
      <c r="C62" s="73">
        <v>60</v>
      </c>
      <c r="D62" s="68">
        <v>276.072</v>
      </c>
      <c r="E62" s="68">
        <v>303.04599999999999</v>
      </c>
      <c r="F62" s="68">
        <v>192.5</v>
      </c>
      <c r="G62" s="68">
        <v>311.38600000000002</v>
      </c>
      <c r="H62" s="68">
        <v>366.404</v>
      </c>
      <c r="I62" s="68">
        <v>316.60000000000002</v>
      </c>
      <c r="J62" s="68">
        <v>339.59199999999998</v>
      </c>
      <c r="K62" s="68">
        <v>202.27699999999999</v>
      </c>
      <c r="L62" s="68">
        <v>366.404</v>
      </c>
      <c r="M62" s="117"/>
    </row>
    <row r="63" spans="1:13" ht="15" customHeight="1" x14ac:dyDescent="0.25">
      <c r="A63" s="73" t="s">
        <v>78</v>
      </c>
      <c r="B63" s="73">
        <v>990</v>
      </c>
      <c r="C63" s="73">
        <v>70</v>
      </c>
      <c r="D63" s="68">
        <v>600.85799999999995</v>
      </c>
      <c r="E63" s="68">
        <v>465.70299999999997</v>
      </c>
      <c r="F63" s="68">
        <v>504.959</v>
      </c>
      <c r="G63" s="68">
        <v>403.70499999999998</v>
      </c>
      <c r="H63" s="68">
        <v>485.56200000000001</v>
      </c>
      <c r="I63" s="68">
        <v>922.39200000000005</v>
      </c>
      <c r="J63" s="68">
        <v>812.71699999999998</v>
      </c>
      <c r="K63" s="68">
        <v>590.56700000000001</v>
      </c>
      <c r="L63" s="68">
        <v>922.39200000000005</v>
      </c>
      <c r="M63" s="117"/>
    </row>
    <row r="64" spans="1:13" ht="15" customHeight="1" x14ac:dyDescent="0.25">
      <c r="A64" s="73" t="s">
        <v>78</v>
      </c>
      <c r="B64" s="73">
        <v>990</v>
      </c>
      <c r="C64" s="73">
        <v>9</v>
      </c>
      <c r="D64" s="68">
        <v>0.11600000000000001</v>
      </c>
      <c r="E64" s="68">
        <v>1.071</v>
      </c>
      <c r="F64" s="68">
        <v>1.38</v>
      </c>
      <c r="G64" s="68">
        <v>4.4999999999999998E-2</v>
      </c>
      <c r="H64" s="68"/>
      <c r="I64" s="68"/>
      <c r="J64" s="68"/>
      <c r="K64" s="68"/>
      <c r="L64" s="68">
        <v>1.38</v>
      </c>
      <c r="M64" s="117"/>
    </row>
    <row r="65" spans="1:13" ht="15" customHeight="1" x14ac:dyDescent="0.25">
      <c r="A65" s="73" t="s">
        <v>78</v>
      </c>
      <c r="B65" s="73">
        <v>990</v>
      </c>
      <c r="C65" s="87" t="s">
        <v>28</v>
      </c>
      <c r="D65" s="68">
        <v>3.6429999999999998</v>
      </c>
      <c r="E65" s="68">
        <v>0.65200000000000002</v>
      </c>
      <c r="F65" s="68">
        <v>18.084</v>
      </c>
      <c r="G65" s="68">
        <v>15.991</v>
      </c>
      <c r="H65" s="68">
        <v>12.305999999999999</v>
      </c>
      <c r="I65" s="68">
        <v>14.044</v>
      </c>
      <c r="J65" s="68">
        <v>3.9740000000000002</v>
      </c>
      <c r="K65" s="68">
        <v>20.614999999999998</v>
      </c>
      <c r="L65" s="68">
        <v>20.614999999999998</v>
      </c>
      <c r="M65" s="117"/>
    </row>
    <row r="66" spans="1:13" ht="15" customHeight="1" x14ac:dyDescent="0.25">
      <c r="A66" s="73" t="s">
        <v>78</v>
      </c>
      <c r="B66" s="73">
        <v>990</v>
      </c>
      <c r="C66" s="87" t="s">
        <v>32</v>
      </c>
      <c r="D66" s="68">
        <v>4.0880000000000001</v>
      </c>
      <c r="E66" s="68">
        <v>1.083</v>
      </c>
      <c r="F66" s="68">
        <v>15.9</v>
      </c>
      <c r="G66" s="68">
        <v>16.053999999999998</v>
      </c>
      <c r="H66" s="68">
        <v>15.67</v>
      </c>
      <c r="I66" s="68">
        <v>14.448</v>
      </c>
      <c r="J66" s="68">
        <v>2.3559999999999999</v>
      </c>
      <c r="K66" s="68">
        <v>17.649999999999999</v>
      </c>
      <c r="L66" s="68">
        <v>17.649999999999999</v>
      </c>
      <c r="M66" s="117"/>
    </row>
    <row r="67" spans="1:13" ht="15" customHeight="1" x14ac:dyDescent="0.25">
      <c r="A67" s="73" t="s">
        <v>78</v>
      </c>
      <c r="B67" s="73">
        <v>990</v>
      </c>
      <c r="C67" s="87" t="s">
        <v>33</v>
      </c>
      <c r="D67" s="68">
        <v>2.585</v>
      </c>
      <c r="E67" s="68">
        <v>0.56000000000000005</v>
      </c>
      <c r="F67" s="68">
        <v>5.7149999999999999</v>
      </c>
      <c r="G67" s="68">
        <v>7.0279999999999996</v>
      </c>
      <c r="H67" s="68">
        <v>7.3789999999999996</v>
      </c>
      <c r="I67" s="68">
        <v>4.1479999999999997</v>
      </c>
      <c r="J67" s="68">
        <v>2.718</v>
      </c>
      <c r="K67" s="68">
        <v>17.440000000000001</v>
      </c>
      <c r="L67" s="68">
        <v>17.440000000000001</v>
      </c>
      <c r="M67" s="117"/>
    </row>
    <row r="68" spans="1:13" ht="15" customHeight="1" x14ac:dyDescent="0.25">
      <c r="A68" s="73" t="s">
        <v>30</v>
      </c>
      <c r="B68" s="73">
        <v>7763</v>
      </c>
      <c r="C68" s="73">
        <v>1</v>
      </c>
      <c r="D68" s="68">
        <v>3.2320000000000002</v>
      </c>
      <c r="E68" s="68">
        <v>2.1150000000000002</v>
      </c>
      <c r="F68" s="68">
        <v>6.6059999999999999</v>
      </c>
      <c r="G68" s="68">
        <v>3.5419999999999998</v>
      </c>
      <c r="H68" s="68">
        <v>10.130000000000001</v>
      </c>
      <c r="I68" s="68">
        <v>7.3879999999999999</v>
      </c>
      <c r="J68" s="68">
        <v>3.9359999999999999</v>
      </c>
      <c r="K68" s="68">
        <v>11.625</v>
      </c>
      <c r="L68" s="68">
        <v>11.625</v>
      </c>
      <c r="M68" s="117"/>
    </row>
    <row r="69" spans="1:13" ht="15" customHeight="1" x14ac:dyDescent="0.25">
      <c r="A69" s="73" t="s">
        <v>30</v>
      </c>
      <c r="B69" s="73">
        <v>7763</v>
      </c>
      <c r="C69" s="73">
        <v>2</v>
      </c>
      <c r="D69" s="68">
        <v>3.141</v>
      </c>
      <c r="E69" s="68">
        <v>1.8939999999999999</v>
      </c>
      <c r="F69" s="68">
        <v>6.1980000000000004</v>
      </c>
      <c r="G69" s="68">
        <v>5.94</v>
      </c>
      <c r="H69" s="68">
        <v>10.18</v>
      </c>
      <c r="I69" s="68">
        <v>7.3849999999999998</v>
      </c>
      <c r="J69" s="68">
        <v>3.883</v>
      </c>
      <c r="K69" s="68">
        <v>11.912000000000001</v>
      </c>
      <c r="L69" s="68">
        <v>11.912000000000001</v>
      </c>
      <c r="M69" s="117"/>
    </row>
    <row r="70" spans="1:13" ht="15" customHeight="1" x14ac:dyDescent="0.25">
      <c r="A70" s="73" t="s">
        <v>30</v>
      </c>
      <c r="B70" s="73">
        <v>7763</v>
      </c>
      <c r="C70" s="73">
        <v>3</v>
      </c>
      <c r="D70" s="68">
        <v>3.1509999999999998</v>
      </c>
      <c r="E70" s="68">
        <v>1.9910000000000001</v>
      </c>
      <c r="F70" s="68">
        <v>5.7409999999999997</v>
      </c>
      <c r="G70" s="68">
        <v>4.9770000000000003</v>
      </c>
      <c r="H70" s="68">
        <v>9.99</v>
      </c>
      <c r="I70" s="68">
        <v>7.202</v>
      </c>
      <c r="J70" s="68">
        <v>4.0259999999999998</v>
      </c>
      <c r="K70" s="68">
        <v>11.404999999999999</v>
      </c>
      <c r="L70" s="68">
        <v>11.404999999999999</v>
      </c>
      <c r="M70" s="117"/>
    </row>
    <row r="71" spans="1:13" ht="15" customHeight="1" x14ac:dyDescent="0.25">
      <c r="A71" s="73" t="s">
        <v>31</v>
      </c>
      <c r="B71" s="73">
        <v>7948</v>
      </c>
      <c r="C71" s="73">
        <v>1</v>
      </c>
      <c r="D71" s="68">
        <v>1.7490000000000001</v>
      </c>
      <c r="E71" s="68">
        <v>0.47599999999999998</v>
      </c>
      <c r="F71" s="68">
        <v>3.2389999999999999</v>
      </c>
      <c r="G71" s="68">
        <v>2.8780000000000001</v>
      </c>
      <c r="H71" s="68">
        <v>5.4690000000000003</v>
      </c>
      <c r="I71" s="68">
        <v>1.0429999999999999</v>
      </c>
      <c r="J71" s="68">
        <v>2.3559999999999999</v>
      </c>
      <c r="K71" s="68">
        <v>0.78800000000000003</v>
      </c>
      <c r="L71" s="68">
        <v>5.4690000000000003</v>
      </c>
      <c r="M71" s="117"/>
    </row>
    <row r="72" spans="1:13" ht="15" customHeight="1" x14ac:dyDescent="0.25">
      <c r="A72" s="73" t="s">
        <v>31</v>
      </c>
      <c r="B72" s="73">
        <v>7948</v>
      </c>
      <c r="C72" s="73">
        <v>2</v>
      </c>
      <c r="D72" s="68">
        <v>1.673</v>
      </c>
      <c r="E72" s="68">
        <v>0.73199999999999998</v>
      </c>
      <c r="F72" s="68">
        <v>3.2959999999999998</v>
      </c>
      <c r="G72" s="68">
        <v>2.9329999999999998</v>
      </c>
      <c r="H72" s="68">
        <v>6.0229999999999997</v>
      </c>
      <c r="I72" s="68">
        <v>1.744</v>
      </c>
      <c r="J72" s="68">
        <v>2.1110000000000002</v>
      </c>
      <c r="K72" s="68">
        <v>0.44500000000000001</v>
      </c>
      <c r="L72" s="68">
        <v>6.0229999999999997</v>
      </c>
      <c r="M72" s="117"/>
    </row>
    <row r="73" spans="1:13" ht="15" customHeight="1" x14ac:dyDescent="0.25">
      <c r="A73" s="73" t="s">
        <v>31</v>
      </c>
      <c r="B73" s="73">
        <v>7948</v>
      </c>
      <c r="C73" s="73">
        <v>3</v>
      </c>
      <c r="D73" s="68">
        <v>1.6180000000000001</v>
      </c>
      <c r="E73" s="68">
        <v>0.72899999999999998</v>
      </c>
      <c r="F73" s="68">
        <v>3.6110000000000002</v>
      </c>
      <c r="G73" s="68">
        <v>2.948</v>
      </c>
      <c r="H73" s="68">
        <v>6.2089999999999996</v>
      </c>
      <c r="I73" s="68">
        <v>1.4590000000000001</v>
      </c>
      <c r="J73" s="68">
        <v>1.8560000000000001</v>
      </c>
      <c r="K73" s="68">
        <v>0.50900000000000001</v>
      </c>
      <c r="L73" s="68">
        <v>6.2089999999999996</v>
      </c>
      <c r="M73" s="117"/>
    </row>
    <row r="74" spans="1:13" ht="15" customHeight="1" x14ac:dyDescent="0.25">
      <c r="A74" s="73" t="s">
        <v>31</v>
      </c>
      <c r="B74" s="73">
        <v>7948</v>
      </c>
      <c r="C74" s="73">
        <v>4</v>
      </c>
      <c r="D74" s="68">
        <v>1.1859999999999999</v>
      </c>
      <c r="E74" s="68">
        <v>0.45</v>
      </c>
      <c r="F74" s="68">
        <v>2.6890000000000001</v>
      </c>
      <c r="G74" s="68">
        <v>3.601</v>
      </c>
      <c r="H74" s="68">
        <v>5.0869999999999997</v>
      </c>
      <c r="I74" s="68">
        <v>1.24</v>
      </c>
      <c r="J74" s="68">
        <v>1.7589999999999999</v>
      </c>
      <c r="K74" s="68">
        <v>0.371</v>
      </c>
      <c r="L74" s="68">
        <v>5.0869999999999997</v>
      </c>
      <c r="M74" s="117"/>
    </row>
    <row r="75" spans="1:13" ht="15" customHeight="1" x14ac:dyDescent="0.25">
      <c r="A75" s="73" t="s">
        <v>31</v>
      </c>
      <c r="B75" s="73">
        <v>7948</v>
      </c>
      <c r="C75" s="73">
        <v>5</v>
      </c>
      <c r="D75" s="68">
        <v>0.78500000000000003</v>
      </c>
      <c r="E75" s="68">
        <v>0.33600000000000002</v>
      </c>
      <c r="F75" s="68">
        <v>2.375</v>
      </c>
      <c r="G75" s="68">
        <v>3.6669999999999998</v>
      </c>
      <c r="H75" s="68">
        <v>5.9130000000000003</v>
      </c>
      <c r="I75" s="68">
        <v>1.0069999999999999</v>
      </c>
      <c r="J75" s="68">
        <v>1.498</v>
      </c>
      <c r="K75" s="68">
        <v>0.33</v>
      </c>
      <c r="L75" s="68">
        <v>5.9130000000000003</v>
      </c>
      <c r="M75" s="117"/>
    </row>
    <row r="76" spans="1:13" ht="15" customHeight="1" x14ac:dyDescent="0.25">
      <c r="A76" s="73" t="s">
        <v>31</v>
      </c>
      <c r="B76" s="73">
        <v>7948</v>
      </c>
      <c r="C76" s="73">
        <v>6</v>
      </c>
      <c r="D76" s="68">
        <v>0.94899999999999995</v>
      </c>
      <c r="E76" s="68">
        <v>0.628</v>
      </c>
      <c r="F76" s="68">
        <v>2.9540000000000002</v>
      </c>
      <c r="G76" s="68">
        <v>2.2480000000000002</v>
      </c>
      <c r="H76" s="68">
        <v>6.01</v>
      </c>
      <c r="I76" s="68">
        <v>1.012</v>
      </c>
      <c r="J76" s="68">
        <v>1.421</v>
      </c>
      <c r="K76" s="68">
        <v>0.30499999999999999</v>
      </c>
      <c r="L76" s="68">
        <v>6.01</v>
      </c>
      <c r="M76" s="117"/>
    </row>
    <row r="77" spans="1:13" ht="15" customHeight="1" x14ac:dyDescent="0.25">
      <c r="A77" s="73" t="s">
        <v>77</v>
      </c>
      <c r="B77" s="73">
        <v>991</v>
      </c>
      <c r="C77" s="73">
        <v>1</v>
      </c>
      <c r="D77" s="68">
        <v>0.314</v>
      </c>
      <c r="E77" s="68"/>
      <c r="F77" s="68">
        <v>2.0960000000000001</v>
      </c>
      <c r="G77" s="68">
        <v>0.86699999999999999</v>
      </c>
      <c r="H77" s="68"/>
      <c r="I77" s="68"/>
      <c r="J77" s="68"/>
      <c r="K77" s="68"/>
      <c r="L77" s="68">
        <v>2.0960000000000001</v>
      </c>
      <c r="M77" s="117"/>
    </row>
    <row r="78" spans="1:13" ht="15" customHeight="1" x14ac:dyDescent="0.25">
      <c r="A78" s="73" t="s">
        <v>77</v>
      </c>
      <c r="B78" s="73">
        <v>991</v>
      </c>
      <c r="C78" s="73">
        <v>2</v>
      </c>
      <c r="D78" s="68">
        <v>0.27500000000000002</v>
      </c>
      <c r="E78" s="68"/>
      <c r="F78" s="68">
        <v>2.8010000000000002</v>
      </c>
      <c r="G78" s="68">
        <v>1.1970000000000001</v>
      </c>
      <c r="H78" s="68"/>
      <c r="I78" s="68"/>
      <c r="J78" s="68"/>
      <c r="K78" s="68"/>
      <c r="L78" s="68">
        <v>2.8010000000000002</v>
      </c>
      <c r="M78" s="117"/>
    </row>
    <row r="79" spans="1:13" ht="15" customHeight="1" x14ac:dyDescent="0.25">
      <c r="A79" s="73" t="s">
        <v>77</v>
      </c>
      <c r="B79" s="73">
        <v>991</v>
      </c>
      <c r="C79" s="73">
        <v>3</v>
      </c>
      <c r="D79" s="68">
        <v>141.167</v>
      </c>
      <c r="E79" s="68">
        <v>49.869</v>
      </c>
      <c r="F79" s="68">
        <v>156.47399999999999</v>
      </c>
      <c r="G79" s="68">
        <v>116.238</v>
      </c>
      <c r="H79" s="68">
        <v>18.11</v>
      </c>
      <c r="I79" s="68">
        <v>24.452000000000002</v>
      </c>
      <c r="J79" s="68">
        <v>9.7750000000000004</v>
      </c>
      <c r="K79" s="68">
        <v>2.6720000000000002</v>
      </c>
      <c r="L79" s="68">
        <v>156.47399999999999</v>
      </c>
      <c r="M79" s="117"/>
    </row>
    <row r="80" spans="1:13" ht="15" customHeight="1" x14ac:dyDescent="0.25">
      <c r="A80" s="73" t="s">
        <v>77</v>
      </c>
      <c r="B80" s="73">
        <v>991</v>
      </c>
      <c r="C80" s="73">
        <v>4</v>
      </c>
      <c r="D80" s="68">
        <v>168.99199999999999</v>
      </c>
      <c r="E80" s="68">
        <v>166.614</v>
      </c>
      <c r="F80" s="68">
        <v>278.55</v>
      </c>
      <c r="G80" s="68">
        <v>231.66399999999999</v>
      </c>
      <c r="H80" s="68">
        <v>54.058</v>
      </c>
      <c r="I80" s="68">
        <v>22.408999999999999</v>
      </c>
      <c r="J80" s="68">
        <v>45.575000000000003</v>
      </c>
      <c r="K80" s="68">
        <v>17.207999999999998</v>
      </c>
      <c r="L80" s="68">
        <v>278.55</v>
      </c>
      <c r="M80" s="117"/>
    </row>
    <row r="81" spans="1:13" ht="15" customHeight="1" x14ac:dyDescent="0.25">
      <c r="A81" s="73" t="s">
        <v>77</v>
      </c>
      <c r="B81" s="73">
        <v>991</v>
      </c>
      <c r="C81" s="73">
        <v>5</v>
      </c>
      <c r="D81" s="68">
        <v>155.91</v>
      </c>
      <c r="E81" s="68">
        <v>123.81</v>
      </c>
      <c r="F81" s="68">
        <v>146.74199999999999</v>
      </c>
      <c r="G81" s="68">
        <v>172.279</v>
      </c>
      <c r="H81" s="68">
        <v>61.015000000000001</v>
      </c>
      <c r="I81" s="68">
        <v>83.713999999999999</v>
      </c>
      <c r="J81" s="68">
        <v>93.427000000000007</v>
      </c>
      <c r="K81" s="68">
        <v>31.882999999999999</v>
      </c>
      <c r="L81" s="68">
        <v>172.279</v>
      </c>
      <c r="M81" s="117"/>
    </row>
    <row r="82" spans="1:13" ht="15" customHeight="1" x14ac:dyDescent="0.25">
      <c r="A82" s="73" t="s">
        <v>77</v>
      </c>
      <c r="B82" s="73">
        <v>991</v>
      </c>
      <c r="C82" s="73">
        <v>6</v>
      </c>
      <c r="D82" s="68">
        <v>256.44799999999998</v>
      </c>
      <c r="E82" s="68">
        <v>265.18</v>
      </c>
      <c r="F82" s="68">
        <v>185.93899999999999</v>
      </c>
      <c r="G82" s="68">
        <v>316.28699999999998</v>
      </c>
      <c r="H82" s="68">
        <v>112.93600000000001</v>
      </c>
      <c r="I82" s="68">
        <v>210.13800000000001</v>
      </c>
      <c r="J82" s="68">
        <v>239.83600000000001</v>
      </c>
      <c r="K82" s="68">
        <v>84.063000000000002</v>
      </c>
      <c r="L82" s="68">
        <v>316.28699999999998</v>
      </c>
      <c r="M82" s="117"/>
    </row>
    <row r="83" spans="1:13" ht="15" customHeight="1" x14ac:dyDescent="0.25">
      <c r="A83" s="73" t="s">
        <v>34</v>
      </c>
      <c r="B83" s="73">
        <v>55502</v>
      </c>
      <c r="C83" s="73">
        <v>1</v>
      </c>
      <c r="D83" s="68">
        <v>10.542</v>
      </c>
      <c r="E83" s="68">
        <v>7.49</v>
      </c>
      <c r="F83" s="68">
        <v>11.583</v>
      </c>
      <c r="G83" s="68">
        <v>15.345000000000001</v>
      </c>
      <c r="H83" s="68">
        <v>24.7</v>
      </c>
      <c r="I83" s="68">
        <v>13.103</v>
      </c>
      <c r="J83" s="68">
        <v>33.851999999999997</v>
      </c>
      <c r="K83" s="68">
        <v>39.481999999999999</v>
      </c>
      <c r="L83" s="68">
        <v>39.481999999999999</v>
      </c>
      <c r="M83" s="117"/>
    </row>
    <row r="84" spans="1:13" ht="15" customHeight="1" x14ac:dyDescent="0.25">
      <c r="A84" s="73" t="s">
        <v>34</v>
      </c>
      <c r="B84" s="73">
        <v>55502</v>
      </c>
      <c r="C84" s="73">
        <v>2</v>
      </c>
      <c r="D84" s="68">
        <v>7.7220000000000004</v>
      </c>
      <c r="E84" s="68">
        <v>7.2050000000000001</v>
      </c>
      <c r="F84" s="68">
        <v>10.602</v>
      </c>
      <c r="G84" s="68">
        <v>16.672999999999998</v>
      </c>
      <c r="H84" s="68">
        <v>24.581</v>
      </c>
      <c r="I84" s="68">
        <v>15.709</v>
      </c>
      <c r="J84" s="68">
        <v>37.978000000000002</v>
      </c>
      <c r="K84" s="68">
        <v>34.220999999999997</v>
      </c>
      <c r="L84" s="68">
        <v>37.978000000000002</v>
      </c>
      <c r="M84" s="117"/>
    </row>
    <row r="85" spans="1:13" ht="15" customHeight="1" x14ac:dyDescent="0.25">
      <c r="A85" s="73" t="s">
        <v>34</v>
      </c>
      <c r="B85" s="73">
        <v>55502</v>
      </c>
      <c r="C85" s="73">
        <v>3</v>
      </c>
      <c r="D85" s="68">
        <v>8.93</v>
      </c>
      <c r="E85" s="68">
        <v>6.569</v>
      </c>
      <c r="F85" s="68">
        <v>14.465</v>
      </c>
      <c r="G85" s="68">
        <v>16.170999999999999</v>
      </c>
      <c r="H85" s="68">
        <v>25.07</v>
      </c>
      <c r="I85" s="68">
        <v>13.656000000000001</v>
      </c>
      <c r="J85" s="68">
        <v>18.358000000000001</v>
      </c>
      <c r="K85" s="68">
        <v>25.913</v>
      </c>
      <c r="L85" s="68">
        <v>25.913</v>
      </c>
      <c r="M85" s="117"/>
    </row>
    <row r="86" spans="1:13" ht="15" customHeight="1" x14ac:dyDescent="0.25">
      <c r="A86" s="73" t="s">
        <v>34</v>
      </c>
      <c r="B86" s="73">
        <v>55502</v>
      </c>
      <c r="C86" s="73">
        <v>4</v>
      </c>
      <c r="D86" s="68">
        <v>7.6630000000000003</v>
      </c>
      <c r="E86" s="68">
        <v>5.6280000000000001</v>
      </c>
      <c r="F86" s="68">
        <v>12.63</v>
      </c>
      <c r="G86" s="68">
        <v>17.076000000000001</v>
      </c>
      <c r="H86" s="68">
        <v>22.178000000000001</v>
      </c>
      <c r="I86" s="68">
        <v>17.359000000000002</v>
      </c>
      <c r="J86" s="68">
        <v>33.232999999999997</v>
      </c>
      <c r="K86" s="68">
        <v>29.533000000000001</v>
      </c>
      <c r="L86" s="68">
        <v>33.232999999999997</v>
      </c>
      <c r="M86" s="117"/>
    </row>
    <row r="87" spans="1:13" ht="15" customHeight="1" x14ac:dyDescent="0.25">
      <c r="A87" s="73" t="s">
        <v>35</v>
      </c>
      <c r="B87" s="73">
        <v>6213</v>
      </c>
      <c r="C87" s="87" t="s">
        <v>22</v>
      </c>
      <c r="D87" s="68">
        <v>939.45699999999999</v>
      </c>
      <c r="E87" s="68">
        <v>776.779</v>
      </c>
      <c r="F87" s="68">
        <v>642.101</v>
      </c>
      <c r="G87" s="68">
        <v>691.69399999999996</v>
      </c>
      <c r="H87" s="68">
        <v>474.15499999999997</v>
      </c>
      <c r="I87" s="68">
        <v>489.88299999999998</v>
      </c>
      <c r="J87" s="68">
        <v>475.45</v>
      </c>
      <c r="K87" s="68">
        <v>313.03899999999999</v>
      </c>
      <c r="L87" s="68">
        <v>939.45699999999999</v>
      </c>
      <c r="M87" s="117"/>
    </row>
    <row r="88" spans="1:13" ht="15" customHeight="1" x14ac:dyDescent="0.25">
      <c r="A88" s="73" t="s">
        <v>35</v>
      </c>
      <c r="B88" s="73">
        <v>6213</v>
      </c>
      <c r="C88" s="87" t="s">
        <v>23</v>
      </c>
      <c r="D88" s="68">
        <v>796.99599999999998</v>
      </c>
      <c r="E88" s="68">
        <v>947.63300000000004</v>
      </c>
      <c r="F88" s="68">
        <v>833.41399999999999</v>
      </c>
      <c r="G88" s="68">
        <v>638.50599999999997</v>
      </c>
      <c r="H88" s="68">
        <v>415.18599999999998</v>
      </c>
      <c r="I88" s="68">
        <v>435.13799999999998</v>
      </c>
      <c r="J88" s="68">
        <v>450.505</v>
      </c>
      <c r="K88" s="68">
        <v>331.34699999999998</v>
      </c>
      <c r="L88" s="68">
        <v>947.63300000000004</v>
      </c>
      <c r="M88" s="117"/>
    </row>
    <row r="89" spans="1:13" ht="15" customHeight="1" x14ac:dyDescent="0.25">
      <c r="A89" s="73" t="s">
        <v>36</v>
      </c>
      <c r="B89" s="73">
        <v>997</v>
      </c>
      <c r="C89" s="73">
        <v>12</v>
      </c>
      <c r="D89" s="68">
        <v>638.79100000000005</v>
      </c>
      <c r="E89" s="68">
        <v>585.30600000000004</v>
      </c>
      <c r="F89" s="68">
        <v>587.34799999999996</v>
      </c>
      <c r="G89" s="68">
        <v>632.76800000000003</v>
      </c>
      <c r="H89" s="68">
        <v>577.51300000000003</v>
      </c>
      <c r="I89" s="68">
        <v>569.64099999999996</v>
      </c>
      <c r="J89" s="68">
        <v>527.73</v>
      </c>
      <c r="K89" s="68">
        <v>403.86900000000003</v>
      </c>
      <c r="L89" s="124">
        <f>MAX(D89:K89)</f>
        <v>638.79100000000005</v>
      </c>
      <c r="M89" s="117"/>
    </row>
    <row r="90" spans="1:13" ht="15" customHeight="1" x14ac:dyDescent="0.25">
      <c r="A90" s="73" t="s">
        <v>36</v>
      </c>
      <c r="B90" s="73">
        <v>997</v>
      </c>
      <c r="C90" s="73">
        <v>4</v>
      </c>
      <c r="D90" s="68"/>
      <c r="E90" s="68"/>
      <c r="F90" s="68"/>
      <c r="G90" s="68"/>
      <c r="H90" s="68"/>
      <c r="I90" s="68"/>
      <c r="J90" s="68"/>
      <c r="K90" s="68"/>
      <c r="L90" s="124"/>
      <c r="M90" s="117"/>
    </row>
    <row r="91" spans="1:13" ht="15" customHeight="1" x14ac:dyDescent="0.25">
      <c r="A91" s="73" t="s">
        <v>36</v>
      </c>
      <c r="B91" s="73">
        <v>997</v>
      </c>
      <c r="C91" s="73">
        <v>5</v>
      </c>
      <c r="D91" s="68"/>
      <c r="E91" s="68"/>
      <c r="F91" s="68"/>
      <c r="G91" s="68"/>
      <c r="H91" s="68"/>
      <c r="I91" s="68"/>
      <c r="J91" s="68"/>
      <c r="K91" s="68"/>
      <c r="L91" s="124"/>
      <c r="M91" s="117"/>
    </row>
    <row r="92" spans="1:13" ht="15" customHeight="1" x14ac:dyDescent="0.25">
      <c r="A92" s="73" t="s">
        <v>36</v>
      </c>
      <c r="B92" s="73">
        <v>997</v>
      </c>
      <c r="C92" s="73">
        <v>6</v>
      </c>
      <c r="D92" s="68"/>
      <c r="E92" s="68"/>
      <c r="F92" s="68"/>
      <c r="G92" s="68"/>
      <c r="H92" s="68"/>
      <c r="I92" s="68"/>
      <c r="J92" s="68"/>
      <c r="K92" s="68"/>
      <c r="L92" s="124"/>
      <c r="M92" s="117"/>
    </row>
    <row r="93" spans="1:13" ht="15" customHeight="1" x14ac:dyDescent="0.25">
      <c r="A93" s="73" t="s">
        <v>37</v>
      </c>
      <c r="B93" s="73">
        <v>55229</v>
      </c>
      <c r="C93" s="87" t="s">
        <v>38</v>
      </c>
      <c r="D93" s="68">
        <v>1.6970000000000001</v>
      </c>
      <c r="E93" s="68">
        <v>0.88200000000000001</v>
      </c>
      <c r="F93" s="68">
        <v>4.2729999999999997</v>
      </c>
      <c r="G93" s="68">
        <v>4.3710000000000004</v>
      </c>
      <c r="H93" s="68">
        <v>6.38</v>
      </c>
      <c r="I93" s="68">
        <v>5.1689999999999996</v>
      </c>
      <c r="J93" s="68">
        <v>3.3719999999999999</v>
      </c>
      <c r="K93" s="68">
        <v>5.35</v>
      </c>
      <c r="L93" s="124">
        <f t="shared" ref="L93:L100" si="2">MAX(D93:K93)</f>
        <v>6.38</v>
      </c>
      <c r="M93" s="117"/>
    </row>
    <row r="94" spans="1:13" ht="15" customHeight="1" x14ac:dyDescent="0.25">
      <c r="A94" s="73" t="s">
        <v>37</v>
      </c>
      <c r="B94" s="73">
        <v>55229</v>
      </c>
      <c r="C94" s="87" t="s">
        <v>39</v>
      </c>
      <c r="D94" s="68">
        <v>1.6819999999999999</v>
      </c>
      <c r="E94" s="68">
        <v>1.028</v>
      </c>
      <c r="F94" s="68">
        <v>5.2910000000000004</v>
      </c>
      <c r="G94" s="68">
        <v>3.9460000000000002</v>
      </c>
      <c r="H94" s="68">
        <v>6.5019999999999998</v>
      </c>
      <c r="I94" s="68">
        <v>4.806</v>
      </c>
      <c r="J94" s="68">
        <v>3.1920000000000002</v>
      </c>
      <c r="K94" s="68">
        <v>7.798</v>
      </c>
      <c r="L94" s="124">
        <f t="shared" si="2"/>
        <v>7.798</v>
      </c>
      <c r="M94" s="117"/>
    </row>
    <row r="95" spans="1:13" ht="15" customHeight="1" x14ac:dyDescent="0.25">
      <c r="A95" s="73" t="s">
        <v>37</v>
      </c>
      <c r="B95" s="73">
        <v>55229</v>
      </c>
      <c r="C95" s="87" t="s">
        <v>40</v>
      </c>
      <c r="D95" s="68">
        <v>2.4740000000000002</v>
      </c>
      <c r="E95" s="68">
        <v>0.872</v>
      </c>
      <c r="F95" s="68">
        <v>4.109</v>
      </c>
      <c r="G95" s="68">
        <v>3.681</v>
      </c>
      <c r="H95" s="68">
        <v>6.1580000000000004</v>
      </c>
      <c r="I95" s="68">
        <v>5.9980000000000002</v>
      </c>
      <c r="J95" s="68">
        <v>4.7249999999999996</v>
      </c>
      <c r="K95" s="68">
        <v>8.9920000000000009</v>
      </c>
      <c r="L95" s="124">
        <f t="shared" si="2"/>
        <v>8.9920000000000009</v>
      </c>
      <c r="M95" s="117"/>
    </row>
    <row r="96" spans="1:13" ht="15" customHeight="1" x14ac:dyDescent="0.25">
      <c r="A96" s="73" t="s">
        <v>37</v>
      </c>
      <c r="B96" s="73">
        <v>55229</v>
      </c>
      <c r="C96" s="87" t="s">
        <v>41</v>
      </c>
      <c r="D96" s="68">
        <v>2.258</v>
      </c>
      <c r="E96" s="68">
        <v>0.83599999999999997</v>
      </c>
      <c r="F96" s="68">
        <v>4.1319999999999997</v>
      </c>
      <c r="G96" s="68">
        <v>4.3019999999999996</v>
      </c>
      <c r="H96" s="68">
        <v>6.4180000000000001</v>
      </c>
      <c r="I96" s="68">
        <v>5.38</v>
      </c>
      <c r="J96" s="68">
        <v>3.94</v>
      </c>
      <c r="K96" s="68">
        <v>7.4189999999999996</v>
      </c>
      <c r="L96" s="124">
        <f t="shared" si="2"/>
        <v>7.4189999999999996</v>
      </c>
      <c r="M96" s="117"/>
    </row>
    <row r="97" spans="1:13" ht="15" customHeight="1" x14ac:dyDescent="0.25">
      <c r="A97" s="73" t="s">
        <v>37</v>
      </c>
      <c r="B97" s="73">
        <v>55229</v>
      </c>
      <c r="C97" s="87" t="s">
        <v>42</v>
      </c>
      <c r="D97" s="68">
        <v>2.198</v>
      </c>
      <c r="E97" s="68">
        <v>0.84099999999999997</v>
      </c>
      <c r="F97" s="68">
        <v>4.0949999999999998</v>
      </c>
      <c r="G97" s="68">
        <v>4.8789999999999996</v>
      </c>
      <c r="H97" s="68">
        <v>6.1159999999999997</v>
      </c>
      <c r="I97" s="68">
        <v>4.9169999999999998</v>
      </c>
      <c r="J97" s="68">
        <v>3.7029999999999998</v>
      </c>
      <c r="K97" s="68">
        <v>8.4849999999999994</v>
      </c>
      <c r="L97" s="124">
        <f t="shared" si="2"/>
        <v>8.4849999999999994</v>
      </c>
      <c r="M97" s="117"/>
    </row>
    <row r="98" spans="1:13" ht="15" customHeight="1" x14ac:dyDescent="0.25">
      <c r="A98" s="73" t="s">
        <v>37</v>
      </c>
      <c r="B98" s="73">
        <v>55229</v>
      </c>
      <c r="C98" s="87" t="s">
        <v>43</v>
      </c>
      <c r="D98" s="68">
        <v>1.466</v>
      </c>
      <c r="E98" s="68">
        <v>0.73599999999999999</v>
      </c>
      <c r="F98" s="68">
        <v>3.5470000000000002</v>
      </c>
      <c r="G98" s="68">
        <v>4.415</v>
      </c>
      <c r="H98" s="68">
        <v>6.5369999999999999</v>
      </c>
      <c r="I98" s="68">
        <v>4.3049999999999997</v>
      </c>
      <c r="J98" s="68">
        <v>3.25</v>
      </c>
      <c r="K98" s="68">
        <v>7.8609999999999998</v>
      </c>
      <c r="L98" s="124">
        <f t="shared" si="2"/>
        <v>7.8609999999999998</v>
      </c>
      <c r="M98" s="117"/>
    </row>
    <row r="99" spans="1:13" ht="15" customHeight="1" x14ac:dyDescent="0.25">
      <c r="A99" s="73" t="s">
        <v>37</v>
      </c>
      <c r="B99" s="73">
        <v>55229</v>
      </c>
      <c r="C99" s="87" t="s">
        <v>44</v>
      </c>
      <c r="D99" s="68">
        <v>1.516</v>
      </c>
      <c r="E99" s="68">
        <v>0.81299999999999994</v>
      </c>
      <c r="F99" s="68">
        <v>4.2859999999999996</v>
      </c>
      <c r="G99" s="68">
        <v>4.351</v>
      </c>
      <c r="H99" s="68">
        <v>6.5369999999999999</v>
      </c>
      <c r="I99" s="68">
        <v>5.5039999999999996</v>
      </c>
      <c r="J99" s="68">
        <v>4.3209999999999997</v>
      </c>
      <c r="K99" s="68">
        <v>9.5909999999999993</v>
      </c>
      <c r="L99" s="124">
        <f t="shared" si="2"/>
        <v>9.5909999999999993</v>
      </c>
      <c r="M99" s="117"/>
    </row>
    <row r="100" spans="1:13" ht="15" customHeight="1" x14ac:dyDescent="0.25">
      <c r="A100" s="73" t="s">
        <v>37</v>
      </c>
      <c r="B100" s="73">
        <v>55229</v>
      </c>
      <c r="C100" s="87" t="s">
        <v>45</v>
      </c>
      <c r="D100" s="68">
        <v>1.724</v>
      </c>
      <c r="E100" s="68">
        <v>0.78100000000000003</v>
      </c>
      <c r="F100" s="68">
        <v>3.9620000000000002</v>
      </c>
      <c r="G100" s="68">
        <v>4.516</v>
      </c>
      <c r="H100" s="68">
        <v>6.99</v>
      </c>
      <c r="I100" s="68">
        <v>4.9969999999999999</v>
      </c>
      <c r="J100" s="68">
        <v>3.94</v>
      </c>
      <c r="K100" s="68">
        <v>0.121</v>
      </c>
      <c r="L100" s="124">
        <f t="shared" si="2"/>
        <v>6.99</v>
      </c>
      <c r="M100" s="117"/>
    </row>
    <row r="101" spans="1:13" s="7" customFormat="1" ht="15" customHeight="1" x14ac:dyDescent="0.25">
      <c r="A101" s="55" t="s">
        <v>46</v>
      </c>
      <c r="B101" s="55">
        <v>1007</v>
      </c>
      <c r="C101" s="55">
        <v>1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117"/>
    </row>
    <row r="102" spans="1:13" s="7" customFormat="1" ht="15" customHeight="1" x14ac:dyDescent="0.25">
      <c r="A102" s="55" t="s">
        <v>46</v>
      </c>
      <c r="B102" s="55">
        <v>1007</v>
      </c>
      <c r="C102" s="55">
        <v>2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117"/>
    </row>
    <row r="103" spans="1:13" s="7" customFormat="1" ht="15" customHeight="1" x14ac:dyDescent="0.25">
      <c r="A103" s="55" t="s">
        <v>46</v>
      </c>
      <c r="B103" s="55">
        <v>1007</v>
      </c>
      <c r="C103" s="55">
        <v>3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117"/>
    </row>
    <row r="104" spans="1:13" ht="15" customHeight="1" x14ac:dyDescent="0.25">
      <c r="A104" s="73" t="s">
        <v>46</v>
      </c>
      <c r="B104" s="73">
        <v>1007</v>
      </c>
      <c r="C104" s="87" t="s">
        <v>47</v>
      </c>
      <c r="D104" s="68">
        <v>4.3879999999999999</v>
      </c>
      <c r="E104" s="68">
        <v>1.29</v>
      </c>
      <c r="F104" s="68">
        <v>7.5890000000000004</v>
      </c>
      <c r="G104" s="68">
        <v>3.4470000000000001</v>
      </c>
      <c r="H104" s="68">
        <v>8.1460000000000008</v>
      </c>
      <c r="I104" s="68">
        <v>3.96</v>
      </c>
      <c r="J104" s="68">
        <v>5.5250000000000004</v>
      </c>
      <c r="K104" s="68">
        <v>4.944</v>
      </c>
      <c r="L104" s="124">
        <f t="shared" ref="L104:L111" si="3">MAX(D104:K104)</f>
        <v>8.1460000000000008</v>
      </c>
      <c r="M104" s="117"/>
    </row>
    <row r="105" spans="1:13" ht="15" customHeight="1" x14ac:dyDescent="0.25">
      <c r="A105" s="73" t="s">
        <v>46</v>
      </c>
      <c r="B105" s="73">
        <v>1007</v>
      </c>
      <c r="C105" s="87" t="s">
        <v>48</v>
      </c>
      <c r="D105" s="68">
        <v>4.0439999999999996</v>
      </c>
      <c r="E105" s="68">
        <v>1.302</v>
      </c>
      <c r="F105" s="68">
        <v>4.0469999999999997</v>
      </c>
      <c r="G105" s="68">
        <v>4.4340000000000002</v>
      </c>
      <c r="H105" s="68">
        <v>7.9269999999999996</v>
      </c>
      <c r="I105" s="68">
        <v>4.9189999999999996</v>
      </c>
      <c r="J105" s="68">
        <v>5.8129999999999997</v>
      </c>
      <c r="K105" s="68">
        <v>5.8780000000000001</v>
      </c>
      <c r="L105" s="124">
        <f t="shared" si="3"/>
        <v>7.9269999999999996</v>
      </c>
      <c r="M105" s="117"/>
    </row>
    <row r="106" spans="1:13" ht="15" customHeight="1" x14ac:dyDescent="0.25">
      <c r="A106" s="73" t="s">
        <v>46</v>
      </c>
      <c r="B106" s="73">
        <v>1007</v>
      </c>
      <c r="C106" s="87" t="s">
        <v>49</v>
      </c>
      <c r="D106" s="68">
        <v>4.59</v>
      </c>
      <c r="E106" s="68">
        <v>1.4870000000000001</v>
      </c>
      <c r="F106" s="68">
        <v>5.2539999999999996</v>
      </c>
      <c r="G106" s="68">
        <v>6.1840000000000002</v>
      </c>
      <c r="H106" s="68">
        <v>9.2210000000000001</v>
      </c>
      <c r="I106" s="68">
        <v>4.8090000000000002</v>
      </c>
      <c r="J106" s="68">
        <v>7.0430000000000001</v>
      </c>
      <c r="K106" s="68">
        <v>6.9669999999999996</v>
      </c>
      <c r="L106" s="124">
        <f t="shared" si="3"/>
        <v>9.2210000000000001</v>
      </c>
      <c r="M106" s="117"/>
    </row>
    <row r="107" spans="1:13" ht="15" customHeight="1" x14ac:dyDescent="0.25">
      <c r="A107" s="73" t="s">
        <v>79</v>
      </c>
      <c r="B107" s="73">
        <v>994</v>
      </c>
      <c r="C107" s="73">
        <v>1</v>
      </c>
      <c r="D107" s="68">
        <v>905.16600000000005</v>
      </c>
      <c r="E107" s="68">
        <v>496.08800000000002</v>
      </c>
      <c r="F107" s="68">
        <v>613.74699999999996</v>
      </c>
      <c r="G107" s="68">
        <v>655.04600000000005</v>
      </c>
      <c r="H107" s="68">
        <v>628.71500000000003</v>
      </c>
      <c r="I107" s="68">
        <v>837.00800000000004</v>
      </c>
      <c r="J107" s="68">
        <v>830.24400000000003</v>
      </c>
      <c r="K107" s="68">
        <v>1120.9169999999999</v>
      </c>
      <c r="L107" s="124">
        <f t="shared" si="3"/>
        <v>1120.9169999999999</v>
      </c>
      <c r="M107" s="117"/>
    </row>
    <row r="108" spans="1:13" ht="15" customHeight="1" x14ac:dyDescent="0.25">
      <c r="A108" s="73" t="s">
        <v>79</v>
      </c>
      <c r="B108" s="73">
        <v>994</v>
      </c>
      <c r="C108" s="73">
        <v>2</v>
      </c>
      <c r="D108" s="68">
        <v>425.17</v>
      </c>
      <c r="E108" s="68">
        <v>446.62900000000002</v>
      </c>
      <c r="F108" s="68">
        <v>1693.579</v>
      </c>
      <c r="G108" s="68">
        <v>1017.779</v>
      </c>
      <c r="H108" s="68">
        <v>656.51800000000003</v>
      </c>
      <c r="I108" s="68">
        <v>729.86199999999997</v>
      </c>
      <c r="J108" s="68">
        <v>1327.8610000000001</v>
      </c>
      <c r="K108" s="68">
        <v>1256.3009999999999</v>
      </c>
      <c r="L108" s="124">
        <f t="shared" si="3"/>
        <v>1693.579</v>
      </c>
      <c r="M108" s="117"/>
    </row>
    <row r="109" spans="1:13" ht="15" customHeight="1" x14ac:dyDescent="0.25">
      <c r="A109" s="73" t="s">
        <v>79</v>
      </c>
      <c r="B109" s="73">
        <v>994</v>
      </c>
      <c r="C109" s="73">
        <v>3</v>
      </c>
      <c r="D109" s="68">
        <v>796.88400000000001</v>
      </c>
      <c r="E109" s="68">
        <v>748.20299999999997</v>
      </c>
      <c r="F109" s="68">
        <v>734.88900000000001</v>
      </c>
      <c r="G109" s="68">
        <v>857.78899999999999</v>
      </c>
      <c r="H109" s="68">
        <v>940.74300000000005</v>
      </c>
      <c r="I109" s="68">
        <v>1102.998</v>
      </c>
      <c r="J109" s="68">
        <v>998.25</v>
      </c>
      <c r="K109" s="68">
        <v>996.45600000000002</v>
      </c>
      <c r="L109" s="124">
        <f t="shared" si="3"/>
        <v>1102.998</v>
      </c>
      <c r="M109" s="117"/>
    </row>
    <row r="110" spans="1:13" ht="15" customHeight="1" x14ac:dyDescent="0.25">
      <c r="A110" s="73" t="s">
        <v>79</v>
      </c>
      <c r="B110" s="73">
        <v>994</v>
      </c>
      <c r="C110" s="73">
        <v>4</v>
      </c>
      <c r="D110" s="68">
        <v>2042.5050000000001</v>
      </c>
      <c r="E110" s="68">
        <v>1952.86</v>
      </c>
      <c r="F110" s="68">
        <v>1978.095</v>
      </c>
      <c r="G110" s="68">
        <v>1818.941</v>
      </c>
      <c r="H110" s="68">
        <v>1722.355</v>
      </c>
      <c r="I110" s="68">
        <v>1542.1610000000001</v>
      </c>
      <c r="J110" s="68">
        <v>2216.5390000000002</v>
      </c>
      <c r="K110" s="68">
        <v>1946.3440000000001</v>
      </c>
      <c r="L110" s="124">
        <f t="shared" si="3"/>
        <v>2216.5390000000002</v>
      </c>
      <c r="M110" s="117"/>
    </row>
    <row r="111" spans="1:13" ht="15" customHeight="1" x14ac:dyDescent="0.25">
      <c r="A111" s="73" t="s">
        <v>50</v>
      </c>
      <c r="B111" s="73">
        <v>1008</v>
      </c>
      <c r="C111" s="73">
        <v>1</v>
      </c>
      <c r="D111" s="68">
        <v>593.04999999999995</v>
      </c>
      <c r="E111" s="68">
        <v>318.38400000000001</v>
      </c>
      <c r="F111" s="68">
        <v>435.15699999999998</v>
      </c>
      <c r="G111" s="68">
        <v>160.221</v>
      </c>
      <c r="H111" s="68"/>
      <c r="I111" s="68"/>
      <c r="J111" s="68"/>
      <c r="K111" s="68"/>
      <c r="L111" s="124">
        <f t="shared" si="3"/>
        <v>593.04999999999995</v>
      </c>
      <c r="M111" s="117"/>
    </row>
    <row r="112" spans="1:13" ht="15" customHeight="1" x14ac:dyDescent="0.25">
      <c r="A112" s="73" t="s">
        <v>50</v>
      </c>
      <c r="B112" s="73">
        <v>1008</v>
      </c>
      <c r="C112" s="73">
        <v>2</v>
      </c>
      <c r="D112" s="68">
        <v>705.39</v>
      </c>
      <c r="E112" s="68">
        <v>447.46199999999999</v>
      </c>
      <c r="F112" s="68">
        <v>511.63200000000001</v>
      </c>
      <c r="G112" s="68">
        <v>213.44900000000001</v>
      </c>
      <c r="H112" s="68">
        <v>203.99799999999999</v>
      </c>
      <c r="I112" s="68">
        <v>178.52799999999999</v>
      </c>
      <c r="J112" s="68">
        <v>234.29499999999999</v>
      </c>
      <c r="K112" s="68">
        <v>305.31400000000002</v>
      </c>
      <c r="L112" s="68">
        <v>200</v>
      </c>
      <c r="M112" s="117"/>
    </row>
    <row r="113" spans="1:13" ht="15" customHeight="1" x14ac:dyDescent="0.25">
      <c r="A113" s="73" t="s">
        <v>50</v>
      </c>
      <c r="B113" s="73">
        <v>1008</v>
      </c>
      <c r="C113" s="73">
        <v>3</v>
      </c>
      <c r="D113" s="68">
        <v>551.49300000000005</v>
      </c>
      <c r="E113" s="68">
        <v>310.19499999999999</v>
      </c>
      <c r="F113" s="68">
        <v>461.209</v>
      </c>
      <c r="G113" s="68">
        <v>183.274</v>
      </c>
      <c r="H113" s="68"/>
      <c r="I113" s="68"/>
      <c r="J113" s="68"/>
      <c r="K113" s="68"/>
      <c r="L113" s="124">
        <f t="shared" ref="L113:L137" si="4">MAX(D113:K113)</f>
        <v>551.49300000000005</v>
      </c>
      <c r="M113" s="117"/>
    </row>
    <row r="114" spans="1:13" ht="15" customHeight="1" x14ac:dyDescent="0.25">
      <c r="A114" s="73" t="s">
        <v>50</v>
      </c>
      <c r="B114" s="73">
        <v>1008</v>
      </c>
      <c r="C114" s="73">
        <v>4</v>
      </c>
      <c r="D114" s="68">
        <v>564.07100000000003</v>
      </c>
      <c r="E114" s="68">
        <v>291.98700000000002</v>
      </c>
      <c r="F114" s="68">
        <v>493.28300000000002</v>
      </c>
      <c r="G114" s="68">
        <v>174.441</v>
      </c>
      <c r="H114" s="68">
        <v>138.30099999999999</v>
      </c>
      <c r="I114" s="68">
        <v>142.16999999999999</v>
      </c>
      <c r="J114" s="68">
        <v>191.19499999999999</v>
      </c>
      <c r="K114" s="68">
        <v>246.53200000000001</v>
      </c>
      <c r="L114" s="124">
        <f t="shared" si="4"/>
        <v>564.07100000000003</v>
      </c>
      <c r="M114" s="117"/>
    </row>
    <row r="115" spans="1:13" ht="15" customHeight="1" x14ac:dyDescent="0.25">
      <c r="A115" s="73" t="s">
        <v>51</v>
      </c>
      <c r="B115" s="73">
        <v>6085</v>
      </c>
      <c r="C115" s="73">
        <v>14</v>
      </c>
      <c r="D115" s="68">
        <v>672.91499999999996</v>
      </c>
      <c r="E115" s="68">
        <v>1920.838</v>
      </c>
      <c r="F115" s="68">
        <v>946.88300000000004</v>
      </c>
      <c r="G115" s="68">
        <v>714.97799999999995</v>
      </c>
      <c r="H115" s="68">
        <v>504.46100000000001</v>
      </c>
      <c r="I115" s="68">
        <v>436.23500000000001</v>
      </c>
      <c r="J115" s="68">
        <v>414.55399999999997</v>
      </c>
      <c r="K115" s="68">
        <v>264.39100000000002</v>
      </c>
      <c r="L115" s="124">
        <f t="shared" si="4"/>
        <v>1920.838</v>
      </c>
      <c r="M115" s="117"/>
    </row>
    <row r="116" spans="1:13" ht="15" customHeight="1" x14ac:dyDescent="0.25">
      <c r="A116" s="73" t="s">
        <v>51</v>
      </c>
      <c r="B116" s="73">
        <v>6085</v>
      </c>
      <c r="C116" s="73">
        <v>15</v>
      </c>
      <c r="D116" s="68">
        <v>1821.194</v>
      </c>
      <c r="E116" s="68">
        <v>973.69100000000003</v>
      </c>
      <c r="F116" s="68">
        <v>1247.46</v>
      </c>
      <c r="G116" s="68">
        <v>1124.481</v>
      </c>
      <c r="H116" s="68">
        <v>991.63099999999997</v>
      </c>
      <c r="I116" s="68">
        <v>840.42700000000002</v>
      </c>
      <c r="J116" s="68">
        <v>825.125</v>
      </c>
      <c r="K116" s="68">
        <v>666.09199999999998</v>
      </c>
      <c r="L116" s="124">
        <f t="shared" si="4"/>
        <v>1821.194</v>
      </c>
      <c r="M116" s="117"/>
    </row>
    <row r="117" spans="1:13" ht="15" customHeight="1" x14ac:dyDescent="0.25">
      <c r="A117" s="73" t="s">
        <v>51</v>
      </c>
      <c r="B117" s="73">
        <v>6085</v>
      </c>
      <c r="C117" s="87" t="s">
        <v>52</v>
      </c>
      <c r="D117" s="68">
        <v>6.218</v>
      </c>
      <c r="E117" s="68">
        <v>2.1880000000000002</v>
      </c>
      <c r="F117" s="68">
        <v>12.327</v>
      </c>
      <c r="G117" s="68">
        <v>16.064</v>
      </c>
      <c r="H117" s="68">
        <v>42.533999999999999</v>
      </c>
      <c r="I117" s="68">
        <v>6.1779999999999999</v>
      </c>
      <c r="J117" s="68">
        <v>3.27</v>
      </c>
      <c r="K117" s="68">
        <v>24.123000000000001</v>
      </c>
      <c r="L117" s="124">
        <f>MAX(D117:K117)</f>
        <v>42.533999999999999</v>
      </c>
      <c r="M117" s="117"/>
    </row>
    <row r="118" spans="1:13" ht="15" customHeight="1" x14ac:dyDescent="0.25">
      <c r="A118" s="73" t="s">
        <v>51</v>
      </c>
      <c r="B118" s="73">
        <v>6085</v>
      </c>
      <c r="C118" s="87" t="s">
        <v>53</v>
      </c>
      <c r="D118" s="68">
        <v>24.928999999999998</v>
      </c>
      <c r="E118" s="68">
        <v>2.492</v>
      </c>
      <c r="F118" s="68">
        <v>11.468</v>
      </c>
      <c r="G118" s="68">
        <v>12.805999999999999</v>
      </c>
      <c r="H118" s="68">
        <v>20.013999999999999</v>
      </c>
      <c r="I118" s="68">
        <v>5.7240000000000002</v>
      </c>
      <c r="J118" s="68">
        <v>2.4590000000000001</v>
      </c>
      <c r="K118" s="68">
        <v>27.152999999999999</v>
      </c>
      <c r="L118" s="124">
        <f>MAX(D118:K118)</f>
        <v>27.152999999999999</v>
      </c>
      <c r="M118" s="117"/>
    </row>
    <row r="119" spans="1:13" ht="15" customHeight="1" x14ac:dyDescent="0.25">
      <c r="A119" s="73" t="s">
        <v>51</v>
      </c>
      <c r="B119" s="73">
        <v>6085</v>
      </c>
      <c r="C119" s="73">
        <v>17</v>
      </c>
      <c r="D119" s="68">
        <v>1082.07</v>
      </c>
      <c r="E119" s="68">
        <v>1094.788</v>
      </c>
      <c r="F119" s="68">
        <v>1168.903</v>
      </c>
      <c r="G119" s="68">
        <v>832.04300000000001</v>
      </c>
      <c r="H119" s="68">
        <v>670.62300000000005</v>
      </c>
      <c r="I119" s="68">
        <v>988.83299999999997</v>
      </c>
      <c r="J119" s="68">
        <v>825.51400000000001</v>
      </c>
      <c r="K119" s="68">
        <v>621.90499999999997</v>
      </c>
      <c r="L119" s="124">
        <f t="shared" si="4"/>
        <v>1168.903</v>
      </c>
      <c r="M119" s="117"/>
    </row>
    <row r="120" spans="1:13" ht="15" customHeight="1" x14ac:dyDescent="0.25">
      <c r="A120" s="73" t="s">
        <v>51</v>
      </c>
      <c r="B120" s="73">
        <v>6085</v>
      </c>
      <c r="C120" s="73">
        <v>18</v>
      </c>
      <c r="D120" s="68">
        <v>1210.3620000000001</v>
      </c>
      <c r="E120" s="68">
        <v>1126.7629999999999</v>
      </c>
      <c r="F120" s="68">
        <v>1075.249</v>
      </c>
      <c r="G120" s="68">
        <v>933.56899999999996</v>
      </c>
      <c r="H120" s="68">
        <v>838.48900000000003</v>
      </c>
      <c r="I120" s="68">
        <v>908.02499999999998</v>
      </c>
      <c r="J120" s="68">
        <v>948.02200000000005</v>
      </c>
      <c r="K120" s="68">
        <v>828.98400000000004</v>
      </c>
      <c r="L120" s="124">
        <f t="shared" si="4"/>
        <v>1210.3620000000001</v>
      </c>
      <c r="M120" s="117"/>
    </row>
    <row r="121" spans="1:13" ht="15" customHeight="1" x14ac:dyDescent="0.25">
      <c r="A121" s="73" t="s">
        <v>54</v>
      </c>
      <c r="B121" s="73">
        <v>7335</v>
      </c>
      <c r="C121" s="87" t="s">
        <v>55</v>
      </c>
      <c r="D121" s="68">
        <v>1.1140000000000001</v>
      </c>
      <c r="E121" s="68">
        <v>7.3999999999999996E-2</v>
      </c>
      <c r="F121" s="68">
        <v>1.08</v>
      </c>
      <c r="G121" s="68">
        <v>1.8149999999999999</v>
      </c>
      <c r="H121" s="68">
        <v>0.84099999999999997</v>
      </c>
      <c r="I121" s="68">
        <v>0.82399999999999995</v>
      </c>
      <c r="J121" s="68">
        <v>6.5000000000000002E-2</v>
      </c>
      <c r="K121" s="68">
        <v>1.6319999999999999</v>
      </c>
      <c r="L121" s="124">
        <f t="shared" si="4"/>
        <v>1.8149999999999999</v>
      </c>
      <c r="M121" s="117"/>
    </row>
    <row r="122" spans="1:13" ht="15" customHeight="1" x14ac:dyDescent="0.25">
      <c r="A122" s="73" t="s">
        <v>54</v>
      </c>
      <c r="B122" s="73">
        <v>7335</v>
      </c>
      <c r="C122" s="87" t="s">
        <v>56</v>
      </c>
      <c r="D122" s="68">
        <v>1.1040000000000001</v>
      </c>
      <c r="E122" s="68">
        <v>6.5000000000000002E-2</v>
      </c>
      <c r="F122" s="68">
        <v>0.23</v>
      </c>
      <c r="G122" s="68">
        <v>2.2589999999999999</v>
      </c>
      <c r="H122" s="68">
        <v>1.7190000000000001</v>
      </c>
      <c r="I122" s="68">
        <v>0.98899999999999999</v>
      </c>
      <c r="J122" s="68">
        <v>7.4999999999999997E-2</v>
      </c>
      <c r="K122" s="68">
        <v>1.5649999999999999</v>
      </c>
      <c r="L122" s="124">
        <f t="shared" si="4"/>
        <v>2.2589999999999999</v>
      </c>
      <c r="M122" s="117"/>
    </row>
    <row r="123" spans="1:13" ht="15" customHeight="1" x14ac:dyDescent="0.25">
      <c r="A123" s="73" t="s">
        <v>57</v>
      </c>
      <c r="B123" s="73">
        <v>6166</v>
      </c>
      <c r="C123" s="87" t="s">
        <v>58</v>
      </c>
      <c r="D123" s="68">
        <v>4415.8280000000004</v>
      </c>
      <c r="E123" s="68">
        <v>4250.4620000000004</v>
      </c>
      <c r="F123" s="68">
        <v>4969.4260000000004</v>
      </c>
      <c r="G123" s="68">
        <v>3616.1990000000001</v>
      </c>
      <c r="H123" s="68">
        <v>5000.8729999999996</v>
      </c>
      <c r="I123" s="68">
        <v>3997.0059999999999</v>
      </c>
      <c r="J123" s="68">
        <v>3316.9290000000001</v>
      </c>
      <c r="K123" s="68">
        <v>3975.7829999999999</v>
      </c>
      <c r="L123" s="124">
        <f t="shared" si="4"/>
        <v>5000.8729999999996</v>
      </c>
      <c r="M123" s="117"/>
    </row>
    <row r="124" spans="1:13" ht="15" customHeight="1" x14ac:dyDescent="0.25">
      <c r="A124" s="73" t="s">
        <v>57</v>
      </c>
      <c r="B124" s="73">
        <v>6166</v>
      </c>
      <c r="C124" s="87" t="s">
        <v>59</v>
      </c>
      <c r="D124" s="68">
        <v>4260.085</v>
      </c>
      <c r="E124" s="68">
        <v>4206.125</v>
      </c>
      <c r="F124" s="68">
        <v>3447.473</v>
      </c>
      <c r="G124" s="68">
        <v>5338.8860000000004</v>
      </c>
      <c r="H124" s="68">
        <v>4214.5240000000003</v>
      </c>
      <c r="I124" s="68">
        <v>3217.2449999999999</v>
      </c>
      <c r="J124" s="68">
        <v>4535.8990000000003</v>
      </c>
      <c r="K124" s="68">
        <v>3676.5929999999998</v>
      </c>
      <c r="L124" s="124">
        <f t="shared" si="4"/>
        <v>5338.8860000000004</v>
      </c>
      <c r="M124" s="117"/>
    </row>
    <row r="125" spans="1:13" ht="15" customHeight="1" x14ac:dyDescent="0.25">
      <c r="A125" s="73" t="s">
        <v>60</v>
      </c>
      <c r="B125" s="73">
        <v>981</v>
      </c>
      <c r="C125" s="73">
        <v>3</v>
      </c>
      <c r="D125" s="68">
        <v>859.04100000000005</v>
      </c>
      <c r="E125" s="68">
        <v>674.20399999999995</v>
      </c>
      <c r="F125" s="68">
        <v>831.58600000000001</v>
      </c>
      <c r="G125" s="68">
        <v>832.26300000000003</v>
      </c>
      <c r="H125" s="68"/>
      <c r="I125" s="68"/>
      <c r="J125" s="68"/>
      <c r="K125" s="68"/>
      <c r="L125" s="124">
        <f t="shared" si="4"/>
        <v>859.04100000000005</v>
      </c>
      <c r="M125" s="117"/>
    </row>
    <row r="126" spans="1:13" ht="15" customHeight="1" x14ac:dyDescent="0.25">
      <c r="A126" s="73" t="s">
        <v>60</v>
      </c>
      <c r="B126" s="73">
        <v>981</v>
      </c>
      <c r="C126" s="73">
        <v>4</v>
      </c>
      <c r="D126" s="68">
        <v>2368.6129999999998</v>
      </c>
      <c r="E126" s="68">
        <v>1827.0239999999999</v>
      </c>
      <c r="F126" s="68">
        <v>2579.7420000000002</v>
      </c>
      <c r="G126" s="68">
        <v>1961.6220000000001</v>
      </c>
      <c r="H126" s="68"/>
      <c r="I126" s="68"/>
      <c r="J126" s="68"/>
      <c r="K126" s="68"/>
      <c r="L126" s="124">
        <f t="shared" si="4"/>
        <v>2579.7420000000002</v>
      </c>
      <c r="M126" s="117"/>
    </row>
    <row r="127" spans="1:13" ht="15" customHeight="1" x14ac:dyDescent="0.25">
      <c r="A127" s="73" t="s">
        <v>61</v>
      </c>
      <c r="B127" s="73">
        <v>55364</v>
      </c>
      <c r="C127" s="87" t="s">
        <v>62</v>
      </c>
      <c r="D127" s="68">
        <v>7.5919999999999996</v>
      </c>
      <c r="E127" s="68">
        <v>12.632999999999999</v>
      </c>
      <c r="F127" s="68">
        <v>23.236999999999998</v>
      </c>
      <c r="G127" s="68">
        <v>15.929</v>
      </c>
      <c r="H127" s="68">
        <v>21.605</v>
      </c>
      <c r="I127" s="68">
        <v>17.094999999999999</v>
      </c>
      <c r="J127" s="68">
        <v>13.846</v>
      </c>
      <c r="K127" s="68">
        <v>21.173999999999999</v>
      </c>
      <c r="L127" s="124">
        <f t="shared" si="4"/>
        <v>23.236999999999998</v>
      </c>
      <c r="M127" s="117"/>
    </row>
    <row r="128" spans="1:13" ht="15" customHeight="1" x14ac:dyDescent="0.25">
      <c r="A128" s="73" t="s">
        <v>61</v>
      </c>
      <c r="B128" s="73">
        <v>55364</v>
      </c>
      <c r="C128" s="87" t="s">
        <v>63</v>
      </c>
      <c r="D128" s="68">
        <v>6.657</v>
      </c>
      <c r="E128" s="68">
        <v>11.569000000000001</v>
      </c>
      <c r="F128" s="68">
        <v>23.472999999999999</v>
      </c>
      <c r="G128" s="68">
        <v>17.045999999999999</v>
      </c>
      <c r="H128" s="68">
        <v>22.699000000000002</v>
      </c>
      <c r="I128" s="68">
        <v>18.78</v>
      </c>
      <c r="J128" s="68">
        <v>14.68</v>
      </c>
      <c r="K128" s="68">
        <v>21.213999999999999</v>
      </c>
      <c r="L128" s="124">
        <f t="shared" si="4"/>
        <v>23.472999999999999</v>
      </c>
      <c r="M128" s="117"/>
    </row>
    <row r="129" spans="1:13" ht="15" customHeight="1" x14ac:dyDescent="0.25">
      <c r="A129" s="73" t="s">
        <v>64</v>
      </c>
      <c r="B129" s="73">
        <v>988</v>
      </c>
      <c r="C129" s="87" t="s">
        <v>65</v>
      </c>
      <c r="D129" s="68">
        <v>492.88400000000001</v>
      </c>
      <c r="E129" s="68">
        <v>48.878</v>
      </c>
      <c r="F129" s="68">
        <v>256.14800000000002</v>
      </c>
      <c r="G129" s="68">
        <v>218.298</v>
      </c>
      <c r="H129" s="68">
        <v>115.52500000000001</v>
      </c>
      <c r="I129" s="68">
        <v>71.667000000000002</v>
      </c>
      <c r="J129" s="68">
        <v>14.667999999999999</v>
      </c>
      <c r="K129" s="68"/>
      <c r="L129" s="124">
        <f t="shared" si="4"/>
        <v>492.88400000000001</v>
      </c>
      <c r="M129" s="117"/>
    </row>
    <row r="130" spans="1:13" ht="15" customHeight="1" x14ac:dyDescent="0.25">
      <c r="A130" s="73" t="s">
        <v>64</v>
      </c>
      <c r="B130" s="73">
        <v>988</v>
      </c>
      <c r="C130" s="87" t="s">
        <v>66</v>
      </c>
      <c r="D130" s="68">
        <v>575.04100000000005</v>
      </c>
      <c r="E130" s="68">
        <v>130.28</v>
      </c>
      <c r="F130" s="68">
        <v>297.32100000000003</v>
      </c>
      <c r="G130" s="68">
        <v>417.447</v>
      </c>
      <c r="H130" s="68">
        <v>126.30500000000001</v>
      </c>
      <c r="I130" s="68">
        <v>85.141000000000005</v>
      </c>
      <c r="J130" s="68">
        <v>109.907</v>
      </c>
      <c r="K130" s="68">
        <v>14.478999999999999</v>
      </c>
      <c r="L130" s="124">
        <f t="shared" si="4"/>
        <v>575.04100000000005</v>
      </c>
      <c r="M130" s="117"/>
    </row>
    <row r="131" spans="1:13" ht="15" customHeight="1" x14ac:dyDescent="0.25">
      <c r="A131" s="73" t="s">
        <v>64</v>
      </c>
      <c r="B131" s="73">
        <v>988</v>
      </c>
      <c r="C131" s="87" t="s">
        <v>67</v>
      </c>
      <c r="D131" s="68">
        <v>715.9</v>
      </c>
      <c r="E131" s="68">
        <v>347.75700000000001</v>
      </c>
      <c r="F131" s="68">
        <v>273.94</v>
      </c>
      <c r="G131" s="68">
        <v>326.92200000000003</v>
      </c>
      <c r="H131" s="68">
        <v>404.15100000000001</v>
      </c>
      <c r="I131" s="68">
        <v>514.55899999999997</v>
      </c>
      <c r="J131" s="68">
        <v>510.839</v>
      </c>
      <c r="K131" s="68">
        <v>191.34299999999999</v>
      </c>
      <c r="L131" s="124">
        <f t="shared" si="4"/>
        <v>715.9</v>
      </c>
      <c r="M131" s="117"/>
    </row>
    <row r="132" spans="1:13" ht="15" customHeight="1" x14ac:dyDescent="0.25">
      <c r="A132" s="73" t="s">
        <v>64</v>
      </c>
      <c r="B132" s="73">
        <v>988</v>
      </c>
      <c r="C132" s="87" t="s">
        <v>68</v>
      </c>
      <c r="D132" s="68">
        <v>1736.365</v>
      </c>
      <c r="E132" s="68">
        <v>757.21</v>
      </c>
      <c r="F132" s="68">
        <v>1230.0060000000001</v>
      </c>
      <c r="G132" s="68">
        <v>1226.6179999999999</v>
      </c>
      <c r="H132" s="68">
        <v>940.57</v>
      </c>
      <c r="I132" s="68">
        <v>953.94299999999998</v>
      </c>
      <c r="J132" s="68">
        <v>581.29899999999998</v>
      </c>
      <c r="K132" s="68">
        <v>110.619</v>
      </c>
      <c r="L132" s="124">
        <f t="shared" si="4"/>
        <v>1736.365</v>
      </c>
      <c r="M132" s="117"/>
    </row>
    <row r="133" spans="1:13" ht="15" customHeight="1" x14ac:dyDescent="0.25">
      <c r="A133" s="73" t="s">
        <v>69</v>
      </c>
      <c r="B133" s="73">
        <v>1010</v>
      </c>
      <c r="C133" s="73">
        <v>1</v>
      </c>
      <c r="D133" s="68">
        <v>96.94</v>
      </c>
      <c r="E133" s="68">
        <v>87.296000000000006</v>
      </c>
      <c r="F133" s="68">
        <v>176.84200000000001</v>
      </c>
      <c r="G133" s="68">
        <v>189.17500000000001</v>
      </c>
      <c r="H133" s="68">
        <v>150.47999999999999</v>
      </c>
      <c r="I133" s="68">
        <v>188.45099999999999</v>
      </c>
      <c r="J133" s="68">
        <v>182.66200000000001</v>
      </c>
      <c r="K133" s="68">
        <v>197.66200000000001</v>
      </c>
      <c r="L133" s="124">
        <f t="shared" si="4"/>
        <v>197.66200000000001</v>
      </c>
      <c r="M133" s="117"/>
    </row>
    <row r="134" spans="1:13" ht="15" customHeight="1" x14ac:dyDescent="0.25">
      <c r="A134" s="73" t="s">
        <v>69</v>
      </c>
      <c r="B134" s="73">
        <v>1010</v>
      </c>
      <c r="C134" s="73">
        <v>2</v>
      </c>
      <c r="D134" s="68">
        <v>461.471</v>
      </c>
      <c r="E134" s="68">
        <v>271.173</v>
      </c>
      <c r="F134" s="68"/>
      <c r="G134" s="68">
        <v>362.42500000000001</v>
      </c>
      <c r="H134" s="68">
        <v>157.322</v>
      </c>
      <c r="I134" s="68">
        <v>157.99799999999999</v>
      </c>
      <c r="J134" s="68">
        <v>70.998999999999995</v>
      </c>
      <c r="K134" s="68">
        <v>8.1270000000000007</v>
      </c>
      <c r="L134" s="124">
        <f t="shared" si="4"/>
        <v>461.471</v>
      </c>
      <c r="M134" s="117"/>
    </row>
    <row r="135" spans="1:13" ht="15" customHeight="1" x14ac:dyDescent="0.25">
      <c r="A135" s="73" t="s">
        <v>69</v>
      </c>
      <c r="B135" s="73">
        <v>1010</v>
      </c>
      <c r="C135" s="73">
        <v>3</v>
      </c>
      <c r="D135" s="68">
        <v>451.90499999999997</v>
      </c>
      <c r="E135" s="68">
        <v>189.02500000000001</v>
      </c>
      <c r="F135" s="68"/>
      <c r="G135" s="68">
        <v>460.55799999999999</v>
      </c>
      <c r="H135" s="68">
        <v>95.659000000000006</v>
      </c>
      <c r="I135" s="68">
        <v>167.80099999999999</v>
      </c>
      <c r="J135" s="68">
        <v>102.764</v>
      </c>
      <c r="K135" s="68">
        <v>163.136</v>
      </c>
      <c r="L135" s="124">
        <f t="shared" si="4"/>
        <v>460.55799999999999</v>
      </c>
      <c r="M135" s="117"/>
    </row>
    <row r="136" spans="1:13" ht="15" customHeight="1" x14ac:dyDescent="0.25">
      <c r="A136" s="73" t="s">
        <v>69</v>
      </c>
      <c r="B136" s="73">
        <v>1010</v>
      </c>
      <c r="C136" s="73">
        <v>4</v>
      </c>
      <c r="D136" s="68">
        <v>463.03500000000003</v>
      </c>
      <c r="E136" s="68">
        <v>421.149</v>
      </c>
      <c r="F136" s="68">
        <v>475.887</v>
      </c>
      <c r="G136" s="68">
        <v>464.85700000000003</v>
      </c>
      <c r="H136" s="68">
        <v>137.01300000000001</v>
      </c>
      <c r="I136" s="68">
        <v>186.64099999999999</v>
      </c>
      <c r="J136" s="68">
        <v>156.95500000000001</v>
      </c>
      <c r="K136" s="68">
        <v>169.67599999999999</v>
      </c>
      <c r="L136" s="124">
        <f t="shared" si="4"/>
        <v>475.887</v>
      </c>
      <c r="M136" s="117"/>
    </row>
    <row r="137" spans="1:13" ht="15" customHeight="1" x14ac:dyDescent="0.25">
      <c r="A137" s="73" t="s">
        <v>69</v>
      </c>
      <c r="B137" s="73">
        <v>1010</v>
      </c>
      <c r="C137" s="73">
        <v>5</v>
      </c>
      <c r="D137" s="68">
        <v>484.22199999999998</v>
      </c>
      <c r="E137" s="68">
        <v>146.09800000000001</v>
      </c>
      <c r="F137" s="68"/>
      <c r="G137" s="68">
        <v>188.59899999999999</v>
      </c>
      <c r="H137" s="68">
        <v>72.512</v>
      </c>
      <c r="I137" s="68">
        <v>103.14700000000001</v>
      </c>
      <c r="J137" s="68">
        <v>102.27500000000001</v>
      </c>
      <c r="K137" s="68"/>
      <c r="L137" s="124">
        <f t="shared" si="4"/>
        <v>484.22199999999998</v>
      </c>
      <c r="M137" s="117"/>
    </row>
    <row r="138" spans="1:13" ht="15" customHeight="1" x14ac:dyDescent="0.25">
      <c r="A138" s="73" t="s">
        <v>69</v>
      </c>
      <c r="B138" s="73">
        <v>1010</v>
      </c>
      <c r="C138" s="73">
        <v>6</v>
      </c>
      <c r="D138" s="68">
        <v>1456.6110000000001</v>
      </c>
      <c r="E138" s="68">
        <v>1353.088</v>
      </c>
      <c r="F138" s="68">
        <v>1734.6410000000001</v>
      </c>
      <c r="G138" s="68">
        <v>1680.404</v>
      </c>
      <c r="H138" s="68">
        <v>565.11400000000003</v>
      </c>
      <c r="I138" s="68">
        <v>832.51900000000001</v>
      </c>
      <c r="J138" s="68">
        <v>806.27499999999998</v>
      </c>
      <c r="K138" s="68">
        <v>1161.6279999999999</v>
      </c>
      <c r="L138" s="124">
        <f t="shared" ref="L138:L150" si="5">MAX(D138:K138)</f>
        <v>1734.6410000000001</v>
      </c>
      <c r="M138" s="117"/>
    </row>
    <row r="139" spans="1:13" ht="15" customHeight="1" x14ac:dyDescent="0.25">
      <c r="A139" s="73" t="s">
        <v>70</v>
      </c>
      <c r="B139" s="73">
        <v>55224</v>
      </c>
      <c r="C139" s="87" t="s">
        <v>71</v>
      </c>
      <c r="D139" s="68">
        <v>1.5029999999999999</v>
      </c>
      <c r="E139" s="68">
        <v>2.496</v>
      </c>
      <c r="F139" s="68">
        <v>12.064</v>
      </c>
      <c r="G139" s="68">
        <v>11.334</v>
      </c>
      <c r="H139" s="68">
        <v>23.626000000000001</v>
      </c>
      <c r="I139" s="68">
        <v>17.52</v>
      </c>
      <c r="J139" s="68">
        <v>3.956</v>
      </c>
      <c r="K139" s="68">
        <v>13.05</v>
      </c>
      <c r="L139" s="124">
        <f t="shared" si="5"/>
        <v>23.626000000000001</v>
      </c>
      <c r="M139" s="117"/>
    </row>
    <row r="140" spans="1:13" ht="15" customHeight="1" x14ac:dyDescent="0.25">
      <c r="A140" s="73" t="s">
        <v>70</v>
      </c>
      <c r="B140" s="73">
        <v>55224</v>
      </c>
      <c r="C140" s="87" t="s">
        <v>72</v>
      </c>
      <c r="D140" s="68">
        <v>2.0659999999999998</v>
      </c>
      <c r="E140" s="68">
        <v>1.917</v>
      </c>
      <c r="F140" s="68">
        <v>10.287000000000001</v>
      </c>
      <c r="G140" s="68">
        <v>10.946999999999999</v>
      </c>
      <c r="H140" s="68">
        <v>9.1690000000000005</v>
      </c>
      <c r="I140" s="68">
        <v>14.144</v>
      </c>
      <c r="J140" s="68">
        <v>3.895</v>
      </c>
      <c r="K140" s="68">
        <v>9.9930000000000003</v>
      </c>
      <c r="L140" s="124">
        <f t="shared" si="5"/>
        <v>14.144</v>
      </c>
      <c r="M140" s="117"/>
    </row>
    <row r="141" spans="1:13" ht="15" customHeight="1" x14ac:dyDescent="0.25">
      <c r="A141" s="73" t="s">
        <v>70</v>
      </c>
      <c r="B141" s="73">
        <v>55224</v>
      </c>
      <c r="C141" s="87" t="s">
        <v>73</v>
      </c>
      <c r="D141" s="68">
        <v>0.57799999999999996</v>
      </c>
      <c r="E141" s="68">
        <v>1.855</v>
      </c>
      <c r="F141" s="68">
        <v>7.4640000000000004</v>
      </c>
      <c r="G141" s="68">
        <v>9.4120000000000008</v>
      </c>
      <c r="H141" s="68">
        <v>18.093</v>
      </c>
      <c r="I141" s="68">
        <v>10.178000000000001</v>
      </c>
      <c r="J141" s="68">
        <v>2.5939999999999999</v>
      </c>
      <c r="K141" s="68"/>
      <c r="L141" s="124">
        <f t="shared" si="5"/>
        <v>18.093</v>
      </c>
      <c r="M141" s="117"/>
    </row>
    <row r="142" spans="1:13" ht="15" customHeight="1" x14ac:dyDescent="0.25">
      <c r="A142" s="73" t="s">
        <v>70</v>
      </c>
      <c r="B142" s="73">
        <v>55224</v>
      </c>
      <c r="C142" s="87" t="s">
        <v>74</v>
      </c>
      <c r="D142" s="68">
        <v>5.4779999999999998</v>
      </c>
      <c r="E142" s="68">
        <v>1.0169999999999999</v>
      </c>
      <c r="F142" s="68">
        <v>7.5449999999999999</v>
      </c>
      <c r="G142" s="68">
        <v>8.7170000000000005</v>
      </c>
      <c r="H142" s="68">
        <v>24.283999999999999</v>
      </c>
      <c r="I142" s="68">
        <v>6.7220000000000004</v>
      </c>
      <c r="J142" s="68">
        <v>2.6640000000000001</v>
      </c>
      <c r="K142" s="68">
        <v>10.196999999999999</v>
      </c>
      <c r="L142" s="124">
        <f t="shared" si="5"/>
        <v>24.283999999999999</v>
      </c>
      <c r="M142" s="117"/>
    </row>
    <row r="143" spans="1:13" ht="15" customHeight="1" x14ac:dyDescent="0.25">
      <c r="A143" s="73" t="s">
        <v>75</v>
      </c>
      <c r="B143" s="73">
        <v>1040</v>
      </c>
      <c r="C143" s="73">
        <v>1</v>
      </c>
      <c r="D143" s="68">
        <v>76.906000000000006</v>
      </c>
      <c r="E143" s="68">
        <v>30.231999999999999</v>
      </c>
      <c r="F143" s="68">
        <v>62.287999999999997</v>
      </c>
      <c r="G143" s="68">
        <v>67.48</v>
      </c>
      <c r="H143" s="68">
        <v>17.599</v>
      </c>
      <c r="I143" s="68">
        <v>10.718</v>
      </c>
      <c r="J143" s="68">
        <v>14.513999999999999</v>
      </c>
      <c r="K143" s="68">
        <v>14.784000000000001</v>
      </c>
      <c r="L143" s="124">
        <f t="shared" si="5"/>
        <v>76.906000000000006</v>
      </c>
      <c r="M143" s="117"/>
    </row>
    <row r="144" spans="1:13" ht="15" customHeight="1" x14ac:dyDescent="0.25">
      <c r="A144" s="73" t="s">
        <v>75</v>
      </c>
      <c r="B144" s="73">
        <v>1040</v>
      </c>
      <c r="C144" s="73">
        <v>2</v>
      </c>
      <c r="D144" s="68">
        <v>310.53399999999999</v>
      </c>
      <c r="E144" s="68">
        <v>46.457000000000001</v>
      </c>
      <c r="F144" s="68">
        <v>122.422</v>
      </c>
      <c r="G144" s="68">
        <v>97.585999999999999</v>
      </c>
      <c r="H144" s="68">
        <v>35.350999999999999</v>
      </c>
      <c r="I144" s="68">
        <v>23.832999999999998</v>
      </c>
      <c r="J144" s="68">
        <v>35.091000000000001</v>
      </c>
      <c r="K144" s="68">
        <v>39.734999999999999</v>
      </c>
      <c r="L144" s="124">
        <f t="shared" si="5"/>
        <v>310.53399999999999</v>
      </c>
      <c r="M144" s="117"/>
    </row>
    <row r="145" spans="1:13" s="7" customFormat="1" ht="15" customHeight="1" x14ac:dyDescent="0.25">
      <c r="A145" s="106" t="s">
        <v>80</v>
      </c>
      <c r="B145" s="16">
        <v>55259</v>
      </c>
      <c r="C145" s="17" t="s">
        <v>81</v>
      </c>
      <c r="D145" s="68">
        <v>13.651999999999999</v>
      </c>
      <c r="E145" s="68">
        <v>13.939</v>
      </c>
      <c r="F145" s="68">
        <v>25.736999999999998</v>
      </c>
      <c r="G145" s="68">
        <v>24.614999999999998</v>
      </c>
      <c r="H145" s="68">
        <v>24.14</v>
      </c>
      <c r="I145" s="68">
        <v>24.858000000000001</v>
      </c>
      <c r="J145" s="68">
        <v>16.808</v>
      </c>
      <c r="K145" s="68">
        <v>18.617000000000001</v>
      </c>
      <c r="L145" s="124">
        <f t="shared" si="5"/>
        <v>25.736999999999998</v>
      </c>
      <c r="M145" s="117"/>
    </row>
    <row r="146" spans="1:13" s="7" customFormat="1" ht="15" customHeight="1" x14ac:dyDescent="0.25">
      <c r="A146" s="106" t="s">
        <v>80</v>
      </c>
      <c r="B146" s="16">
        <v>55259</v>
      </c>
      <c r="C146" s="17" t="s">
        <v>82</v>
      </c>
      <c r="D146" s="68">
        <v>14.254</v>
      </c>
      <c r="E146" s="68">
        <v>15.83</v>
      </c>
      <c r="F146" s="68">
        <v>15.444000000000001</v>
      </c>
      <c r="G146" s="68">
        <v>18.587</v>
      </c>
      <c r="H146" s="68">
        <v>22.448</v>
      </c>
      <c r="I146" s="68">
        <v>19.222999999999999</v>
      </c>
      <c r="J146" s="68">
        <v>23.613</v>
      </c>
      <c r="K146" s="68">
        <v>7.5860000000000003</v>
      </c>
      <c r="L146" s="124">
        <f t="shared" si="5"/>
        <v>23.613</v>
      </c>
      <c r="M146" s="117"/>
    </row>
    <row r="147" spans="1:13" ht="15" customHeight="1" x14ac:dyDescent="0.25">
      <c r="A147" s="73" t="s">
        <v>76</v>
      </c>
      <c r="B147" s="73">
        <v>55148</v>
      </c>
      <c r="C147" s="73">
        <v>1</v>
      </c>
      <c r="D147" s="68">
        <v>1.5760000000000001</v>
      </c>
      <c r="E147" s="68">
        <v>0.60099999999999998</v>
      </c>
      <c r="F147" s="68">
        <v>2.9489999999999998</v>
      </c>
      <c r="G147" s="68">
        <v>2.2229999999999999</v>
      </c>
      <c r="H147" s="68">
        <v>2.0859999999999999</v>
      </c>
      <c r="I147" s="68">
        <v>0.26300000000000001</v>
      </c>
      <c r="J147" s="68">
        <v>0.221</v>
      </c>
      <c r="K147" s="68">
        <v>2.569</v>
      </c>
      <c r="L147" s="68">
        <v>2.9489999999999998</v>
      </c>
      <c r="M147" s="117"/>
    </row>
    <row r="148" spans="1:13" ht="15" customHeight="1" x14ac:dyDescent="0.25">
      <c r="A148" s="73" t="s">
        <v>76</v>
      </c>
      <c r="B148" s="73">
        <v>55148</v>
      </c>
      <c r="C148" s="73">
        <v>2</v>
      </c>
      <c r="D148" s="68">
        <v>1.494</v>
      </c>
      <c r="E148" s="68">
        <v>0.40200000000000002</v>
      </c>
      <c r="F148" s="68">
        <v>2.109</v>
      </c>
      <c r="G148" s="68">
        <v>1.6559999999999999</v>
      </c>
      <c r="H148" s="68">
        <v>1.603</v>
      </c>
      <c r="I148" s="68">
        <v>0.03</v>
      </c>
      <c r="J148" s="68">
        <v>9.4E-2</v>
      </c>
      <c r="K148" s="68">
        <v>1.9510000000000001</v>
      </c>
      <c r="L148" s="68">
        <v>2.109</v>
      </c>
      <c r="M148" s="117"/>
    </row>
    <row r="149" spans="1:13" ht="15" customHeight="1" x14ac:dyDescent="0.25">
      <c r="A149" s="73" t="s">
        <v>76</v>
      </c>
      <c r="B149" s="73">
        <v>55148</v>
      </c>
      <c r="C149" s="73">
        <v>3</v>
      </c>
      <c r="D149" s="68">
        <v>0.875</v>
      </c>
      <c r="E149" s="68">
        <v>0.46400000000000002</v>
      </c>
      <c r="F149" s="68">
        <v>1.81</v>
      </c>
      <c r="G149" s="68">
        <v>1.931</v>
      </c>
      <c r="H149" s="68">
        <v>1.6279999999999999</v>
      </c>
      <c r="I149" s="68">
        <v>5.3999999999999999E-2</v>
      </c>
      <c r="J149" s="68">
        <v>0.39400000000000002</v>
      </c>
      <c r="K149" s="68">
        <v>1.6559999999999999</v>
      </c>
      <c r="L149" s="124">
        <f t="shared" si="5"/>
        <v>1.931</v>
      </c>
      <c r="M149" s="117"/>
    </row>
    <row r="150" spans="1:13" ht="15" customHeight="1" x14ac:dyDescent="0.25">
      <c r="A150" s="73" t="s">
        <v>76</v>
      </c>
      <c r="B150" s="73">
        <v>55148</v>
      </c>
      <c r="C150" s="73">
        <v>4</v>
      </c>
      <c r="D150" s="68">
        <v>1.347</v>
      </c>
      <c r="E150" s="68">
        <v>0.498</v>
      </c>
      <c r="F150" s="68">
        <v>2.66</v>
      </c>
      <c r="G150" s="68">
        <v>1.6020000000000001</v>
      </c>
      <c r="H150" s="68">
        <v>1.5980000000000001</v>
      </c>
      <c r="I150" s="68">
        <v>0.308</v>
      </c>
      <c r="J150" s="68">
        <v>0.374</v>
      </c>
      <c r="K150" s="68">
        <v>2.48</v>
      </c>
      <c r="L150" s="124">
        <f t="shared" si="5"/>
        <v>2.66</v>
      </c>
      <c r="M150" s="117"/>
    </row>
    <row r="151" spans="1:13" ht="15" customHeight="1" x14ac:dyDescent="0.25">
      <c r="A151" s="6"/>
      <c r="B151" s="6"/>
      <c r="C151" s="6"/>
      <c r="D151" s="127"/>
      <c r="E151" s="127"/>
      <c r="F151" s="127"/>
      <c r="G151" s="127"/>
      <c r="H151" s="127"/>
      <c r="I151" s="127"/>
      <c r="J151" s="127"/>
      <c r="K151" s="128"/>
      <c r="L151" s="127"/>
      <c r="M151" s="117"/>
    </row>
    <row r="152" spans="1:13" ht="15" customHeight="1" x14ac:dyDescent="0.25">
      <c r="D152" s="80"/>
      <c r="E152" s="80"/>
      <c r="F152" s="80"/>
      <c r="G152" s="80"/>
      <c r="H152" s="80"/>
      <c r="I152" s="80"/>
      <c r="J152" s="80"/>
      <c r="K152" s="80"/>
      <c r="L152" s="80"/>
      <c r="M152" s="79"/>
    </row>
    <row r="153" spans="1:13" ht="15" customHeight="1" x14ac:dyDescent="0.25"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3" ht="15" customHeight="1" x14ac:dyDescent="0.25"/>
    <row r="155" spans="1:13" ht="15" customHeight="1" x14ac:dyDescent="0.25"/>
    <row r="156" spans="1:13" ht="15" customHeight="1" x14ac:dyDescent="0.25"/>
    <row r="157" spans="1:13" ht="15" customHeight="1" x14ac:dyDescent="0.25"/>
    <row r="158" spans="1:13" ht="15" customHeight="1" x14ac:dyDescent="0.25"/>
    <row r="159" spans="1:13" ht="15" customHeight="1" x14ac:dyDescent="0.25"/>
    <row r="160" spans="1:13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</sheetData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Summary Sheet</vt:lpstr>
      <vt:lpstr>SO2 2021-22 Annual Allocations</vt:lpstr>
      <vt:lpstr>NOx 2021-22 Annual Allocations</vt:lpstr>
      <vt:lpstr>NOx 2021-22 OS Allocations</vt:lpstr>
      <vt:lpstr>Annual Heat Inputs</vt:lpstr>
      <vt:lpstr>NOx OS Heat Inputs</vt:lpstr>
      <vt:lpstr>SO2 Annual Emissions</vt:lpstr>
      <vt:lpstr>NOx Annual Emissions</vt:lpstr>
      <vt:lpstr>NOx OS Emissions</vt:lpstr>
      <vt:lpstr>Annual NOx Consent Decree Caps </vt:lpstr>
      <vt:lpstr>NOx OS Consent Decree Caps</vt:lpstr>
      <vt:lpstr> Retirement Adjustments</vt:lpstr>
      <vt:lpstr>'Annual Heat Inputs'!Print_Area</vt:lpstr>
      <vt:lpstr>'Annual NOx Consent Decree Caps '!Print_Area</vt:lpstr>
      <vt:lpstr>'NOx Annual Emissions'!Print_Area</vt:lpstr>
      <vt:lpstr>'NOx OS Emissions'!Print_Area</vt:lpstr>
      <vt:lpstr>'NOx OS Heat Inputs'!Print_Area</vt:lpstr>
      <vt:lpstr>'SO2 Annual Emissions'!Print_Area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Boling, Jean</dc:creator>
  <cp:lastModifiedBy>Catherine Mitchell</cp:lastModifiedBy>
  <cp:lastPrinted>2018-03-01T13:52:18Z</cp:lastPrinted>
  <dcterms:created xsi:type="dcterms:W3CDTF">2016-09-01T12:26:01Z</dcterms:created>
  <dcterms:modified xsi:type="dcterms:W3CDTF">2022-09-20T13:05:10Z</dcterms:modified>
</cp:coreProperties>
</file>