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gov-my.sharepoint.com/personal/jcope_comptroller_in_gov/Documents/Documents/"/>
    </mc:Choice>
  </mc:AlternateContent>
  <xr:revisionPtr revIDLastSave="7" documentId="8_{459DEA14-3CD5-4173-85D9-02BC564E578D}" xr6:coauthVersionLast="47" xr6:coauthVersionMax="47" xr10:uidLastSave="{C5FFF32C-6869-444D-8761-37A8A7BFEBC2}"/>
  <bookViews>
    <workbookView xWindow="28680" yWindow="-120" windowWidth="29040" windowHeight="15720" tabRatio="901" firstSheet="1" activeTab="5" xr2:uid="{00000000-000D-0000-FFFF-FFFF00000000}"/>
  </bookViews>
  <sheets>
    <sheet name="Source - MVH Full Details" sheetId="2" state="hidden" r:id="rId1"/>
    <sheet name="Source - MVH Primary Revenue" sheetId="4" r:id="rId2"/>
    <sheet name="Source - MVH Primary Revenue v2" sheetId="3" state="hidden" r:id="rId3"/>
    <sheet name="Suppor - MVH Primary Revenue v2" sheetId="6" state="hidden" r:id="rId4"/>
    <sheet name="Graph - Gross Receipt" sheetId="5" r:id="rId5"/>
    <sheet name="Graph - Revenue Configuration" sheetId="8" r:id="rId6"/>
  </sheets>
  <definedNames>
    <definedName name="a">'Source - MVH Primary Revenue v2'!#REF!</definedName>
    <definedName name="b">'Source - MVH Primary Revenue v2'!#REF!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" i="6" l="1"/>
  <c r="R4" i="6"/>
  <c r="R2" i="6"/>
  <c r="P4" i="2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3" i="2"/>
  <c r="L3" i="6"/>
  <c r="M3" i="6"/>
  <c r="N3" i="6"/>
  <c r="O3" i="6"/>
  <c r="P3" i="6"/>
  <c r="Q3" i="6"/>
  <c r="L4" i="6"/>
  <c r="M4" i="6"/>
  <c r="N4" i="6"/>
  <c r="O4" i="6"/>
  <c r="P4" i="6"/>
  <c r="Q4" i="6"/>
  <c r="M2" i="6"/>
  <c r="N2" i="6"/>
  <c r="O2" i="6"/>
  <c r="P2" i="6"/>
  <c r="P10" i="6" s="1"/>
  <c r="Q2" i="6"/>
  <c r="L2" i="6"/>
  <c r="C3" i="6"/>
  <c r="D3" i="6"/>
  <c r="E3" i="6"/>
  <c r="F3" i="6"/>
  <c r="G3" i="6"/>
  <c r="H3" i="6"/>
  <c r="I3" i="6"/>
  <c r="C4" i="6"/>
  <c r="D4" i="6"/>
  <c r="E4" i="6"/>
  <c r="F4" i="6"/>
  <c r="G4" i="6"/>
  <c r="H4" i="6"/>
  <c r="I4" i="6"/>
  <c r="C5" i="6"/>
  <c r="D5" i="6"/>
  <c r="E5" i="6"/>
  <c r="F5" i="6"/>
  <c r="G5" i="6"/>
  <c r="H5" i="6"/>
  <c r="I5" i="6"/>
  <c r="C6" i="6"/>
  <c r="D6" i="6"/>
  <c r="E6" i="6"/>
  <c r="F6" i="6"/>
  <c r="G6" i="6"/>
  <c r="H6" i="6"/>
  <c r="I6" i="6"/>
  <c r="C7" i="6"/>
  <c r="D7" i="6"/>
  <c r="E7" i="6"/>
  <c r="F7" i="6"/>
  <c r="G7" i="6"/>
  <c r="H7" i="6"/>
  <c r="I7" i="6"/>
  <c r="C8" i="6"/>
  <c r="D8" i="6"/>
  <c r="E8" i="6"/>
  <c r="F8" i="6"/>
  <c r="G8" i="6"/>
  <c r="H8" i="6"/>
  <c r="I8" i="6"/>
  <c r="C9" i="6"/>
  <c r="D9" i="6"/>
  <c r="E9" i="6"/>
  <c r="F9" i="6"/>
  <c r="G9" i="6"/>
  <c r="H9" i="6"/>
  <c r="I9" i="6"/>
  <c r="C10" i="6"/>
  <c r="D10" i="6"/>
  <c r="E10" i="6"/>
  <c r="F10" i="6"/>
  <c r="G10" i="6"/>
  <c r="H10" i="6"/>
  <c r="I10" i="6"/>
  <c r="C11" i="6"/>
  <c r="D11" i="6"/>
  <c r="E11" i="6"/>
  <c r="F11" i="6"/>
  <c r="G11" i="6"/>
  <c r="H11" i="6"/>
  <c r="I11" i="6"/>
  <c r="C12" i="6"/>
  <c r="D12" i="6"/>
  <c r="E12" i="6"/>
  <c r="F12" i="6"/>
  <c r="G12" i="6"/>
  <c r="H12" i="6"/>
  <c r="I12" i="6"/>
  <c r="C13" i="6"/>
  <c r="D13" i="6"/>
  <c r="E13" i="6"/>
  <c r="F13" i="6"/>
  <c r="G13" i="6"/>
  <c r="H13" i="6"/>
  <c r="I13" i="6"/>
  <c r="C14" i="6"/>
  <c r="D14" i="6"/>
  <c r="E14" i="6"/>
  <c r="F14" i="6"/>
  <c r="G14" i="6"/>
  <c r="H14" i="6"/>
  <c r="I14" i="6"/>
  <c r="C15" i="6"/>
  <c r="D15" i="6"/>
  <c r="E15" i="6"/>
  <c r="F15" i="6"/>
  <c r="G15" i="6"/>
  <c r="H15" i="6"/>
  <c r="I15" i="6"/>
  <c r="C16" i="6"/>
  <c r="D16" i="6"/>
  <c r="E16" i="6"/>
  <c r="F16" i="6"/>
  <c r="G16" i="6"/>
  <c r="H16" i="6"/>
  <c r="I16" i="6"/>
  <c r="C17" i="6"/>
  <c r="D17" i="6"/>
  <c r="E17" i="6"/>
  <c r="F17" i="6"/>
  <c r="G17" i="6"/>
  <c r="H17" i="6"/>
  <c r="I17" i="6"/>
  <c r="C18" i="6"/>
  <c r="D18" i="6"/>
  <c r="E18" i="6"/>
  <c r="F18" i="6"/>
  <c r="G18" i="6"/>
  <c r="H18" i="6"/>
  <c r="I18" i="6"/>
  <c r="C19" i="6"/>
  <c r="D19" i="6"/>
  <c r="E19" i="6"/>
  <c r="F19" i="6"/>
  <c r="G19" i="6"/>
  <c r="H19" i="6"/>
  <c r="I19" i="6"/>
  <c r="C20" i="6"/>
  <c r="D20" i="6"/>
  <c r="E20" i="6"/>
  <c r="F20" i="6"/>
  <c r="G20" i="6"/>
  <c r="H20" i="6"/>
  <c r="I20" i="6"/>
  <c r="C21" i="6"/>
  <c r="D21" i="6"/>
  <c r="E21" i="6"/>
  <c r="F21" i="6"/>
  <c r="G21" i="6"/>
  <c r="H21" i="6"/>
  <c r="I21" i="6"/>
  <c r="C22" i="6"/>
  <c r="D22" i="6"/>
  <c r="E22" i="6"/>
  <c r="F22" i="6"/>
  <c r="G22" i="6"/>
  <c r="H22" i="6"/>
  <c r="I22" i="6"/>
  <c r="C23" i="6"/>
  <c r="D23" i="6"/>
  <c r="E23" i="6"/>
  <c r="F23" i="6"/>
  <c r="G23" i="6"/>
  <c r="H23" i="6"/>
  <c r="I23" i="6"/>
  <c r="C24" i="6"/>
  <c r="D24" i="6"/>
  <c r="E24" i="6"/>
  <c r="F24" i="6"/>
  <c r="G24" i="6"/>
  <c r="H24" i="6"/>
  <c r="I24" i="6"/>
  <c r="C25" i="6"/>
  <c r="D25" i="6"/>
  <c r="E25" i="6"/>
  <c r="F25" i="6"/>
  <c r="G25" i="6"/>
  <c r="H25" i="6"/>
  <c r="I25" i="6"/>
  <c r="C26" i="6"/>
  <c r="D26" i="6"/>
  <c r="E26" i="6"/>
  <c r="F26" i="6"/>
  <c r="G26" i="6"/>
  <c r="H26" i="6"/>
  <c r="I26" i="6"/>
  <c r="C27" i="6"/>
  <c r="D27" i="6"/>
  <c r="E27" i="6"/>
  <c r="F27" i="6"/>
  <c r="G27" i="6"/>
  <c r="H27" i="6"/>
  <c r="I27" i="6"/>
  <c r="C28" i="6"/>
  <c r="D28" i="6"/>
  <c r="E28" i="6"/>
  <c r="F28" i="6"/>
  <c r="G28" i="6"/>
  <c r="H28" i="6"/>
  <c r="I28" i="6"/>
  <c r="C29" i="6"/>
  <c r="D29" i="6"/>
  <c r="E29" i="6"/>
  <c r="F29" i="6"/>
  <c r="G29" i="6"/>
  <c r="H29" i="6"/>
  <c r="I29" i="6"/>
  <c r="C30" i="6"/>
  <c r="D30" i="6"/>
  <c r="E30" i="6"/>
  <c r="F30" i="6"/>
  <c r="G30" i="6"/>
  <c r="H30" i="6"/>
  <c r="I30" i="6"/>
  <c r="C31" i="6"/>
  <c r="D31" i="6"/>
  <c r="E31" i="6"/>
  <c r="F31" i="6"/>
  <c r="G31" i="6"/>
  <c r="H31" i="6"/>
  <c r="I31" i="6"/>
  <c r="C32" i="6"/>
  <c r="D32" i="6"/>
  <c r="E32" i="6"/>
  <c r="F32" i="6"/>
  <c r="G32" i="6"/>
  <c r="H32" i="6"/>
  <c r="I32" i="6"/>
  <c r="C33" i="6"/>
  <c r="D33" i="6"/>
  <c r="E33" i="6"/>
  <c r="F33" i="6"/>
  <c r="G33" i="6"/>
  <c r="H33" i="6"/>
  <c r="I33" i="6"/>
  <c r="C34" i="6"/>
  <c r="D34" i="6"/>
  <c r="E34" i="6"/>
  <c r="F34" i="6"/>
  <c r="G34" i="6"/>
  <c r="H34" i="6"/>
  <c r="I34" i="6"/>
  <c r="C35" i="6"/>
  <c r="D35" i="6"/>
  <c r="E35" i="6"/>
  <c r="F35" i="6"/>
  <c r="G35" i="6"/>
  <c r="H35" i="6"/>
  <c r="I35" i="6"/>
  <c r="C36" i="6"/>
  <c r="D36" i="6"/>
  <c r="E36" i="6"/>
  <c r="F36" i="6"/>
  <c r="G36" i="6"/>
  <c r="H36" i="6"/>
  <c r="I36" i="6"/>
  <c r="C37" i="6"/>
  <c r="D37" i="6"/>
  <c r="E37" i="6"/>
  <c r="F37" i="6"/>
  <c r="G37" i="6"/>
  <c r="H37" i="6"/>
  <c r="D2" i="6"/>
  <c r="E2" i="6"/>
  <c r="F2" i="6"/>
  <c r="G2" i="6"/>
  <c r="H2" i="6"/>
  <c r="I2" i="6"/>
  <c r="C2" i="6"/>
  <c r="C40" i="6"/>
  <c r="D40" i="6"/>
  <c r="E40" i="6"/>
  <c r="F40" i="6"/>
  <c r="G40" i="6"/>
  <c r="H40" i="6"/>
  <c r="I40" i="6"/>
  <c r="C41" i="6"/>
  <c r="D41" i="6"/>
  <c r="E41" i="6"/>
  <c r="F41" i="6"/>
  <c r="G41" i="6"/>
  <c r="H41" i="6"/>
  <c r="I41" i="6"/>
  <c r="C42" i="6"/>
  <c r="D42" i="6"/>
  <c r="E42" i="6"/>
  <c r="F42" i="6"/>
  <c r="G42" i="6"/>
  <c r="H42" i="6"/>
  <c r="I42" i="6"/>
  <c r="C43" i="6"/>
  <c r="D43" i="6"/>
  <c r="E43" i="6"/>
  <c r="F43" i="6"/>
  <c r="G43" i="6"/>
  <c r="H43" i="6"/>
  <c r="I43" i="6"/>
  <c r="C44" i="6"/>
  <c r="D44" i="6"/>
  <c r="E44" i="6"/>
  <c r="F44" i="6"/>
  <c r="G44" i="6"/>
  <c r="H44" i="6"/>
  <c r="I44" i="6"/>
  <c r="C45" i="6"/>
  <c r="D45" i="6"/>
  <c r="E45" i="6"/>
  <c r="F45" i="6"/>
  <c r="G45" i="6"/>
  <c r="H45" i="6"/>
  <c r="I45" i="6"/>
  <c r="C46" i="6"/>
  <c r="D46" i="6"/>
  <c r="E46" i="6"/>
  <c r="F46" i="6"/>
  <c r="G46" i="6"/>
  <c r="H46" i="6"/>
  <c r="I46" i="6"/>
  <c r="C47" i="6"/>
  <c r="D47" i="6"/>
  <c r="E47" i="6"/>
  <c r="F47" i="6"/>
  <c r="G47" i="6"/>
  <c r="H47" i="6"/>
  <c r="I47" i="6"/>
  <c r="C48" i="6"/>
  <c r="D48" i="6"/>
  <c r="E48" i="6"/>
  <c r="F48" i="6"/>
  <c r="G48" i="6"/>
  <c r="H48" i="6"/>
  <c r="I48" i="6"/>
  <c r="C49" i="6"/>
  <c r="D49" i="6"/>
  <c r="E49" i="6"/>
  <c r="F49" i="6"/>
  <c r="G49" i="6"/>
  <c r="H49" i="6"/>
  <c r="I49" i="6"/>
  <c r="C50" i="6"/>
  <c r="D50" i="6"/>
  <c r="E50" i="6"/>
  <c r="F50" i="6"/>
  <c r="G50" i="6"/>
  <c r="H50" i="6"/>
  <c r="I50" i="6"/>
  <c r="C51" i="6"/>
  <c r="D51" i="6"/>
  <c r="E51" i="6"/>
  <c r="F51" i="6"/>
  <c r="G51" i="6"/>
  <c r="H51" i="6"/>
  <c r="I51" i="6"/>
  <c r="C52" i="6"/>
  <c r="D52" i="6"/>
  <c r="E52" i="6"/>
  <c r="F52" i="6"/>
  <c r="G52" i="6"/>
  <c r="H52" i="6"/>
  <c r="I52" i="6"/>
  <c r="C53" i="6"/>
  <c r="D53" i="6"/>
  <c r="E53" i="6"/>
  <c r="F53" i="6"/>
  <c r="G53" i="6"/>
  <c r="H53" i="6"/>
  <c r="I53" i="6"/>
  <c r="C54" i="6"/>
  <c r="D54" i="6"/>
  <c r="E54" i="6"/>
  <c r="F54" i="6"/>
  <c r="G54" i="6"/>
  <c r="H54" i="6"/>
  <c r="I54" i="6"/>
  <c r="C55" i="6"/>
  <c r="D55" i="6"/>
  <c r="E55" i="6"/>
  <c r="F55" i="6"/>
  <c r="G55" i="6"/>
  <c r="H55" i="6"/>
  <c r="I55" i="6"/>
  <c r="C56" i="6"/>
  <c r="D56" i="6"/>
  <c r="E56" i="6"/>
  <c r="F56" i="6"/>
  <c r="G56" i="6"/>
  <c r="H56" i="6"/>
  <c r="I56" i="6"/>
  <c r="C57" i="6"/>
  <c r="D57" i="6"/>
  <c r="E57" i="6"/>
  <c r="F57" i="6"/>
  <c r="G57" i="6"/>
  <c r="H57" i="6"/>
  <c r="I57" i="6"/>
  <c r="C58" i="6"/>
  <c r="D58" i="6"/>
  <c r="E58" i="6"/>
  <c r="F58" i="6"/>
  <c r="G58" i="6"/>
  <c r="H58" i="6"/>
  <c r="I58" i="6"/>
  <c r="C59" i="6"/>
  <c r="D59" i="6"/>
  <c r="E59" i="6"/>
  <c r="F59" i="6"/>
  <c r="G59" i="6"/>
  <c r="H59" i="6"/>
  <c r="I59" i="6"/>
  <c r="C60" i="6"/>
  <c r="D60" i="6"/>
  <c r="E60" i="6"/>
  <c r="F60" i="6"/>
  <c r="G60" i="6"/>
  <c r="H60" i="6"/>
  <c r="I60" i="6"/>
  <c r="C61" i="6"/>
  <c r="D61" i="6"/>
  <c r="E61" i="6"/>
  <c r="F61" i="6"/>
  <c r="G61" i="6"/>
  <c r="H61" i="6"/>
  <c r="I61" i="6"/>
  <c r="C62" i="6"/>
  <c r="D62" i="6"/>
  <c r="E62" i="6"/>
  <c r="F62" i="6"/>
  <c r="G62" i="6"/>
  <c r="H62" i="6"/>
  <c r="I62" i="6"/>
  <c r="C63" i="6"/>
  <c r="D63" i="6"/>
  <c r="E63" i="6"/>
  <c r="F63" i="6"/>
  <c r="G63" i="6"/>
  <c r="H63" i="6"/>
  <c r="I63" i="6"/>
  <c r="C64" i="6"/>
  <c r="D64" i="6"/>
  <c r="E64" i="6"/>
  <c r="F64" i="6"/>
  <c r="G64" i="6"/>
  <c r="H64" i="6"/>
  <c r="I64" i="6"/>
  <c r="C65" i="6"/>
  <c r="D65" i="6"/>
  <c r="E65" i="6"/>
  <c r="F65" i="6"/>
  <c r="G65" i="6"/>
  <c r="H65" i="6"/>
  <c r="I65" i="6"/>
  <c r="C66" i="6"/>
  <c r="D66" i="6"/>
  <c r="E66" i="6"/>
  <c r="F66" i="6"/>
  <c r="G66" i="6"/>
  <c r="H66" i="6"/>
  <c r="I66" i="6"/>
  <c r="C67" i="6"/>
  <c r="D67" i="6"/>
  <c r="E67" i="6"/>
  <c r="F67" i="6"/>
  <c r="G67" i="6"/>
  <c r="H67" i="6"/>
  <c r="I67" i="6"/>
  <c r="C68" i="6"/>
  <c r="D68" i="6"/>
  <c r="E68" i="6"/>
  <c r="F68" i="6"/>
  <c r="G68" i="6"/>
  <c r="H68" i="6"/>
  <c r="I68" i="6"/>
  <c r="C69" i="6"/>
  <c r="D69" i="6"/>
  <c r="E69" i="6"/>
  <c r="F69" i="6"/>
  <c r="G69" i="6"/>
  <c r="H69" i="6"/>
  <c r="I69" i="6"/>
  <c r="C70" i="6"/>
  <c r="D70" i="6"/>
  <c r="E70" i="6"/>
  <c r="F70" i="6"/>
  <c r="G70" i="6"/>
  <c r="H70" i="6"/>
  <c r="I70" i="6"/>
  <c r="C71" i="6"/>
  <c r="D71" i="6"/>
  <c r="E71" i="6"/>
  <c r="F71" i="6"/>
  <c r="G71" i="6"/>
  <c r="H71" i="6"/>
  <c r="I71" i="6"/>
  <c r="C72" i="6"/>
  <c r="D72" i="6"/>
  <c r="E72" i="6"/>
  <c r="F72" i="6"/>
  <c r="G72" i="6"/>
  <c r="H72" i="6"/>
  <c r="I72" i="6"/>
  <c r="C73" i="6"/>
  <c r="D73" i="6"/>
  <c r="E73" i="6"/>
  <c r="F73" i="6"/>
  <c r="G73" i="6"/>
  <c r="H73" i="6"/>
  <c r="I73" i="6"/>
  <c r="D39" i="6"/>
  <c r="E39" i="6"/>
  <c r="F39" i="6"/>
  <c r="G39" i="6"/>
  <c r="H39" i="6"/>
  <c r="I39" i="6"/>
  <c r="C39" i="6"/>
  <c r="B62" i="6"/>
  <c r="B74" i="6" s="1"/>
  <c r="B61" i="6"/>
  <c r="B73" i="6" s="1"/>
  <c r="B60" i="6"/>
  <c r="B72" i="6" s="1"/>
  <c r="B59" i="6"/>
  <c r="B71" i="6" s="1"/>
  <c r="B58" i="6"/>
  <c r="B70" i="6" s="1"/>
  <c r="B57" i="6"/>
  <c r="B69" i="6" s="1"/>
  <c r="B56" i="6"/>
  <c r="B68" i="6" s="1"/>
  <c r="B55" i="6"/>
  <c r="B67" i="6" s="1"/>
  <c r="B54" i="6"/>
  <c r="B66" i="6" s="1"/>
  <c r="B53" i="6"/>
  <c r="B65" i="6" s="1"/>
  <c r="B52" i="6"/>
  <c r="B64" i="6" s="1"/>
  <c r="B51" i="6"/>
  <c r="B63" i="6" s="1"/>
  <c r="B15" i="6"/>
  <c r="B16" i="6"/>
  <c r="B28" i="6" s="1"/>
  <c r="B17" i="6"/>
  <c r="B18" i="6"/>
  <c r="B19" i="6"/>
  <c r="B20" i="6"/>
  <c r="B21" i="6"/>
  <c r="B22" i="6"/>
  <c r="B23" i="6"/>
  <c r="B24" i="6"/>
  <c r="B25" i="6"/>
  <c r="B27" i="6"/>
  <c r="B29" i="6"/>
  <c r="B30" i="6"/>
  <c r="B31" i="6"/>
  <c r="B32" i="6"/>
  <c r="B33" i="6"/>
  <c r="B34" i="6"/>
  <c r="B35" i="6"/>
  <c r="B36" i="6"/>
  <c r="B37" i="6"/>
  <c r="B14" i="6"/>
  <c r="B26" i="6" s="1"/>
  <c r="J3" i="3"/>
  <c r="K3" i="3"/>
  <c r="L3" i="3"/>
  <c r="M3" i="3"/>
  <c r="N3" i="3"/>
  <c r="O3" i="3"/>
  <c r="P3" i="3"/>
  <c r="J4" i="3"/>
  <c r="K4" i="3"/>
  <c r="L4" i="3"/>
  <c r="M4" i="3"/>
  <c r="N4" i="3"/>
  <c r="O4" i="3"/>
  <c r="P4" i="3"/>
  <c r="J5" i="3"/>
  <c r="K5" i="3"/>
  <c r="L5" i="3"/>
  <c r="M5" i="3"/>
  <c r="N5" i="3"/>
  <c r="O5" i="3"/>
  <c r="P5" i="3"/>
  <c r="J6" i="3"/>
  <c r="K6" i="3"/>
  <c r="L6" i="3"/>
  <c r="M6" i="3"/>
  <c r="N6" i="3"/>
  <c r="O6" i="3"/>
  <c r="P6" i="3"/>
  <c r="J7" i="3"/>
  <c r="K7" i="3"/>
  <c r="L7" i="3"/>
  <c r="M7" i="3"/>
  <c r="N7" i="3"/>
  <c r="O7" i="3"/>
  <c r="P7" i="3"/>
  <c r="J8" i="3"/>
  <c r="K8" i="3"/>
  <c r="L8" i="3"/>
  <c r="M8" i="3"/>
  <c r="N8" i="3"/>
  <c r="O8" i="3"/>
  <c r="P8" i="3"/>
  <c r="J9" i="3"/>
  <c r="K9" i="3"/>
  <c r="L9" i="3"/>
  <c r="M9" i="3"/>
  <c r="N9" i="3"/>
  <c r="O9" i="3"/>
  <c r="P9" i="3"/>
  <c r="J10" i="3"/>
  <c r="K10" i="3"/>
  <c r="L10" i="3"/>
  <c r="M10" i="3"/>
  <c r="N10" i="3"/>
  <c r="O10" i="3"/>
  <c r="P10" i="3"/>
  <c r="J11" i="3"/>
  <c r="K11" i="3"/>
  <c r="L11" i="3"/>
  <c r="M11" i="3"/>
  <c r="N11" i="3"/>
  <c r="O11" i="3"/>
  <c r="P11" i="3"/>
  <c r="J12" i="3"/>
  <c r="K12" i="3"/>
  <c r="L12" i="3"/>
  <c r="M12" i="3"/>
  <c r="N12" i="3"/>
  <c r="O12" i="3"/>
  <c r="P12" i="3"/>
  <c r="J13" i="3"/>
  <c r="K13" i="3"/>
  <c r="L13" i="3"/>
  <c r="M13" i="3"/>
  <c r="N13" i="3"/>
  <c r="O13" i="3"/>
  <c r="P13" i="3"/>
  <c r="J14" i="3"/>
  <c r="K14" i="3"/>
  <c r="L14" i="3"/>
  <c r="M14" i="3"/>
  <c r="N14" i="3"/>
  <c r="O14" i="3"/>
  <c r="P14" i="3"/>
  <c r="J15" i="3"/>
  <c r="K15" i="3"/>
  <c r="L15" i="3"/>
  <c r="M15" i="3"/>
  <c r="N15" i="3"/>
  <c r="O15" i="3"/>
  <c r="P15" i="3"/>
  <c r="J16" i="3"/>
  <c r="K16" i="3"/>
  <c r="L16" i="3"/>
  <c r="M16" i="3"/>
  <c r="N16" i="3"/>
  <c r="O16" i="3"/>
  <c r="P16" i="3"/>
  <c r="J17" i="3"/>
  <c r="K17" i="3"/>
  <c r="L17" i="3"/>
  <c r="M17" i="3"/>
  <c r="N17" i="3"/>
  <c r="O17" i="3"/>
  <c r="P17" i="3"/>
  <c r="J18" i="3"/>
  <c r="K18" i="3"/>
  <c r="L18" i="3"/>
  <c r="M18" i="3"/>
  <c r="N18" i="3"/>
  <c r="O18" i="3"/>
  <c r="P18" i="3"/>
  <c r="J19" i="3"/>
  <c r="K19" i="3"/>
  <c r="L19" i="3"/>
  <c r="M19" i="3"/>
  <c r="N19" i="3"/>
  <c r="O19" i="3"/>
  <c r="P19" i="3"/>
  <c r="J20" i="3"/>
  <c r="K20" i="3"/>
  <c r="L20" i="3"/>
  <c r="M20" i="3"/>
  <c r="N20" i="3"/>
  <c r="O20" i="3"/>
  <c r="P20" i="3"/>
  <c r="J21" i="3"/>
  <c r="K21" i="3"/>
  <c r="L21" i="3"/>
  <c r="M21" i="3"/>
  <c r="N21" i="3"/>
  <c r="O21" i="3"/>
  <c r="P21" i="3"/>
  <c r="J22" i="3"/>
  <c r="K22" i="3"/>
  <c r="L22" i="3"/>
  <c r="M22" i="3"/>
  <c r="N22" i="3"/>
  <c r="O22" i="3"/>
  <c r="P22" i="3"/>
  <c r="J23" i="3"/>
  <c r="K23" i="3"/>
  <c r="L23" i="3"/>
  <c r="M23" i="3"/>
  <c r="N23" i="3"/>
  <c r="O23" i="3"/>
  <c r="P23" i="3"/>
  <c r="J24" i="3"/>
  <c r="K24" i="3"/>
  <c r="L24" i="3"/>
  <c r="M24" i="3"/>
  <c r="N24" i="3"/>
  <c r="O24" i="3"/>
  <c r="P24" i="3"/>
  <c r="J25" i="3"/>
  <c r="K25" i="3"/>
  <c r="L25" i="3"/>
  <c r="M25" i="3"/>
  <c r="N25" i="3"/>
  <c r="O25" i="3"/>
  <c r="P25" i="3"/>
  <c r="J26" i="3"/>
  <c r="K26" i="3"/>
  <c r="L26" i="3"/>
  <c r="M26" i="3"/>
  <c r="N26" i="3"/>
  <c r="O26" i="3"/>
  <c r="P26" i="3"/>
  <c r="J27" i="3"/>
  <c r="K27" i="3"/>
  <c r="L27" i="3"/>
  <c r="M27" i="3"/>
  <c r="N27" i="3"/>
  <c r="O27" i="3"/>
  <c r="P27" i="3"/>
  <c r="J28" i="3"/>
  <c r="K28" i="3"/>
  <c r="L28" i="3"/>
  <c r="M28" i="3"/>
  <c r="N28" i="3"/>
  <c r="O28" i="3"/>
  <c r="P28" i="3"/>
  <c r="J29" i="3"/>
  <c r="K29" i="3"/>
  <c r="L29" i="3"/>
  <c r="M29" i="3"/>
  <c r="N29" i="3"/>
  <c r="O29" i="3"/>
  <c r="P29" i="3"/>
  <c r="J30" i="3"/>
  <c r="K30" i="3"/>
  <c r="L30" i="3"/>
  <c r="M30" i="3"/>
  <c r="N30" i="3"/>
  <c r="O30" i="3"/>
  <c r="P30" i="3"/>
  <c r="J31" i="3"/>
  <c r="K31" i="3"/>
  <c r="L31" i="3"/>
  <c r="M31" i="3"/>
  <c r="N31" i="3"/>
  <c r="O31" i="3"/>
  <c r="P31" i="3"/>
  <c r="J32" i="3"/>
  <c r="K32" i="3"/>
  <c r="L32" i="3"/>
  <c r="M32" i="3"/>
  <c r="N32" i="3"/>
  <c r="O32" i="3"/>
  <c r="P32" i="3"/>
  <c r="J33" i="3"/>
  <c r="K33" i="3"/>
  <c r="L33" i="3"/>
  <c r="M33" i="3"/>
  <c r="N33" i="3"/>
  <c r="O33" i="3"/>
  <c r="P33" i="3"/>
  <c r="J34" i="3"/>
  <c r="K34" i="3"/>
  <c r="L34" i="3"/>
  <c r="M34" i="3"/>
  <c r="N34" i="3"/>
  <c r="O34" i="3"/>
  <c r="P34" i="3"/>
  <c r="J35" i="3"/>
  <c r="K35" i="3"/>
  <c r="L35" i="3"/>
  <c r="M35" i="3"/>
  <c r="N35" i="3"/>
  <c r="O35" i="3"/>
  <c r="P35" i="3"/>
  <c r="J36" i="3"/>
  <c r="K36" i="3"/>
  <c r="L36" i="3"/>
  <c r="M36" i="3"/>
  <c r="N36" i="3"/>
  <c r="O36" i="3"/>
  <c r="P36" i="3"/>
  <c r="K2" i="3"/>
  <c r="L2" i="3"/>
  <c r="M2" i="3"/>
  <c r="N2" i="3"/>
  <c r="O2" i="3"/>
  <c r="P2" i="3"/>
  <c r="J2" i="3"/>
  <c r="P62" i="4"/>
  <c r="O62" i="4"/>
  <c r="N62" i="4"/>
  <c r="M62" i="4"/>
  <c r="L62" i="4"/>
  <c r="K62" i="4"/>
  <c r="J62" i="4"/>
  <c r="I62" i="4"/>
  <c r="H62" i="4"/>
  <c r="G62" i="4"/>
  <c r="F62" i="4"/>
  <c r="E62" i="4"/>
  <c r="P36" i="4"/>
  <c r="O36" i="4"/>
  <c r="N36" i="4"/>
  <c r="M36" i="4"/>
  <c r="L36" i="4"/>
  <c r="K36" i="4"/>
  <c r="J36" i="4"/>
  <c r="I36" i="4"/>
  <c r="H36" i="4"/>
  <c r="G36" i="4"/>
  <c r="F36" i="4"/>
  <c r="E36" i="4"/>
  <c r="P10" i="4"/>
  <c r="O10" i="4"/>
  <c r="N10" i="4"/>
  <c r="M10" i="4"/>
  <c r="L10" i="4"/>
  <c r="K10" i="4"/>
  <c r="J10" i="4"/>
  <c r="I10" i="4"/>
  <c r="H10" i="4"/>
  <c r="G10" i="4"/>
  <c r="F10" i="4"/>
  <c r="E10" i="4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2" i="3"/>
  <c r="P53" i="2"/>
  <c r="O53" i="2"/>
  <c r="N53" i="2"/>
  <c r="M53" i="2"/>
  <c r="L53" i="2"/>
  <c r="K53" i="2"/>
  <c r="J53" i="2"/>
  <c r="I53" i="2"/>
  <c r="H53" i="2"/>
  <c r="G53" i="2"/>
  <c r="F53" i="2"/>
  <c r="E53" i="2"/>
  <c r="D53" i="2"/>
  <c r="P80" i="2"/>
  <c r="O80" i="2"/>
  <c r="N80" i="2"/>
  <c r="M80" i="2"/>
  <c r="L80" i="2"/>
  <c r="K80" i="2"/>
  <c r="J80" i="2"/>
  <c r="I80" i="2"/>
  <c r="H80" i="2"/>
  <c r="G80" i="2"/>
  <c r="F80" i="2"/>
  <c r="E80" i="2"/>
  <c r="D80" i="2"/>
  <c r="I37" i="6" l="1"/>
  <c r="J37" i="3"/>
  <c r="C74" i="6" s="1"/>
  <c r="K37" i="3"/>
  <c r="D74" i="6" s="1"/>
  <c r="L37" i="3"/>
  <c r="E74" i="6" s="1"/>
  <c r="M37" i="3"/>
  <c r="F74" i="6" s="1"/>
  <c r="N37" i="3"/>
  <c r="G74" i="6" s="1"/>
  <c r="O37" i="3"/>
  <c r="H74" i="6" s="1"/>
  <c r="P37" i="3"/>
  <c r="I74" i="6" s="1"/>
  <c r="P26" i="2"/>
  <c r="Q36" i="4"/>
  <c r="Q62" i="4"/>
  <c r="Q10" i="4"/>
  <c r="R10" i="6"/>
  <c r="Q10" i="6"/>
  <c r="M5" i="6"/>
  <c r="M11" i="6"/>
  <c r="P5" i="6"/>
  <c r="P11" i="6"/>
  <c r="Q5" i="6"/>
  <c r="Q11" i="6"/>
  <c r="R5" i="6"/>
  <c r="R11" i="6"/>
  <c r="L11" i="6"/>
  <c r="N11" i="6"/>
  <c r="O11" i="6"/>
  <c r="M10" i="6"/>
  <c r="N10" i="6"/>
  <c r="N5" i="6"/>
  <c r="O10" i="6"/>
  <c r="O5" i="6"/>
  <c r="L10" i="6"/>
  <c r="L5" i="6"/>
  <c r="Q4" i="2"/>
  <c r="Q33" i="2"/>
  <c r="Q34" i="2"/>
  <c r="Q37" i="2"/>
  <c r="Q40" i="2"/>
  <c r="Q42" i="2"/>
  <c r="Q47" i="2"/>
  <c r="Q48" i="2"/>
  <c r="Q50" i="2"/>
  <c r="Q52" i="2"/>
  <c r="Q5" i="2"/>
  <c r="Q6" i="2"/>
  <c r="Q8" i="2"/>
  <c r="Q9" i="2"/>
  <c r="Q10" i="2"/>
  <c r="Q12" i="2"/>
  <c r="Q13" i="2"/>
  <c r="Q15" i="2"/>
  <c r="Q16" i="2"/>
  <c r="Q17" i="2"/>
  <c r="Q19" i="2"/>
  <c r="Q21" i="2"/>
  <c r="Q23" i="2"/>
  <c r="Q25" i="2"/>
  <c r="Q3" i="2"/>
  <c r="Q59" i="2"/>
  <c r="Q61" i="2"/>
  <c r="Q62" i="2"/>
  <c r="Q64" i="2"/>
  <c r="Q66" i="2"/>
  <c r="Q68" i="2"/>
  <c r="Q69" i="2"/>
  <c r="Q71" i="2"/>
  <c r="Q72" i="2"/>
  <c r="Q74" i="2"/>
  <c r="Q75" i="2"/>
  <c r="Q77" i="2"/>
  <c r="Q79" i="2"/>
  <c r="Q57" i="2"/>
  <c r="Q32" i="2"/>
  <c r="Q35" i="2"/>
  <c r="Q38" i="2"/>
  <c r="Q44" i="2"/>
  <c r="Q49" i="2"/>
  <c r="Q30" i="2"/>
  <c r="Q7" i="2"/>
  <c r="Q11" i="2"/>
  <c r="Q14" i="2"/>
  <c r="Q18" i="2"/>
  <c r="Q20" i="2"/>
  <c r="Q22" i="2"/>
  <c r="Q24" i="2"/>
  <c r="Q58" i="2"/>
  <c r="Q60" i="2"/>
  <c r="Q63" i="2"/>
  <c r="Q65" i="2"/>
  <c r="Q67" i="2"/>
  <c r="Q70" i="2"/>
  <c r="Q73" i="2"/>
  <c r="Q76" i="2"/>
  <c r="Q78" i="2"/>
  <c r="Q31" i="2"/>
  <c r="Q36" i="2"/>
  <c r="Q39" i="2"/>
  <c r="Q41" i="2"/>
  <c r="Q43" i="2"/>
  <c r="Q45" i="2"/>
  <c r="Q46" i="2"/>
  <c r="Q51" i="2"/>
  <c r="Q12" i="6" l="1"/>
  <c r="P12" i="6"/>
  <c r="O12" i="6"/>
  <c r="N12" i="6"/>
  <c r="M12" i="6"/>
  <c r="L12" i="6"/>
  <c r="R12" i="6"/>
</calcChain>
</file>

<file path=xl/sharedStrings.xml><?xml version="1.0" encoding="utf-8"?>
<sst xmlns="http://schemas.openxmlformats.org/spreadsheetml/2006/main" count="513" uniqueCount="116">
  <si>
    <t>FY 2026 TO DATE</t>
  </si>
  <si>
    <t>Fund</t>
  </si>
  <si>
    <t>Account</t>
  </si>
  <si>
    <t>DESCR</t>
  </si>
  <si>
    <t>TOTAL</t>
  </si>
  <si>
    <t>%</t>
  </si>
  <si>
    <t>30124</t>
  </si>
  <si>
    <t>412700</t>
  </si>
  <si>
    <t>Gasoline Use Tax</t>
  </si>
  <si>
    <t>414200</t>
  </si>
  <si>
    <t>Gasoline Excise Tax</t>
  </si>
  <si>
    <t>414300</t>
  </si>
  <si>
    <t>Special Fuel Tax</t>
  </si>
  <si>
    <t>427420</t>
  </si>
  <si>
    <t>IRP Registration Fees</t>
  </si>
  <si>
    <t>30138</t>
  </si>
  <si>
    <t>425008</t>
  </si>
  <si>
    <t>Vehicle Registration &amp; Title F</t>
  </si>
  <si>
    <t>30116</t>
  </si>
  <si>
    <t>740726</t>
  </si>
  <si>
    <t>County Engineer Distrbtn to Co</t>
  </si>
  <si>
    <t>427441</t>
  </si>
  <si>
    <t>Trip Permit (35%)</t>
  </si>
  <si>
    <t>427466</t>
  </si>
  <si>
    <t>Propane Dealer License Fee</t>
  </si>
  <si>
    <t>427500</t>
  </si>
  <si>
    <t>SF Supplier Fee</t>
  </si>
  <si>
    <t>427501</t>
  </si>
  <si>
    <t>SF Permissive Supplier Fee</t>
  </si>
  <si>
    <t>427502</t>
  </si>
  <si>
    <t>SF Terminal Operator Fee</t>
  </si>
  <si>
    <t>427503</t>
  </si>
  <si>
    <t>SF Importer Fee</t>
  </si>
  <si>
    <t>427504</t>
  </si>
  <si>
    <t>SF Exporter Fee</t>
  </si>
  <si>
    <t>427505</t>
  </si>
  <si>
    <t>SF Transporter Fee</t>
  </si>
  <si>
    <t>427506</t>
  </si>
  <si>
    <t>Gasoline Distributor Fee</t>
  </si>
  <si>
    <t>427507</t>
  </si>
  <si>
    <t>Aviation Fuel Dealer Fee</t>
  </si>
  <si>
    <t>424130</t>
  </si>
  <si>
    <t>Court Cost Fees</t>
  </si>
  <si>
    <t>425006</t>
  </si>
  <si>
    <t>Reinstate License or Permit</t>
  </si>
  <si>
    <t>425007</t>
  </si>
  <si>
    <t>Odometer Fees</t>
  </si>
  <si>
    <t>425009</t>
  </si>
  <si>
    <t>Public Safety Fees</t>
  </si>
  <si>
    <t>425204</t>
  </si>
  <si>
    <t>Civic Event Plate Order</t>
  </si>
  <si>
    <t>429690</t>
  </si>
  <si>
    <t>Investment Income</t>
  </si>
  <si>
    <t>GROSS RECEIPTS</t>
  </si>
  <si>
    <t>FY 2025</t>
  </si>
  <si>
    <t>FY 2024</t>
  </si>
  <si>
    <t>Motor Vehicle Highway (MVH) Gross Receipts Data</t>
  </si>
  <si>
    <t>REVENUE COLLECTED:</t>
  </si>
  <si>
    <t>JULY 2025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</si>
  <si>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</si>
  <si>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</si>
  <si>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</si>
  <si>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</si>
  <si>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</si>
  <si>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</si>
  <si>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</si>
  <si>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</si>
  <si>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</si>
  <si>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</si>
  <si>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</si>
  <si>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DISTRIBUTION MONTH:</t>
  </si>
  <si>
    <t>JULY 2026</t>
  </si>
  <si>
    <t>FY 2026</t>
  </si>
  <si>
    <t>00000</t>
  </si>
  <si>
    <t>OTHER REVENUE SOURCES</t>
  </si>
  <si>
    <t>JULY 2024</t>
  </si>
  <si>
    <t>JULY 2023</t>
  </si>
  <si>
    <t>Date</t>
  </si>
  <si>
    <t>Gasoline use tax</t>
  </si>
  <si>
    <t>Other Revenue Sources</t>
  </si>
  <si>
    <t>Gross Receipts</t>
  </si>
  <si>
    <t>AUGUST 2023</t>
  </si>
  <si>
    <t>SEPTEMBER 2023</t>
  </si>
  <si>
    <t>OCTOBER 2023</t>
  </si>
  <si>
    <t>NOVEMBER 2023</t>
  </si>
  <si>
    <t>DECEMBER 2023</t>
  </si>
  <si>
    <t>JANUARY 2024</t>
  </si>
  <si>
    <t>FEBRUARY 2024</t>
  </si>
  <si>
    <t>MARCH 2024</t>
  </si>
  <si>
    <t>APRIL 2024</t>
  </si>
  <si>
    <t>MAY 2024</t>
  </si>
  <si>
    <t>JUNE 2024</t>
  </si>
  <si>
    <t>AUGUST 2024</t>
  </si>
  <si>
    <t>SEPTEMBER 2024</t>
  </si>
  <si>
    <t>OCTOBER 2024</t>
  </si>
  <si>
    <t>NOVEMBER 2024</t>
  </si>
  <si>
    <t>DECEMBER 2024</t>
  </si>
  <si>
    <t>JANUARY 2025</t>
  </si>
  <si>
    <t>FEBRUARY 2025</t>
  </si>
  <si>
    <t>MARCH 2025</t>
  </si>
  <si>
    <t>APRIL 2025</t>
  </si>
  <si>
    <t>MAY 2025</t>
  </si>
  <si>
    <t>JUNE 2025</t>
  </si>
  <si>
    <t>AUGUST 2025</t>
  </si>
  <si>
    <t>SEPTEMBER 2025</t>
  </si>
  <si>
    <t>OCTOBER 2025</t>
  </si>
  <si>
    <t>NOVEMBER 2025</t>
  </si>
  <si>
    <t>DECEMBER 2025</t>
  </si>
  <si>
    <t>JANUARY 2026</t>
  </si>
  <si>
    <t>FEBRUARY 2026</t>
  </si>
  <si>
    <t>MARCH 2026</t>
  </si>
  <si>
    <t>APRIL 2026</t>
  </si>
  <si>
    <t>MAY 2026</t>
  </si>
  <si>
    <t>JUNE 2026</t>
  </si>
  <si>
    <t>FY</t>
  </si>
  <si>
    <t>Gasoline Use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</si>
</sst>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7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8"/>
      <name val="Aptos Narrow"/>
      <family val="2"/>
      <scheme val="minor"/>
    </font>
    <font>
      <sz val="20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6"/>
      <color indexed="8"/>
      <name val="Aptos Narrow"/>
      <family val="2"/>
      <scheme val="minor"/>
    </font>
    <font>
      <sz val="11"/>
      <color rgb="FFED0000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43" fontId="0" fillId="0" borderId="0" xfId="1" applyFont="1"/>
    <xf numFmtId="43" fontId="0" fillId="0" borderId="0" xfId="0" applyNumberFormat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1" xfId="0" applyBorder="1"/>
    <xf numFmtId="43" fontId="0" fillId="0" borderId="1" xfId="1" applyFont="1" applyBorder="1"/>
    <xf numFmtId="43" fontId="0" fillId="0" borderId="0" xfId="1" applyFont="1" applyBorder="1"/>
    <xf numFmtId="43" fontId="0" fillId="0" borderId="1" xfId="0" applyNumberFormat="1" applyBorder="1"/>
    <xf numFmtId="10" fontId="0" fillId="0" borderId="0" xfId="2" applyNumberFormat="1" applyFont="1"/>
    <xf numFmtId="0" fontId="0" fillId="0" borderId="0" xfId="0" applyAlignment="1">
      <alignment horizontal="right"/>
    </xf>
    <xf numFmtId="0" fontId="0" fillId="6" borderId="0" xfId="0" applyFill="1" applyAlignment="1">
      <alignment horizontal="center"/>
    </xf>
    <xf numFmtId="0" fontId="0" fillId="0" borderId="0" xfId="0" applyAlignment="1">
      <alignment horizontal="center"/>
    </xf>
    <xf numFmtId="43" fontId="0" fillId="6" borderId="0" xfId="1" applyFont="1" applyFill="1" applyAlignment="1">
      <alignment horizontal="center"/>
    </xf>
    <xf numFmtId="43" fontId="0" fillId="2" borderId="0" xfId="1" applyFont="1" applyFill="1" applyAlignment="1">
      <alignment horizontal="center"/>
    </xf>
    <xf numFmtId="43" fontId="0" fillId="5" borderId="0" xfId="1" applyFont="1" applyFill="1" applyAlignment="1">
      <alignment horizontal="center"/>
    </xf>
    <xf numFmtId="0" fontId="0" fillId="0" borderId="0" xfId="0" applyAlignment="1">
      <alignment horizontal="left"/>
    </xf>
    <xf numFmtId="43" fontId="1" fillId="0" borderId="0" xfId="1" applyFont="1"/>
    <xf numFmtId="10" fontId="1" fillId="0" borderId="0" xfId="2" applyNumberFormat="1" applyFont="1"/>
    <xf numFmtId="10" fontId="0" fillId="0" borderId="0" xfId="0" applyNumberFormat="1"/>
    <xf numFmtId="0" fontId="3" fillId="0" borderId="0" xfId="0" applyFont="1"/>
    <xf numFmtId="43" fontId="1" fillId="0" borderId="0" xfId="1" applyFont="1" applyAlignment="1">
      <alignment horizontal="right"/>
    </xf>
    <xf numFmtId="0" fontId="0" fillId="0" borderId="1" xfId="0" quotePrefix="1" applyBorder="1"/>
    <xf numFmtId="43" fontId="1" fillId="0" borderId="1" xfId="1" applyFont="1" applyBorder="1" applyAlignment="1">
      <alignment horizontal="right"/>
    </xf>
    <xf numFmtId="0" fontId="0" fillId="7" borderId="5" xfId="0" quotePrefix="1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0" borderId="5" xfId="0" applyBorder="1"/>
    <xf numFmtId="0" fontId="0" fillId="8" borderId="5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0" fillId="9" borderId="5" xfId="0" quotePrefix="1" applyFill="1" applyBorder="1" applyAlignment="1">
      <alignment horizontal="center"/>
    </xf>
    <xf numFmtId="44" fontId="0" fillId="0" borderId="1" xfId="0" applyNumberFormat="1" applyBorder="1"/>
    <xf numFmtId="0" fontId="4" fillId="7" borderId="5" xfId="0" applyFont="1" applyFill="1" applyBorder="1" applyAlignment="1">
      <alignment horizontal="right"/>
    </xf>
    <xf numFmtId="0" fontId="4" fillId="9" borderId="5" xfId="0" applyFont="1" applyFill="1" applyBorder="1" applyAlignment="1">
      <alignment horizontal="right"/>
    </xf>
    <xf numFmtId="43" fontId="4" fillId="0" borderId="0" xfId="0" applyNumberFormat="1" applyFont="1" applyAlignment="1">
      <alignment horizontal="right"/>
    </xf>
    <xf numFmtId="0" fontId="5" fillId="0" borderId="0" xfId="0" applyFont="1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 textRotation="90"/>
    </xf>
    <xf numFmtId="43" fontId="6" fillId="0" borderId="0" xfId="1" applyFont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Gasoline</a:t>
            </a:r>
            <a:r>
              <a:rPr lang="en-US" baseline="0"/>
              <a:t> Use Tax (MVH Portion) 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July 2023 - July 2026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8"/>
          <c:order val="0"/>
          <c:marker>
            <c:symbol val="none"/>
          </c:marker>
          <c:cat>
            <c:strRef>
              <c:f>'Suppor - MVH Primary Revenue v2'!$A$2:$A$37</c:f>
              <c:strCache>
                <c:ptCount val="36"/>
                <c:pt idx="0">
                  <c:v>JULY 2023</c:v>
                </c:pt>
                <c:pt idx="1">
                  <c:v>AUGUST 2023</c:v>
                </c:pt>
                <c:pt idx="2">
                  <c:v>SEPTEMBER 2023</c:v>
                </c:pt>
                <c:pt idx="3">
                  <c:v>OCTOBER 2023</c:v>
                </c:pt>
                <c:pt idx="4">
                  <c:v>NOVEMBER 2023</c:v>
                </c:pt>
                <c:pt idx="5">
                  <c:v>DECEMBER 2023</c:v>
                </c:pt>
                <c:pt idx="6">
                  <c:v>JANUARY 2024</c:v>
                </c:pt>
                <c:pt idx="7">
                  <c:v>FEBRUARY 2024</c:v>
                </c:pt>
                <c:pt idx="8">
                  <c:v>MARCH 2024</c:v>
                </c:pt>
                <c:pt idx="9">
                  <c:v>APRIL 2024</c:v>
                </c:pt>
                <c:pt idx="10">
                  <c:v>MAY 2024</c:v>
                </c:pt>
                <c:pt idx="11">
                  <c:v>JUNE 2024</c:v>
                </c:pt>
                <c:pt idx="12">
                  <c:v>JULY 2024</c:v>
                </c:pt>
                <c:pt idx="13">
                  <c:v>AUGUST 2024</c:v>
                </c:pt>
                <c:pt idx="14">
                  <c:v>SEPTEMBER 2024</c:v>
                </c:pt>
                <c:pt idx="15">
                  <c:v>OCTOBER 2024</c:v>
                </c:pt>
                <c:pt idx="16">
                  <c:v>NOVEMBER 2024</c:v>
                </c:pt>
                <c:pt idx="17">
                  <c:v>DECEMBER 2024</c:v>
                </c:pt>
                <c:pt idx="18">
                  <c:v>JANUARY 2025</c:v>
                </c:pt>
                <c:pt idx="19">
                  <c:v>FEBRUARY 2025</c:v>
                </c:pt>
                <c:pt idx="20">
                  <c:v>MARCH 2025</c:v>
                </c:pt>
                <c:pt idx="21">
                  <c:v>APRIL 2025</c:v>
                </c:pt>
                <c:pt idx="22">
                  <c:v>MAY 2025</c:v>
                </c:pt>
                <c:pt idx="23">
                  <c:v>JUNE 2025</c:v>
                </c:pt>
                <c:pt idx="24">
                  <c:v>JULY 2025</c:v>
                </c:pt>
                <c:pt idx="25">
                  <c:v>AUGUST 2025</c:v>
                </c:pt>
                <c:pt idx="26">
                  <c:v>SEPTEMBER 2025</c:v>
                </c:pt>
                <c:pt idx="27">
                  <c:v>OCTOBER 2025</c:v>
                </c:pt>
                <c:pt idx="28">
                  <c:v>NOVEMBER 2025</c:v>
                </c:pt>
                <c:pt idx="29">
                  <c:v>DECEMBER 2025</c:v>
                </c:pt>
                <c:pt idx="30">
                  <c:v>JANUARY 2026</c:v>
                </c:pt>
                <c:pt idx="31">
                  <c:v>FEBRUARY 2026</c:v>
                </c:pt>
                <c:pt idx="32">
                  <c:v>MARCH 2026</c:v>
                </c:pt>
                <c:pt idx="33">
                  <c:v>APRIL 2026</c:v>
                </c:pt>
                <c:pt idx="34">
                  <c:v>MAY 2026</c:v>
                </c:pt>
                <c:pt idx="35">
                  <c:v>JUNE 2026</c:v>
                </c:pt>
              </c:strCache>
            </c:strRef>
          </c:cat>
          <c:val>
            <c:numRef>
              <c:f>'Suppor - MVH Primary Revenue v2'!$C$2:$C$37</c:f>
              <c:numCache>
                <c:formatCode>_(* #,##0.00_);_(* \(#,##0.00\);_(* "-"??_);_(@_)</c:formatCode>
                <c:ptCount val="36"/>
                <c:pt idx="0">
                  <c:v>7521015.5000000009</c:v>
                </c:pt>
                <c:pt idx="1">
                  <c:v>7475170.5300000003</c:v>
                </c:pt>
                <c:pt idx="2">
                  <c:v>7503882.6400000015</c:v>
                </c:pt>
                <c:pt idx="3">
                  <c:v>7518793.3900000006</c:v>
                </c:pt>
                <c:pt idx="4">
                  <c:v>7501298.4100000001</c:v>
                </c:pt>
                <c:pt idx="5">
                  <c:v>6680969.5099999988</c:v>
                </c:pt>
                <c:pt idx="6">
                  <c:v>5683488.3200000003</c:v>
                </c:pt>
                <c:pt idx="7">
                  <c:v>5085273.9600000009</c:v>
                </c:pt>
                <c:pt idx="8">
                  <c:v>5220612.5999999996</c:v>
                </c:pt>
                <c:pt idx="9">
                  <c:v>6335348.2700000005</c:v>
                </c:pt>
                <c:pt idx="10">
                  <c:v>7319822.6500000004</c:v>
                </c:pt>
                <c:pt idx="11">
                  <c:v>7967731.1199999992</c:v>
                </c:pt>
                <c:pt idx="12">
                  <c:v>9993817.4299999978</c:v>
                </c:pt>
                <c:pt idx="13">
                  <c:v>8731087.2100000009</c:v>
                </c:pt>
                <c:pt idx="14">
                  <c:v>7947589.1700000009</c:v>
                </c:pt>
                <c:pt idx="15">
                  <c:v>6910184.6699999999</c:v>
                </c:pt>
                <c:pt idx="16">
                  <c:v>6601480.4900000002</c:v>
                </c:pt>
                <c:pt idx="17">
                  <c:v>6129079.9000000004</c:v>
                </c:pt>
                <c:pt idx="18">
                  <c:v>5545348.879999999</c:v>
                </c:pt>
                <c:pt idx="19">
                  <c:v>5742654.9900000002</c:v>
                </c:pt>
                <c:pt idx="20">
                  <c:v>5411962.0300000003</c:v>
                </c:pt>
                <c:pt idx="21">
                  <c:v>5859162.3699999992</c:v>
                </c:pt>
                <c:pt idx="22">
                  <c:v>6223256.5800000001</c:v>
                </c:pt>
                <c:pt idx="23">
                  <c:v>6657484.7699999996</c:v>
                </c:pt>
                <c:pt idx="24">
                  <c:v>6706888.0999999987</c:v>
                </c:pt>
                <c:pt idx="25">
                  <c:v>6908948.0099999998</c:v>
                </c:pt>
                <c:pt idx="26">
                  <c:v>6776907.6500000004</c:v>
                </c:pt>
                <c:pt idx="27">
                  <c:v>6543101.4500000002</c:v>
                </c:pt>
                <c:pt idx="28">
                  <c:v>5319261.0399999991</c:v>
                </c:pt>
                <c:pt idx="29">
                  <c:v>6841314.0800000001</c:v>
                </c:pt>
                <c:pt idx="30">
                  <c:v>3103336.4199999985</c:v>
                </c:pt>
                <c:pt idx="31">
                  <c:v>5160920.2</c:v>
                </c:pt>
                <c:pt idx="32">
                  <c:v>4699316.09</c:v>
                </c:pt>
                <c:pt idx="33">
                  <c:v>5452150.0499999989</c:v>
                </c:pt>
                <c:pt idx="34">
                  <c:v>1130682.43</c:v>
                </c:pt>
                <c:pt idx="35">
                  <c:v>-48289.540000006557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CD-41AA-8DC3-789C75850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3813824"/>
        <c:axId val="1542607280"/>
      </c:lineChart>
      <c:catAx>
        <c:axId val="1983813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2607280"/>
        <c:crosses val="autoZero"/>
        <c:auto val="1"/>
        <c:lblAlgn val="ctr"/>
        <c:lblOffset val="100"/>
        <c:noMultiLvlLbl val="0"/>
      </c:catAx>
      <c:valAx>
        <c:axId val="1542607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3813824"/>
        <c:crosses val="autoZero"/>
        <c:crossBetween val="between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Gasoline Excise Tax (MVH Portion) </a:t>
            </a:r>
          </a:p>
          <a:p>
            <a:pPr>
              <a:defRPr/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July 2023 - July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'Suppor - MVH Primary Revenue v2'!$A$2:$A$37</c:f>
              <c:strCache>
                <c:ptCount val="36"/>
                <c:pt idx="0">
                  <c:v>JULY 2023</c:v>
                </c:pt>
                <c:pt idx="1">
                  <c:v>AUGUST 2023</c:v>
                </c:pt>
                <c:pt idx="2">
                  <c:v>SEPTEMBER 2023</c:v>
                </c:pt>
                <c:pt idx="3">
                  <c:v>OCTOBER 2023</c:v>
                </c:pt>
                <c:pt idx="4">
                  <c:v>NOVEMBER 2023</c:v>
                </c:pt>
                <c:pt idx="5">
                  <c:v>DECEMBER 2023</c:v>
                </c:pt>
                <c:pt idx="6">
                  <c:v>JANUARY 2024</c:v>
                </c:pt>
                <c:pt idx="7">
                  <c:v>FEBRUARY 2024</c:v>
                </c:pt>
                <c:pt idx="8">
                  <c:v>MARCH 2024</c:v>
                </c:pt>
                <c:pt idx="9">
                  <c:v>APRIL 2024</c:v>
                </c:pt>
                <c:pt idx="10">
                  <c:v>MAY 2024</c:v>
                </c:pt>
                <c:pt idx="11">
                  <c:v>JUNE 2024</c:v>
                </c:pt>
                <c:pt idx="12">
                  <c:v>JULY 2024</c:v>
                </c:pt>
                <c:pt idx="13">
                  <c:v>AUGUST 2024</c:v>
                </c:pt>
                <c:pt idx="14">
                  <c:v>SEPTEMBER 2024</c:v>
                </c:pt>
                <c:pt idx="15">
                  <c:v>OCTOBER 2024</c:v>
                </c:pt>
                <c:pt idx="16">
                  <c:v>NOVEMBER 2024</c:v>
                </c:pt>
                <c:pt idx="17">
                  <c:v>DECEMBER 2024</c:v>
                </c:pt>
                <c:pt idx="18">
                  <c:v>JANUARY 2025</c:v>
                </c:pt>
                <c:pt idx="19">
                  <c:v>FEBRUARY 2025</c:v>
                </c:pt>
                <c:pt idx="20">
                  <c:v>MARCH 2025</c:v>
                </c:pt>
                <c:pt idx="21">
                  <c:v>APRIL 2025</c:v>
                </c:pt>
                <c:pt idx="22">
                  <c:v>MAY 2025</c:v>
                </c:pt>
                <c:pt idx="23">
                  <c:v>JUNE 2025</c:v>
                </c:pt>
                <c:pt idx="24">
                  <c:v>JULY 2025</c:v>
                </c:pt>
                <c:pt idx="25">
                  <c:v>AUGUST 2025</c:v>
                </c:pt>
                <c:pt idx="26">
                  <c:v>SEPTEMBER 2025</c:v>
                </c:pt>
                <c:pt idx="27">
                  <c:v>OCTOBER 2025</c:v>
                </c:pt>
                <c:pt idx="28">
                  <c:v>NOVEMBER 2025</c:v>
                </c:pt>
                <c:pt idx="29">
                  <c:v>DECEMBER 2025</c:v>
                </c:pt>
                <c:pt idx="30">
                  <c:v>JANUARY 2026</c:v>
                </c:pt>
                <c:pt idx="31">
                  <c:v>FEBRUARY 2026</c:v>
                </c:pt>
                <c:pt idx="32">
                  <c:v>MARCH 2026</c:v>
                </c:pt>
                <c:pt idx="33">
                  <c:v>APRIL 2026</c:v>
                </c:pt>
                <c:pt idx="34">
                  <c:v>MAY 2026</c:v>
                </c:pt>
                <c:pt idx="35">
                  <c:v>JUNE 2026</c:v>
                </c:pt>
              </c:strCache>
            </c:strRef>
          </c:cat>
          <c:val>
            <c:numRef>
              <c:f>'Suppor - MVH Primary Revenue v2'!$D$2:$D$37</c:f>
              <c:numCache>
                <c:formatCode>_(* #,##0.00_);_(* \(#,##0.00\);_(* "-"??_);_(@_)</c:formatCode>
                <c:ptCount val="36"/>
                <c:pt idx="0">
                  <c:v>16309610.890000001</c:v>
                </c:pt>
                <c:pt idx="1">
                  <c:v>67209903.939999998</c:v>
                </c:pt>
                <c:pt idx="2">
                  <c:v>69341006.410000011</c:v>
                </c:pt>
                <c:pt idx="3">
                  <c:v>63554277.430000007</c:v>
                </c:pt>
                <c:pt idx="4">
                  <c:v>65019534.270000003</c:v>
                </c:pt>
                <c:pt idx="5">
                  <c:v>62542944.929999985</c:v>
                </c:pt>
                <c:pt idx="6">
                  <c:v>63260288.68999999</c:v>
                </c:pt>
                <c:pt idx="7">
                  <c:v>57338244.239999995</c:v>
                </c:pt>
                <c:pt idx="8">
                  <c:v>58883167.209999993</c:v>
                </c:pt>
                <c:pt idx="9">
                  <c:v>62178429.420000002</c:v>
                </c:pt>
                <c:pt idx="10">
                  <c:v>64440887.839999996</c:v>
                </c:pt>
                <c:pt idx="11">
                  <c:v>68179949.060000002</c:v>
                </c:pt>
                <c:pt idx="12">
                  <c:v>12702820.889999999</c:v>
                </c:pt>
                <c:pt idx="13">
                  <c:v>69106158.840000004</c:v>
                </c:pt>
                <c:pt idx="14">
                  <c:v>69512011.320000008</c:v>
                </c:pt>
                <c:pt idx="15">
                  <c:v>60285898.609999992</c:v>
                </c:pt>
                <c:pt idx="16">
                  <c:v>67644011.61999999</c:v>
                </c:pt>
                <c:pt idx="17">
                  <c:v>65312155.710000001</c:v>
                </c:pt>
                <c:pt idx="18">
                  <c:v>65353796.480000004</c:v>
                </c:pt>
                <c:pt idx="19">
                  <c:v>61441389.440000005</c:v>
                </c:pt>
                <c:pt idx="20">
                  <c:v>56346671.710000008</c:v>
                </c:pt>
                <c:pt idx="21">
                  <c:v>65178702.809999995</c:v>
                </c:pt>
                <c:pt idx="22">
                  <c:v>66884970.00999999</c:v>
                </c:pt>
                <c:pt idx="23">
                  <c:v>70280958.329999983</c:v>
                </c:pt>
                <c:pt idx="24">
                  <c:v>14730695.620000003</c:v>
                </c:pt>
                <c:pt idx="25">
                  <c:v>72726804.299999997</c:v>
                </c:pt>
                <c:pt idx="26">
                  <c:v>70942321.87000002</c:v>
                </c:pt>
                <c:pt idx="27">
                  <c:v>70956561.399999991</c:v>
                </c:pt>
                <c:pt idx="28">
                  <c:v>74436015.510000005</c:v>
                </c:pt>
                <c:pt idx="29">
                  <c:v>63513565.810000002</c:v>
                </c:pt>
                <c:pt idx="30">
                  <c:v>68058249.030000016</c:v>
                </c:pt>
                <c:pt idx="31">
                  <c:v>61948582.819999993</c:v>
                </c:pt>
                <c:pt idx="32">
                  <c:v>59424533.689999998</c:v>
                </c:pt>
                <c:pt idx="33">
                  <c:v>67893054.439999998</c:v>
                </c:pt>
                <c:pt idx="34">
                  <c:v>69239564.319999993</c:v>
                </c:pt>
                <c:pt idx="35">
                  <c:v>11182472.930000067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9A-4540-AF28-67FC84446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5092608"/>
        <c:axId val="1542485840"/>
      </c:lineChart>
      <c:catAx>
        <c:axId val="2015092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2485840"/>
        <c:crosses val="autoZero"/>
        <c:auto val="1"/>
        <c:lblAlgn val="ctr"/>
        <c:lblOffset val="100"/>
        <c:noMultiLvlLbl val="0"/>
      </c:catAx>
      <c:valAx>
        <c:axId val="1542485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5092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Gross Receipts</a:t>
            </a:r>
            <a:r>
              <a:rPr lang="en-US" baseline="0"/>
              <a:t> MVH</a:t>
            </a:r>
          </a:p>
          <a:p>
            <a:pPr>
              <a:defRPr/>
            </a:pPr>
            <a:r>
              <a:rPr lang="en-US" baseline="0"/>
              <a:t>July 2023 - July 2026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'Suppor - MVH Primary Revenue v2'!$A$2:$A$37</c:f>
              <c:strCache>
                <c:ptCount val="36"/>
                <c:pt idx="0">
                  <c:v>JULY 2023</c:v>
                </c:pt>
                <c:pt idx="1">
                  <c:v>AUGUST 2023</c:v>
                </c:pt>
                <c:pt idx="2">
                  <c:v>SEPTEMBER 2023</c:v>
                </c:pt>
                <c:pt idx="3">
                  <c:v>OCTOBER 2023</c:v>
                </c:pt>
                <c:pt idx="4">
                  <c:v>NOVEMBER 2023</c:v>
                </c:pt>
                <c:pt idx="5">
                  <c:v>DECEMBER 2023</c:v>
                </c:pt>
                <c:pt idx="6">
                  <c:v>JANUARY 2024</c:v>
                </c:pt>
                <c:pt idx="7">
                  <c:v>FEBRUARY 2024</c:v>
                </c:pt>
                <c:pt idx="8">
                  <c:v>MARCH 2024</c:v>
                </c:pt>
                <c:pt idx="9">
                  <c:v>APRIL 2024</c:v>
                </c:pt>
                <c:pt idx="10">
                  <c:v>MAY 2024</c:v>
                </c:pt>
                <c:pt idx="11">
                  <c:v>JUNE 2024</c:v>
                </c:pt>
                <c:pt idx="12">
                  <c:v>JULY 2024</c:v>
                </c:pt>
                <c:pt idx="13">
                  <c:v>AUGUST 2024</c:v>
                </c:pt>
                <c:pt idx="14">
                  <c:v>SEPTEMBER 2024</c:v>
                </c:pt>
                <c:pt idx="15">
                  <c:v>OCTOBER 2024</c:v>
                </c:pt>
                <c:pt idx="16">
                  <c:v>NOVEMBER 2024</c:v>
                </c:pt>
                <c:pt idx="17">
                  <c:v>DECEMBER 2024</c:v>
                </c:pt>
                <c:pt idx="18">
                  <c:v>JANUARY 2025</c:v>
                </c:pt>
                <c:pt idx="19">
                  <c:v>FEBRUARY 2025</c:v>
                </c:pt>
                <c:pt idx="20">
                  <c:v>MARCH 2025</c:v>
                </c:pt>
                <c:pt idx="21">
                  <c:v>APRIL 2025</c:v>
                </c:pt>
                <c:pt idx="22">
                  <c:v>MAY 2025</c:v>
                </c:pt>
                <c:pt idx="23">
                  <c:v>JUNE 2025</c:v>
                </c:pt>
                <c:pt idx="24">
                  <c:v>JULY 2025</c:v>
                </c:pt>
                <c:pt idx="25">
                  <c:v>AUGUST 2025</c:v>
                </c:pt>
                <c:pt idx="26">
                  <c:v>SEPTEMBER 2025</c:v>
                </c:pt>
                <c:pt idx="27">
                  <c:v>OCTOBER 2025</c:v>
                </c:pt>
                <c:pt idx="28">
                  <c:v>NOVEMBER 2025</c:v>
                </c:pt>
                <c:pt idx="29">
                  <c:v>DECEMBER 2025</c:v>
                </c:pt>
                <c:pt idx="30">
                  <c:v>JANUARY 2026</c:v>
                </c:pt>
                <c:pt idx="31">
                  <c:v>FEBRUARY 2026</c:v>
                </c:pt>
                <c:pt idx="32">
                  <c:v>MARCH 2026</c:v>
                </c:pt>
                <c:pt idx="33">
                  <c:v>APRIL 2026</c:v>
                </c:pt>
                <c:pt idx="34">
                  <c:v>MAY 2026</c:v>
                </c:pt>
                <c:pt idx="35">
                  <c:v>JUNE 2026</c:v>
                </c:pt>
              </c:strCache>
            </c:strRef>
          </c:cat>
          <c:val>
            <c:numRef>
              <c:f>'Suppor - MVH Primary Revenue v2'!$I$2:$I$37</c:f>
              <c:numCache>
                <c:formatCode>_(* #,##0.00_);_(* \(#,##0.00\);_(* "-"??_);_(@_)</c:formatCode>
                <c:ptCount val="36"/>
                <c:pt idx="0">
                  <c:v>77532584.310000002</c:v>
                </c:pt>
                <c:pt idx="1">
                  <c:v>130860885.69999999</c:v>
                </c:pt>
                <c:pt idx="2">
                  <c:v>138960787.01000002</c:v>
                </c:pt>
                <c:pt idx="3">
                  <c:v>134713241.35000002</c:v>
                </c:pt>
                <c:pt idx="4">
                  <c:v>133352739.48</c:v>
                </c:pt>
                <c:pt idx="5">
                  <c:v>128336918.43999998</c:v>
                </c:pt>
                <c:pt idx="6">
                  <c:v>130723897.75</c:v>
                </c:pt>
                <c:pt idx="7">
                  <c:v>135792232.73000002</c:v>
                </c:pt>
                <c:pt idx="8">
                  <c:v>142642309.52000001</c:v>
                </c:pt>
                <c:pt idx="9">
                  <c:v>148035543.14999998</c:v>
                </c:pt>
                <c:pt idx="10">
                  <c:v>134458789.56999996</c:v>
                </c:pt>
                <c:pt idx="11">
                  <c:v>139793024.81</c:v>
                </c:pt>
                <c:pt idx="12">
                  <c:v>84352603.200000003</c:v>
                </c:pt>
                <c:pt idx="13">
                  <c:v>139054403.44000003</c:v>
                </c:pt>
                <c:pt idx="14">
                  <c:v>136813924.87</c:v>
                </c:pt>
                <c:pt idx="15">
                  <c:v>129450423.53999998</c:v>
                </c:pt>
                <c:pt idx="16">
                  <c:v>134092578.30999997</c:v>
                </c:pt>
                <c:pt idx="17">
                  <c:v>127675563.99000001</c:v>
                </c:pt>
                <c:pt idx="18">
                  <c:v>133283396.2</c:v>
                </c:pt>
                <c:pt idx="19">
                  <c:v>148083988.95000002</c:v>
                </c:pt>
                <c:pt idx="20">
                  <c:v>140804896.94</c:v>
                </c:pt>
                <c:pt idx="21">
                  <c:v>148642108.77000001</c:v>
                </c:pt>
                <c:pt idx="22">
                  <c:v>138785781.05999997</c:v>
                </c:pt>
                <c:pt idx="23">
                  <c:v>144342084.01999998</c:v>
                </c:pt>
                <c:pt idx="24">
                  <c:v>82853961.769999996</c:v>
                </c:pt>
                <c:pt idx="25">
                  <c:v>139098763.73000002</c:v>
                </c:pt>
                <c:pt idx="26">
                  <c:v>141625487.46000004</c:v>
                </c:pt>
                <c:pt idx="27">
                  <c:v>142215480.34999999</c:v>
                </c:pt>
                <c:pt idx="28">
                  <c:v>141339451.49000001</c:v>
                </c:pt>
                <c:pt idx="29">
                  <c:v>132830046.93000001</c:v>
                </c:pt>
                <c:pt idx="30">
                  <c:v>136109401.53999999</c:v>
                </c:pt>
                <c:pt idx="31">
                  <c:v>143044398.35000002</c:v>
                </c:pt>
                <c:pt idx="32">
                  <c:v>146706853.31</c:v>
                </c:pt>
                <c:pt idx="33">
                  <c:v>154436144.75999996</c:v>
                </c:pt>
                <c:pt idx="34">
                  <c:v>136643474.08999997</c:v>
                </c:pt>
                <c:pt idx="35">
                  <c:v>79415964.820000127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25-4790-B61B-973C31844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5005376"/>
        <c:axId val="1542535760"/>
      </c:lineChart>
      <c:catAx>
        <c:axId val="201500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2535760"/>
        <c:crosses val="autoZero"/>
        <c:auto val="1"/>
        <c:lblAlgn val="ctr"/>
        <c:lblOffset val="100"/>
        <c:noMultiLvlLbl val="0"/>
      </c:catAx>
      <c:valAx>
        <c:axId val="1542535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5005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MVH</a:t>
            </a:r>
            <a:r>
              <a:rPr lang="en-US" baseline="0"/>
              <a:t> Gross Receipts </a:t>
            </a:r>
          </a:p>
          <a:p>
            <a:pPr>
              <a:defRPr/>
            </a:pPr>
            <a:r>
              <a:rPr lang="en-US" baseline="0"/>
              <a:t>July 2023 - June 2026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0B33-4C6E-8488-5852937AE43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0B33-4C6E-8488-5852937AE43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0B33-4C6E-8488-5852937AE43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0B33-4C6E-8488-5852937AE43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0B33-4C6E-8488-5852937AE43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0B33-4C6E-8488-5852937AE439}"/>
              </c:ext>
            </c:extLst>
          </c:dPt>
          <c:dLbls>
            <c:dLbl>
              <c:idx val="5"/>
              <c:layout>
                <c:manualLayout>
                  <c:x val="8.1496062992125989E-4"/>
                  <c:y val="8.91276611256926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33-4C6E-8488-5852937AE439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'Suppor - MVH Primary Revenue v2'!$L$1:$Q$1</c:f>
              <c:strCache>
                <c:ptCount val="6"/>
                <c:pt idx="0">
                  <c:v> Gasoline Use tax </c:v>
                </c:pt>
                <c:pt idx="1">
                  <c:v> Gasoline Excise Tax </c:v>
                </c:pt>
                <c:pt idx="2">
                  <c:v> Special Fuel Tax </c:v>
                </c:pt>
                <c:pt idx="3">
                  <c:v> IRP Registration Fees </c:v>
                </c:pt>
                <c:pt idx="4">
                  <c:v> Vehicle Registration &amp; Title F </c:v>
                </c:pt>
                <c:pt idx="5">
                  <c:v> Other Revenue Sources </c:v>
                </c:pt>
              </c:strCache>
            </c:strRef>
          </c:cat>
          <c:val>
            <c:numRef>
              <c:f>'Suppor - MVH Primary Revenue v2'!$L$5:$Q$5</c:f>
              <c:numCache>
                <c:formatCode>_(* #,##0.00_);_(* \(#,##0.00\);_(* "-"??_);_(@_)</c:formatCode>
                <c:ptCount val="6"/>
                <c:pt idx="0">
                  <c:v>205258286.02700457</c:v>
                </c:pt>
                <c:pt idx="1">
                  <c:v>2067930586.8603582</c:v>
                </c:pt>
                <c:pt idx="2">
                  <c:v>1332481153.3845193</c:v>
                </c:pt>
                <c:pt idx="3">
                  <c:v>453997860.67304349</c:v>
                </c:pt>
                <c:pt idx="4">
                  <c:v>407356339.75912338</c:v>
                </c:pt>
                <c:pt idx="5">
                  <c:v>66428543.075951308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B33-4C6E-8488-5852937AE43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0</xdr:row>
      <xdr:rowOff>180975</xdr:rowOff>
    </xdr:from>
    <xdr:to>
      <xdr:col>19</xdr:col>
      <xdr:colOff>19049</xdr:colOff>
      <xdr:row>16</xdr:row>
      <xdr:rowOff>9525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id="{2433831C-8373-4F77-92A9-CDF3801794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16</xdr:row>
      <xdr:rowOff>190499</xdr:rowOff>
    </xdr:from>
    <xdr:to>
      <xdr:col>18</xdr:col>
      <xdr:colOff>600075</xdr:colOff>
      <xdr:row>34</xdr:row>
      <xdr:rowOff>9524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1B82A866-DB03-4B36-A9B0-E5536B011A3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39</xdr:row>
      <xdr:rowOff>9525</xdr:rowOff>
    </xdr:from>
    <xdr:to>
      <xdr:col>19</xdr:col>
      <xdr:colOff>9525</xdr:colOff>
      <xdr:row>1048576</xdr:row>
      <xdr:rowOff>447675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C1FD58E6-6300-4CA3-BDDF-FE6C674AAA88}"/>
            </a:ext>
            <a:ext uri="{147F2762-F138-4A5C-976F-8EAC2B608ADB}">
              <a16:predDERef xmlns:a16="http://schemas.microsoft.com/office/drawing/2014/main" pred="{1B82A866-DB03-4B36-A9B0-E5536B011A3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247650</xdr:colOff>
      <xdr:row>33</xdr:row>
      <xdr:rowOff>133350</xdr:rowOff>
    </xdr:from>
    <xdr:to>
      <xdr:col>18</xdr:col>
      <xdr:colOff>247650</xdr:colOff>
      <xdr:row>37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38CD20-2821-7C6B-BCC3-5E01039B1237}"/>
            </a:ext>
            <a:ext uri="{147F2762-F138-4A5C-976F-8EAC2B608ADB}">
              <a16:predDERef xmlns:a16="http://schemas.microsoft.com/office/drawing/2014/main" pred="{C1FD58E6-6300-4CA3-BDDF-FE6C674AAA8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7250" y="6105525"/>
          <a:ext cx="10363200" cy="752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9525</xdr:rowOff>
    </xdr:from>
    <xdr:to>
      <xdr:col>11</xdr:col>
      <xdr:colOff>0</xdr:colOff>
      <xdr:row>19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6DAE0B9-55D5-4A87-86A7-81580282AC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D7C6C-06E8-466C-A413-883DBD887986}">
  <dimension ref="A1:R85"/>
  <sheetViews>
    <sheetView zoomScale="85" zoomScaleNormal="85" workbookViewId="0">
      <selection activeCell="N17" sqref="N17"/>
    </sheetView>
  </sheetViews>
  <sheetFormatPr defaultColWidth="0" defaultRowHeight="14.4" zeroHeight="1" x14ac:dyDescent="0.3"/>
  <cols>
    <col min="1" max="1" width="6.109375" bestFit="1" customWidth="1"/>
    <col min="2" max="2" width="8.109375" bestFit="1" customWidth="1"/>
    <col min="3" max="3" width="27.88671875" bestFit="1" customWidth="1"/>
    <col min="4" max="4" width="15" bestFit="1" customWidth="1"/>
    <col min="5" max="14" width="16" bestFit="1" customWidth="1"/>
    <col min="15" max="16" width="17.6640625" bestFit="1" customWidth="1"/>
    <col min="17" max="17" width="7.109375" bestFit="1" customWidth="1"/>
    <col min="18" max="18" width="9.109375" customWidth="1"/>
    <col min="19" max="16384" width="9.109375" hidden="1"/>
  </cols>
  <sheetData>
    <row r="1" spans="1:17" x14ac:dyDescent="0.3">
      <c r="A1" s="38" t="s">
        <v>0</v>
      </c>
      <c r="B1" s="38"/>
      <c r="C1" s="38"/>
    </row>
    <row r="2" spans="1:17" x14ac:dyDescent="0.3">
      <c r="A2" s="3" t="s">
        <v>1</v>
      </c>
      <c r="B2" s="3" t="s">
        <v>2</v>
      </c>
      <c r="C2" s="3" t="s">
        <v>3</v>
      </c>
      <c r="D2" s="3">
        <v>7</v>
      </c>
      <c r="E2" s="3">
        <v>8</v>
      </c>
      <c r="F2" s="3">
        <v>9</v>
      </c>
      <c r="G2" s="3">
        <v>10</v>
      </c>
      <c r="H2" s="3">
        <v>11</v>
      </c>
      <c r="I2" s="3">
        <v>12</v>
      </c>
      <c r="J2" s="3">
        <v>1</v>
      </c>
      <c r="K2" s="3">
        <v>2</v>
      </c>
      <c r="L2" s="3">
        <v>3</v>
      </c>
      <c r="M2" s="3">
        <v>4</v>
      </c>
      <c r="N2" s="3">
        <v>5</v>
      </c>
      <c r="O2" s="3">
        <v>6</v>
      </c>
      <c r="P2" s="3" t="s">
        <v>4</v>
      </c>
      <c r="Q2" t="s">
        <v>5</v>
      </c>
    </row>
    <row r="3" spans="1:17" x14ac:dyDescent="0.3">
      <c r="A3" t="s">
        <v>6</v>
      </c>
      <c r="B3" t="s">
        <v>7</v>
      </c>
      <c r="C3" s="17" t="s">
        <v>8</v>
      </c>
      <c r="D3" s="1">
        <v>-6706888.0999999987</v>
      </c>
      <c r="E3" s="1">
        <v>-6908948.0099999998</v>
      </c>
      <c r="F3" s="1">
        <v>-6776907.6500000004</v>
      </c>
      <c r="G3" s="1">
        <v>-6543101.4500000002</v>
      </c>
      <c r="H3" s="1">
        <v>-5319261.0399999991</v>
      </c>
      <c r="I3" s="1">
        <v>-6841314.0800000001</v>
      </c>
      <c r="J3" s="1">
        <v>-3103336.4199999985</v>
      </c>
      <c r="K3" s="1">
        <v>-5160920.2</v>
      </c>
      <c r="L3" s="1">
        <v>-4699316.09</v>
      </c>
      <c r="M3" s="1">
        <v>-5452150.0499999989</v>
      </c>
      <c r="N3" s="1">
        <v>-1130682.43</v>
      </c>
      <c r="O3" s="1">
        <v>48289.540000006557</v>
      </c>
      <c r="P3" s="2">
        <f>SUM(D3:O3)</f>
        <v>-58594535.979999997</v>
      </c>
      <c r="Q3" s="10">
        <f>P3/$P$26</f>
        <v>3.7171740014674839E-2</v>
      </c>
    </row>
    <row r="4" spans="1:17" x14ac:dyDescent="0.3">
      <c r="A4" t="s">
        <v>6</v>
      </c>
      <c r="B4" t="s">
        <v>9</v>
      </c>
      <c r="C4" s="17" t="s">
        <v>10</v>
      </c>
      <c r="D4" s="1">
        <v>-14730695.620000003</v>
      </c>
      <c r="E4" s="1">
        <v>-72726804.299999997</v>
      </c>
      <c r="F4" s="1">
        <v>-70942321.87000002</v>
      </c>
      <c r="G4" s="1">
        <v>-70956561.399999991</v>
      </c>
      <c r="H4" s="1">
        <v>-74436015.510000005</v>
      </c>
      <c r="I4" s="1">
        <v>-63513565.810000002</v>
      </c>
      <c r="J4" s="1">
        <v>-68058249.030000016</v>
      </c>
      <c r="K4" s="1">
        <v>-61948582.819999993</v>
      </c>
      <c r="L4" s="1">
        <v>-59424533.689999998</v>
      </c>
      <c r="M4" s="1">
        <v>-67893054.439999998</v>
      </c>
      <c r="N4" s="1">
        <v>-69239564.319999993</v>
      </c>
      <c r="O4" s="1">
        <v>-11182472.930000067</v>
      </c>
      <c r="P4" s="2">
        <f t="shared" ref="P4:P25" si="0">SUM(D4:O4)</f>
        <v>-705052421.74000001</v>
      </c>
      <c r="Q4" s="10">
        <f t="shared" ref="Q4:Q25" si="1">P4/$P$26</f>
        <v>0.44727763227925749</v>
      </c>
    </row>
    <row r="5" spans="1:17" x14ac:dyDescent="0.3">
      <c r="A5" t="s">
        <v>6</v>
      </c>
      <c r="B5" t="s">
        <v>11</v>
      </c>
      <c r="C5" t="s">
        <v>12</v>
      </c>
      <c r="D5" s="1">
        <v>-39558698.010000005</v>
      </c>
      <c r="E5" s="1">
        <v>-41066354.010000005</v>
      </c>
      <c r="F5" s="1">
        <v>-41733129.689999998</v>
      </c>
      <c r="G5" s="1">
        <v>-42156362.890000015</v>
      </c>
      <c r="H5" s="1">
        <v>-44607646.649999991</v>
      </c>
      <c r="I5" s="1">
        <v>-39038702.430000007</v>
      </c>
      <c r="J5" s="1">
        <v>-39900525.789999999</v>
      </c>
      <c r="K5" s="1">
        <v>-38615656.570000008</v>
      </c>
      <c r="L5" s="1">
        <v>-38534631.649999999</v>
      </c>
      <c r="M5" s="1">
        <v>-44040436.409999982</v>
      </c>
      <c r="N5" s="1">
        <v>-41571735.789999999</v>
      </c>
      <c r="O5" s="1">
        <v>-40986038.610000014</v>
      </c>
      <c r="P5" s="2">
        <f t="shared" si="0"/>
        <v>-491809918.5</v>
      </c>
      <c r="Q5" s="10">
        <f t="shared" si="1"/>
        <v>0.31199889411805226</v>
      </c>
    </row>
    <row r="6" spans="1:17" x14ac:dyDescent="0.3">
      <c r="A6" t="s">
        <v>6</v>
      </c>
      <c r="B6" t="s">
        <v>13</v>
      </c>
      <c r="C6" t="s">
        <v>14</v>
      </c>
      <c r="D6" s="18">
        <v>-9756825.6999999993</v>
      </c>
      <c r="E6" s="18">
        <v>-9493381.5500000007</v>
      </c>
      <c r="F6" s="18">
        <v>-9703797.3499999996</v>
      </c>
      <c r="G6" s="18">
        <v>-11619418.5</v>
      </c>
      <c r="H6" s="18">
        <v>-7788307.2700000005</v>
      </c>
      <c r="I6" s="18">
        <v>-11486457.869999999</v>
      </c>
      <c r="J6" s="18">
        <v>-13306044.819999998</v>
      </c>
      <c r="K6" s="18">
        <v>-15960995.280000003</v>
      </c>
      <c r="L6" s="18">
        <v>-16937599.390000001</v>
      </c>
      <c r="M6" s="18">
        <v>-23598725.619999997</v>
      </c>
      <c r="N6" s="18">
        <v>-11275166.039999999</v>
      </c>
      <c r="O6" s="1">
        <v>-12953555.660000026</v>
      </c>
      <c r="P6" s="2">
        <f t="shared" si="0"/>
        <v>-153880275.05000001</v>
      </c>
      <c r="Q6" s="19">
        <f t="shared" si="1"/>
        <v>9.7619982509933284E-2</v>
      </c>
    </row>
    <row r="7" spans="1:17" x14ac:dyDescent="0.3">
      <c r="A7" t="s">
        <v>15</v>
      </c>
      <c r="B7" t="s">
        <v>16</v>
      </c>
      <c r="C7" t="s">
        <v>17</v>
      </c>
      <c r="D7" s="1">
        <v>-10738803.509999998</v>
      </c>
      <c r="E7" s="1">
        <v>-8361790.5800000029</v>
      </c>
      <c r="F7" s="1">
        <v>-11546473.41</v>
      </c>
      <c r="G7" s="1">
        <v>-10367908.660000002</v>
      </c>
      <c r="H7" s="1">
        <v>-8816658.8000000007</v>
      </c>
      <c r="I7" s="1">
        <v>-8820823.4299999997</v>
      </c>
      <c r="J7" s="1">
        <v>-8321624.5900000017</v>
      </c>
      <c r="K7" s="1">
        <v>-14790575.359999999</v>
      </c>
      <c r="L7" s="1">
        <v>-24749574.799999993</v>
      </c>
      <c r="M7" s="1">
        <v>-12293052.730000002</v>
      </c>
      <c r="N7" s="1">
        <v>-10879531.98</v>
      </c>
      <c r="O7" s="1">
        <v>-11452859.980000019</v>
      </c>
      <c r="P7" s="2">
        <f t="shared" si="0"/>
        <v>-141139677.83000004</v>
      </c>
      <c r="Q7" s="10">
        <f t="shared" si="1"/>
        <v>8.9537485403800757E-2</v>
      </c>
    </row>
    <row r="8" spans="1:17" x14ac:dyDescent="0.3">
      <c r="A8" t="s">
        <v>18</v>
      </c>
      <c r="B8" t="s">
        <v>19</v>
      </c>
      <c r="C8" t="s">
        <v>20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-40000</v>
      </c>
      <c r="J8" s="1">
        <v>0</v>
      </c>
      <c r="K8" s="1">
        <v>0</v>
      </c>
      <c r="L8" s="1">
        <v>0</v>
      </c>
      <c r="M8" s="1">
        <v>0</v>
      </c>
      <c r="N8" s="1">
        <v>-1320000</v>
      </c>
      <c r="O8" s="1">
        <v>0</v>
      </c>
      <c r="P8" s="2">
        <f t="shared" si="0"/>
        <v>-1360000</v>
      </c>
      <c r="Q8" s="10">
        <f t="shared" si="1"/>
        <v>8.6276929366269192E-4</v>
      </c>
    </row>
    <row r="9" spans="1:17" x14ac:dyDescent="0.3">
      <c r="A9" t="s">
        <v>6</v>
      </c>
      <c r="B9" t="s">
        <v>16</v>
      </c>
      <c r="C9" t="s">
        <v>17</v>
      </c>
      <c r="D9" s="1">
        <v>-1317702.2</v>
      </c>
      <c r="E9" s="1">
        <v>-486722.30000000005</v>
      </c>
      <c r="F9" s="1">
        <v>-863453.4</v>
      </c>
      <c r="G9" s="1">
        <v>-523630.75</v>
      </c>
      <c r="H9" s="1">
        <v>-300843.25</v>
      </c>
      <c r="I9" s="1">
        <v>-1233068.8500000001</v>
      </c>
      <c r="J9" s="1">
        <v>-3383528.0999999996</v>
      </c>
      <c r="K9" s="1">
        <v>-6489571.8500000006</v>
      </c>
      <c r="L9" s="1">
        <v>-2310542.4</v>
      </c>
      <c r="M9" s="1">
        <v>-1086926.8</v>
      </c>
      <c r="N9" s="1">
        <v>-1179813.8</v>
      </c>
      <c r="O9" s="1">
        <v>-1030779.8000000007</v>
      </c>
      <c r="P9" s="2">
        <f t="shared" si="0"/>
        <v>-20206583.5</v>
      </c>
      <c r="Q9" s="10">
        <f t="shared" si="1"/>
        <v>1.2818838068846474E-2</v>
      </c>
    </row>
    <row r="10" spans="1:17" x14ac:dyDescent="0.3">
      <c r="A10" t="s">
        <v>6</v>
      </c>
      <c r="B10" t="s">
        <v>21</v>
      </c>
      <c r="C10" t="s">
        <v>22</v>
      </c>
      <c r="D10" s="1">
        <v>-10605</v>
      </c>
      <c r="E10" s="1">
        <v>-10605</v>
      </c>
      <c r="F10" s="1">
        <v>-8242.5</v>
      </c>
      <c r="G10" s="1">
        <v>-20370</v>
      </c>
      <c r="H10" s="1">
        <v>-7332.5</v>
      </c>
      <c r="I10" s="1">
        <v>-4970</v>
      </c>
      <c r="J10" s="1">
        <v>-6160</v>
      </c>
      <c r="K10" s="1">
        <v>-15417.5</v>
      </c>
      <c r="L10" s="1">
        <v>-19005</v>
      </c>
      <c r="M10" s="1">
        <v>-9800</v>
      </c>
      <c r="N10" s="1">
        <v>-20702.5</v>
      </c>
      <c r="O10" s="1">
        <v>-12635</v>
      </c>
      <c r="P10" s="2">
        <f t="shared" si="0"/>
        <v>-145845</v>
      </c>
      <c r="Q10" s="10">
        <f t="shared" si="1"/>
        <v>9.2522490907525953E-5</v>
      </c>
    </row>
    <row r="11" spans="1:17" x14ac:dyDescent="0.3">
      <c r="A11" t="s">
        <v>6</v>
      </c>
      <c r="B11" t="s">
        <v>23</v>
      </c>
      <c r="C11" t="s">
        <v>24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1">
        <v>0</v>
      </c>
      <c r="P11" s="2">
        <f t="shared" si="0"/>
        <v>0</v>
      </c>
      <c r="Q11" s="10">
        <f t="shared" si="1"/>
        <v>0</v>
      </c>
    </row>
    <row r="12" spans="1:17" x14ac:dyDescent="0.3">
      <c r="A12" t="s">
        <v>6</v>
      </c>
      <c r="B12" t="s">
        <v>25</v>
      </c>
      <c r="C12" t="s">
        <v>26</v>
      </c>
      <c r="D12" s="1">
        <v>-73.87</v>
      </c>
      <c r="E12" s="1">
        <v>-627.94000000000005</v>
      </c>
      <c r="F12" s="1">
        <v>36.930000000000007</v>
      </c>
      <c r="G12" s="1">
        <v>443.25</v>
      </c>
      <c r="H12" s="1">
        <v>-417.39999999999992</v>
      </c>
      <c r="I12" s="1">
        <v>-184.68000000000006</v>
      </c>
      <c r="J12" s="1">
        <v>-395.22</v>
      </c>
      <c r="K12" s="1">
        <v>147.75</v>
      </c>
      <c r="L12" s="1">
        <v>-36.94</v>
      </c>
      <c r="M12" s="1">
        <v>147.75</v>
      </c>
      <c r="N12" s="1">
        <v>-221.63</v>
      </c>
      <c r="O12" s="1">
        <v>184.69000000000005</v>
      </c>
      <c r="P12" s="2">
        <f t="shared" si="0"/>
        <v>-997.31</v>
      </c>
      <c r="Q12" s="10">
        <f t="shared" si="1"/>
        <v>6.3268267960495533E-7</v>
      </c>
    </row>
    <row r="13" spans="1:17" x14ac:dyDescent="0.3">
      <c r="A13" t="s">
        <v>6</v>
      </c>
      <c r="B13" t="s">
        <v>27</v>
      </c>
      <c r="C13" t="s">
        <v>28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-36.94</v>
      </c>
      <c r="J13" s="1">
        <v>0</v>
      </c>
      <c r="K13" s="1">
        <v>0</v>
      </c>
      <c r="L13" s="1">
        <v>-36.94</v>
      </c>
      <c r="M13" s="1">
        <v>0</v>
      </c>
      <c r="N13" s="1">
        <v>0</v>
      </c>
      <c r="O13" s="1">
        <v>0</v>
      </c>
      <c r="P13" s="2">
        <f t="shared" si="0"/>
        <v>-73.88</v>
      </c>
      <c r="Q13" s="10">
        <f t="shared" si="1"/>
        <v>4.6868673099852703E-8</v>
      </c>
    </row>
    <row r="14" spans="1:17" x14ac:dyDescent="0.3">
      <c r="A14" t="s">
        <v>6</v>
      </c>
      <c r="B14" t="s">
        <v>29</v>
      </c>
      <c r="C14" t="s">
        <v>30</v>
      </c>
      <c r="D14" s="1">
        <v>0</v>
      </c>
      <c r="E14" s="1">
        <v>369.38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2">
        <f t="shared" si="0"/>
        <v>369.38</v>
      </c>
      <c r="Q14" s="10">
        <f t="shared" si="1"/>
        <v>-2.3433067771553318E-7</v>
      </c>
    </row>
    <row r="15" spans="1:17" x14ac:dyDescent="0.3">
      <c r="A15" t="s">
        <v>6</v>
      </c>
      <c r="B15" t="s">
        <v>31</v>
      </c>
      <c r="C15" t="s">
        <v>32</v>
      </c>
      <c r="D15" s="1">
        <v>0</v>
      </c>
      <c r="E15" s="1">
        <v>-147.75</v>
      </c>
      <c r="F15" s="1">
        <v>-147.75</v>
      </c>
      <c r="G15" s="1">
        <v>-295.5</v>
      </c>
      <c r="H15" s="1">
        <v>-147.75</v>
      </c>
      <c r="I15" s="1">
        <v>-443.25</v>
      </c>
      <c r="J15" s="1">
        <v>-147.75</v>
      </c>
      <c r="K15" s="1">
        <v>-147.75</v>
      </c>
      <c r="L15" s="1">
        <v>-295.5</v>
      </c>
      <c r="M15" s="1">
        <v>0</v>
      </c>
      <c r="N15" s="1">
        <v>0</v>
      </c>
      <c r="O15" s="1">
        <v>-443.25</v>
      </c>
      <c r="P15" s="2">
        <f t="shared" si="0"/>
        <v>-2216.25</v>
      </c>
      <c r="Q15" s="10">
        <f t="shared" si="1"/>
        <v>1.4059650346176037E-6</v>
      </c>
    </row>
    <row r="16" spans="1:17" x14ac:dyDescent="0.3">
      <c r="A16" t="s">
        <v>6</v>
      </c>
      <c r="B16" t="s">
        <v>33</v>
      </c>
      <c r="C16" t="s">
        <v>34</v>
      </c>
      <c r="D16" s="1">
        <v>-147.75</v>
      </c>
      <c r="E16" s="1">
        <v>-147.75</v>
      </c>
      <c r="F16" s="1">
        <v>-295.5</v>
      </c>
      <c r="G16" s="1">
        <v>-443.25</v>
      </c>
      <c r="H16" s="1">
        <v>-295.5</v>
      </c>
      <c r="I16" s="1">
        <v>-295.5</v>
      </c>
      <c r="J16" s="1">
        <v>-147.75</v>
      </c>
      <c r="K16" s="1">
        <v>-295.5</v>
      </c>
      <c r="L16" s="1">
        <v>-147.75</v>
      </c>
      <c r="M16" s="1">
        <v>0</v>
      </c>
      <c r="N16" s="1">
        <v>0</v>
      </c>
      <c r="O16" s="1">
        <v>-147.75</v>
      </c>
      <c r="P16" s="2">
        <f t="shared" si="0"/>
        <v>-2364</v>
      </c>
      <c r="Q16" s="10">
        <f t="shared" si="1"/>
        <v>1.4996960369254439E-6</v>
      </c>
    </row>
    <row r="17" spans="1:17" x14ac:dyDescent="0.3">
      <c r="A17" t="s">
        <v>6</v>
      </c>
      <c r="B17" t="s">
        <v>35</v>
      </c>
      <c r="C17" t="s">
        <v>36</v>
      </c>
      <c r="D17" s="1">
        <v>-2955</v>
      </c>
      <c r="E17" s="1">
        <v>-1514.45</v>
      </c>
      <c r="F17" s="1">
        <v>-1514.44</v>
      </c>
      <c r="G17" s="1">
        <v>-1477.5</v>
      </c>
      <c r="H17" s="1">
        <v>-1477.5</v>
      </c>
      <c r="I17" s="1">
        <v>-1514.44</v>
      </c>
      <c r="J17" s="1">
        <v>-4432.5</v>
      </c>
      <c r="K17" s="1">
        <v>-1477.5</v>
      </c>
      <c r="L17" s="1">
        <v>-1477.5</v>
      </c>
      <c r="M17" s="1">
        <v>-1477.5</v>
      </c>
      <c r="N17" s="1">
        <v>-2955</v>
      </c>
      <c r="O17" s="1">
        <v>-2290.1299999999974</v>
      </c>
      <c r="P17" s="2">
        <f t="shared" si="0"/>
        <v>-24563.46</v>
      </c>
      <c r="Q17" s="10">
        <f t="shared" si="1"/>
        <v>1.5582793407435137E-5</v>
      </c>
    </row>
    <row r="18" spans="1:17" x14ac:dyDescent="0.3">
      <c r="A18" t="s">
        <v>6</v>
      </c>
      <c r="B18" t="s">
        <v>37</v>
      </c>
      <c r="C18" t="s">
        <v>38</v>
      </c>
      <c r="D18" s="1">
        <v>-300</v>
      </c>
      <c r="E18" s="1">
        <v>-100</v>
      </c>
      <c r="F18" s="1">
        <v>-100</v>
      </c>
      <c r="G18" s="1">
        <v>-400</v>
      </c>
      <c r="H18" s="1">
        <v>0</v>
      </c>
      <c r="I18" s="1">
        <v>-400</v>
      </c>
      <c r="J18" s="1">
        <v>-200</v>
      </c>
      <c r="K18" s="1">
        <v>-100</v>
      </c>
      <c r="L18" s="1">
        <v>-300</v>
      </c>
      <c r="M18" s="1">
        <v>0</v>
      </c>
      <c r="N18" s="1">
        <v>-100</v>
      </c>
      <c r="O18" s="1">
        <v>-300</v>
      </c>
      <c r="P18" s="2">
        <f t="shared" si="0"/>
        <v>-2300</v>
      </c>
      <c r="Q18" s="10">
        <f t="shared" si="1"/>
        <v>1.4590951289883759E-6</v>
      </c>
    </row>
    <row r="19" spans="1:17" x14ac:dyDescent="0.3">
      <c r="A19" t="s">
        <v>6</v>
      </c>
      <c r="B19" t="s">
        <v>39</v>
      </c>
      <c r="C19" t="s">
        <v>40</v>
      </c>
      <c r="D19" s="1">
        <v>0</v>
      </c>
      <c r="E19" s="1">
        <v>0</v>
      </c>
      <c r="F19" s="1">
        <v>-30</v>
      </c>
      <c r="G19" s="1">
        <v>0</v>
      </c>
      <c r="H19" s="1">
        <v>0</v>
      </c>
      <c r="I19" s="1">
        <v>0</v>
      </c>
      <c r="J19" s="1">
        <v>-15</v>
      </c>
      <c r="K19" s="1">
        <v>-15</v>
      </c>
      <c r="L19" s="1">
        <v>0</v>
      </c>
      <c r="M19" s="1">
        <v>-15</v>
      </c>
      <c r="N19" s="1">
        <v>0</v>
      </c>
      <c r="O19" s="1">
        <v>0</v>
      </c>
      <c r="P19" s="2">
        <f t="shared" si="0"/>
        <v>-75</v>
      </c>
      <c r="Q19" s="10">
        <f t="shared" si="1"/>
        <v>4.7579188988751392E-8</v>
      </c>
    </row>
    <row r="20" spans="1:17" x14ac:dyDescent="0.3">
      <c r="A20" t="s">
        <v>15</v>
      </c>
      <c r="B20" t="s">
        <v>41</v>
      </c>
      <c r="C20" t="s">
        <v>42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-1808230.37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-1808230.37</v>
      </c>
      <c r="P20" s="2">
        <f t="shared" si="0"/>
        <v>-3616460.74</v>
      </c>
      <c r="Q20" s="10">
        <f t="shared" si="1"/>
        <v>2.2942435869181296E-3</v>
      </c>
    </row>
    <row r="21" spans="1:17" x14ac:dyDescent="0.3">
      <c r="A21" t="s">
        <v>15</v>
      </c>
      <c r="B21" t="s">
        <v>43</v>
      </c>
      <c r="C21" t="s">
        <v>44</v>
      </c>
      <c r="D21" s="1">
        <v>-920</v>
      </c>
      <c r="E21" s="1">
        <v>-980</v>
      </c>
      <c r="F21" s="1">
        <v>-960</v>
      </c>
      <c r="G21" s="1">
        <v>-780</v>
      </c>
      <c r="H21" s="1">
        <v>-990</v>
      </c>
      <c r="I21" s="1">
        <v>-790</v>
      </c>
      <c r="J21" s="1">
        <v>-630</v>
      </c>
      <c r="K21" s="1">
        <v>-590</v>
      </c>
      <c r="L21" s="1">
        <v>-780</v>
      </c>
      <c r="M21" s="1">
        <v>-1260</v>
      </c>
      <c r="N21" s="1">
        <v>-1110</v>
      </c>
      <c r="O21" s="1">
        <v>-760</v>
      </c>
      <c r="P21" s="2">
        <f t="shared" si="0"/>
        <v>-10550</v>
      </c>
      <c r="Q21" s="10">
        <f t="shared" si="1"/>
        <v>6.6928059177510293E-6</v>
      </c>
    </row>
    <row r="22" spans="1:17" x14ac:dyDescent="0.3">
      <c r="A22" t="s">
        <v>15</v>
      </c>
      <c r="B22" t="s">
        <v>45</v>
      </c>
      <c r="C22" t="s">
        <v>46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2">
        <f t="shared" si="0"/>
        <v>0</v>
      </c>
      <c r="Q22" s="10">
        <f t="shared" si="1"/>
        <v>0</v>
      </c>
    </row>
    <row r="23" spans="1:17" x14ac:dyDescent="0.3">
      <c r="A23" t="s">
        <v>15</v>
      </c>
      <c r="B23" t="s">
        <v>47</v>
      </c>
      <c r="C23" t="s">
        <v>48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-3035.22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2">
        <f t="shared" si="0"/>
        <v>-3035.22</v>
      </c>
      <c r="Q23" s="10">
        <f t="shared" si="1"/>
        <v>1.925510746699173E-6</v>
      </c>
    </row>
    <row r="24" spans="1:17" x14ac:dyDescent="0.3">
      <c r="A24" t="s">
        <v>15</v>
      </c>
      <c r="B24" t="s">
        <v>49</v>
      </c>
      <c r="C24" t="s">
        <v>50</v>
      </c>
      <c r="D24" s="1">
        <v>-39</v>
      </c>
      <c r="E24" s="1">
        <v>-420</v>
      </c>
      <c r="F24" s="1">
        <v>0</v>
      </c>
      <c r="G24" s="1">
        <v>0</v>
      </c>
      <c r="H24" s="1">
        <v>-120</v>
      </c>
      <c r="I24" s="1">
        <v>0</v>
      </c>
      <c r="J24" s="1">
        <v>-120</v>
      </c>
      <c r="K24" s="1">
        <v>0</v>
      </c>
      <c r="L24" s="1">
        <v>-525</v>
      </c>
      <c r="M24" s="1">
        <v>0</v>
      </c>
      <c r="N24" s="1">
        <v>0</v>
      </c>
      <c r="O24" s="1">
        <v>0</v>
      </c>
      <c r="P24" s="2">
        <f t="shared" si="0"/>
        <v>-1224</v>
      </c>
      <c r="Q24" s="10">
        <f t="shared" si="1"/>
        <v>7.7649236429642271E-7</v>
      </c>
    </row>
    <row r="25" spans="1:17" ht="15" thickBot="1" x14ac:dyDescent="0.35">
      <c r="A25" s="6" t="s">
        <v>15</v>
      </c>
      <c r="B25" s="6" t="s">
        <v>51</v>
      </c>
      <c r="C25" s="6" t="s">
        <v>52</v>
      </c>
      <c r="D25" s="7">
        <v>-29308.01</v>
      </c>
      <c r="E25" s="7">
        <v>-40589.47</v>
      </c>
      <c r="F25" s="7">
        <v>-48150.83</v>
      </c>
      <c r="G25" s="7">
        <v>-25173.699999999997</v>
      </c>
      <c r="H25" s="7">
        <v>-59938.32</v>
      </c>
      <c r="I25" s="7">
        <v>-39249.279999999999</v>
      </c>
      <c r="J25" s="7">
        <v>-20809.349999999999</v>
      </c>
      <c r="K25" s="7">
        <v>-60200.77</v>
      </c>
      <c r="L25" s="7">
        <v>-28050.659999999996</v>
      </c>
      <c r="M25" s="7">
        <v>-59393.959999999992</v>
      </c>
      <c r="N25" s="7">
        <v>-21890.599999999995</v>
      </c>
      <c r="O25" s="7">
        <v>-33925.570000000007</v>
      </c>
      <c r="P25" s="9">
        <f t="shared" si="0"/>
        <v>-466680.51999999996</v>
      </c>
      <c r="Q25" s="10">
        <f t="shared" si="1"/>
        <v>2.9605707544598362E-4</v>
      </c>
    </row>
    <row r="26" spans="1:17" ht="15" thickTop="1" x14ac:dyDescent="0.3">
      <c r="C26" t="s">
        <v>53</v>
      </c>
      <c r="D26" s="2">
        <v>-82853961.770000011</v>
      </c>
      <c r="E26" s="2">
        <v>-139098763.73000002</v>
      </c>
      <c r="F26" s="2">
        <v>-141625487.46000004</v>
      </c>
      <c r="G26" s="2">
        <v>-142215480.34999999</v>
      </c>
      <c r="H26" s="2">
        <v>-141339451.49000001</v>
      </c>
      <c r="I26" s="2">
        <v>-132830046.93000001</v>
      </c>
      <c r="J26" s="2">
        <v>-136109401.53999999</v>
      </c>
      <c r="K26" s="2">
        <v>-143044398.35000002</v>
      </c>
      <c r="L26" s="2">
        <v>-146706853.31</v>
      </c>
      <c r="M26" s="2">
        <v>-154436144.75999999</v>
      </c>
      <c r="N26" s="2">
        <v>-136643474.09</v>
      </c>
      <c r="O26" s="2">
        <v>-79415964.820000112</v>
      </c>
      <c r="P26" s="2">
        <f>SUM(P3:P25)</f>
        <v>-1576319428.5999999</v>
      </c>
    </row>
    <row r="27" spans="1:17" x14ac:dyDescent="0.3">
      <c r="N27" s="2"/>
    </row>
    <row r="28" spans="1:17" x14ac:dyDescent="0.3">
      <c r="A28" s="38" t="s">
        <v>54</v>
      </c>
      <c r="B28" s="38"/>
      <c r="C28" s="38"/>
    </row>
    <row r="29" spans="1:17" x14ac:dyDescent="0.3">
      <c r="A29" s="4" t="s">
        <v>1</v>
      </c>
      <c r="B29" s="4" t="s">
        <v>2</v>
      </c>
      <c r="C29" s="4" t="s">
        <v>3</v>
      </c>
      <c r="D29" s="4">
        <v>7</v>
      </c>
      <c r="E29" s="4">
        <v>8</v>
      </c>
      <c r="F29" s="4">
        <v>9</v>
      </c>
      <c r="G29" s="4">
        <v>10</v>
      </c>
      <c r="H29" s="4">
        <v>11</v>
      </c>
      <c r="I29" s="4">
        <v>12</v>
      </c>
      <c r="J29" s="4">
        <v>1</v>
      </c>
      <c r="K29" s="4">
        <v>2</v>
      </c>
      <c r="L29" s="4">
        <v>3</v>
      </c>
      <c r="M29" s="4">
        <v>4</v>
      </c>
      <c r="N29" s="4">
        <v>5</v>
      </c>
      <c r="O29" s="4">
        <v>6</v>
      </c>
      <c r="P29" s="4" t="s">
        <v>4</v>
      </c>
      <c r="Q29" t="s">
        <v>5</v>
      </c>
    </row>
    <row r="30" spans="1:17" x14ac:dyDescent="0.3">
      <c r="A30" t="s">
        <v>6</v>
      </c>
      <c r="B30" t="s">
        <v>7</v>
      </c>
      <c r="C30" s="17" t="s">
        <v>8</v>
      </c>
      <c r="D30" s="1">
        <v>-9993817.4299999978</v>
      </c>
      <c r="E30" s="1">
        <v>-8731087.2100000009</v>
      </c>
      <c r="F30" s="1">
        <v>-7947589.1700000009</v>
      </c>
      <c r="G30" s="1">
        <v>-6910184.6699999999</v>
      </c>
      <c r="H30" s="1">
        <v>-6601480.4900000002</v>
      </c>
      <c r="I30" s="1">
        <v>-6129079.9000000004</v>
      </c>
      <c r="J30" s="1">
        <v>-5545348.879999999</v>
      </c>
      <c r="K30" s="1">
        <v>-5742654.9900000002</v>
      </c>
      <c r="L30" s="1">
        <v>-5411962.0300000003</v>
      </c>
      <c r="M30" s="1">
        <v>-5859162.3699999992</v>
      </c>
      <c r="N30" s="1">
        <v>-6223256.5800000001</v>
      </c>
      <c r="O30" s="1">
        <v>-6657484.7699999996</v>
      </c>
      <c r="P30" s="1">
        <v>-81753108.489999995</v>
      </c>
      <c r="Q30" s="10">
        <f>P30/$P$53</f>
        <v>5.0924403695543879E-2</v>
      </c>
    </row>
    <row r="31" spans="1:17" x14ac:dyDescent="0.3">
      <c r="A31" t="s">
        <v>6</v>
      </c>
      <c r="B31" t="s">
        <v>9</v>
      </c>
      <c r="C31" s="17" t="s">
        <v>10</v>
      </c>
      <c r="D31" s="1">
        <v>-12702820.889999999</v>
      </c>
      <c r="E31" s="1">
        <v>-69106158.840000004</v>
      </c>
      <c r="F31" s="1">
        <v>-69512011.320000008</v>
      </c>
      <c r="G31" s="1">
        <v>-60285898.609999992</v>
      </c>
      <c r="H31" s="1">
        <v>-67644011.61999999</v>
      </c>
      <c r="I31" s="1">
        <v>-65312155.710000001</v>
      </c>
      <c r="J31" s="1">
        <v>-65353796.480000004</v>
      </c>
      <c r="K31" s="1">
        <v>-61441389.440000005</v>
      </c>
      <c r="L31" s="1">
        <v>-56346671.710000008</v>
      </c>
      <c r="M31" s="1">
        <v>-65178702.809999995</v>
      </c>
      <c r="N31" s="1">
        <v>-66884970.00999999</v>
      </c>
      <c r="O31" s="1">
        <v>-70280958.329999983</v>
      </c>
      <c r="P31" s="1">
        <v>-730049545.76999998</v>
      </c>
      <c r="Q31" s="10">
        <f t="shared" ref="Q31:Q52" si="2">P31/$P$53</f>
        <v>0.45475136631761753</v>
      </c>
    </row>
    <row r="32" spans="1:17" x14ac:dyDescent="0.3">
      <c r="A32" t="s">
        <v>6</v>
      </c>
      <c r="B32" t="s">
        <v>11</v>
      </c>
      <c r="C32" t="s">
        <v>12</v>
      </c>
      <c r="D32" s="1">
        <v>-44052278.120000005</v>
      </c>
      <c r="E32" s="1">
        <v>-39114884.70000001</v>
      </c>
      <c r="F32" s="1">
        <v>-39908378.25</v>
      </c>
      <c r="G32" s="1">
        <v>-37043036.439999998</v>
      </c>
      <c r="H32" s="1">
        <v>-42547577.739999995</v>
      </c>
      <c r="I32" s="1">
        <v>-36242394.520000011</v>
      </c>
      <c r="J32" s="1">
        <v>-35490882.29999999</v>
      </c>
      <c r="K32" s="1">
        <v>-41340879.910000004</v>
      </c>
      <c r="L32" s="1">
        <v>-35589206.579999998</v>
      </c>
      <c r="M32" s="1">
        <v>-40279022.719999999</v>
      </c>
      <c r="N32" s="1">
        <v>-38993122.109999992</v>
      </c>
      <c r="O32" s="1">
        <v>-40809308.120000005</v>
      </c>
      <c r="P32" s="1">
        <v>-471410971.50999999</v>
      </c>
      <c r="Q32" s="10">
        <f t="shared" si="2"/>
        <v>0.2936441569389403</v>
      </c>
    </row>
    <row r="33" spans="1:17" x14ac:dyDescent="0.3">
      <c r="A33" t="s">
        <v>6</v>
      </c>
      <c r="B33" t="s">
        <v>13</v>
      </c>
      <c r="C33" t="s">
        <v>14</v>
      </c>
      <c r="D33" s="18">
        <v>-9075865.6900000013</v>
      </c>
      <c r="E33" s="18">
        <v>-9512540.5999999996</v>
      </c>
      <c r="F33" s="18">
        <v>-9324659.3900000006</v>
      </c>
      <c r="G33" s="18">
        <v>-13108666.050000001</v>
      </c>
      <c r="H33" s="18">
        <v>-8703589.1499999985</v>
      </c>
      <c r="I33" s="18">
        <v>-12174682.25</v>
      </c>
      <c r="J33" s="18">
        <v>-12358190.050000003</v>
      </c>
      <c r="K33" s="18">
        <v>-15558096.23</v>
      </c>
      <c r="L33" s="18">
        <v>-15839948.260000002</v>
      </c>
      <c r="M33" s="18">
        <v>-23915042.98</v>
      </c>
      <c r="N33" s="18">
        <v>-13286837.25</v>
      </c>
      <c r="O33" s="18">
        <v>-14043495.399999999</v>
      </c>
      <c r="P33" s="18">
        <v>-156901613.30000004</v>
      </c>
      <c r="Q33" s="19">
        <f t="shared" si="2"/>
        <v>9.7734768056540217E-2</v>
      </c>
    </row>
    <row r="34" spans="1:17" x14ac:dyDescent="0.3">
      <c r="A34" t="s">
        <v>15</v>
      </c>
      <c r="B34" t="s">
        <v>16</v>
      </c>
      <c r="C34" t="s">
        <v>17</v>
      </c>
      <c r="D34" s="1">
        <v>-8303594.7600000007</v>
      </c>
      <c r="E34" s="1">
        <v>-11483348.290000001</v>
      </c>
      <c r="F34" s="1">
        <v>-9493323.1700000018</v>
      </c>
      <c r="G34" s="1">
        <v>-11952850.030000001</v>
      </c>
      <c r="H34" s="1">
        <v>-8295510.0200000014</v>
      </c>
      <c r="I34" s="1">
        <v>-5277119.5799999991</v>
      </c>
      <c r="J34" s="1">
        <v>-11017625.15</v>
      </c>
      <c r="K34" s="1">
        <v>-16181296.800000001</v>
      </c>
      <c r="L34" s="1">
        <v>-24632232.699999999</v>
      </c>
      <c r="M34" s="1">
        <v>-12610610.93</v>
      </c>
      <c r="N34" s="1">
        <v>-11271376.440000001</v>
      </c>
      <c r="O34" s="1">
        <v>-10346999.019999998</v>
      </c>
      <c r="P34" s="1">
        <v>-140865886.89000002</v>
      </c>
      <c r="Q34" s="10">
        <f t="shared" si="2"/>
        <v>8.7746037103832497E-2</v>
      </c>
    </row>
    <row r="35" spans="1:17" x14ac:dyDescent="0.3">
      <c r="A35" t="s">
        <v>18</v>
      </c>
      <c r="B35" t="s">
        <v>19</v>
      </c>
      <c r="C35" t="s">
        <v>20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-1440000</v>
      </c>
      <c r="O35" s="1">
        <v>0</v>
      </c>
      <c r="P35" s="1">
        <v>-1440000</v>
      </c>
      <c r="Q35" s="10">
        <f t="shared" si="2"/>
        <v>8.9698291203878829E-4</v>
      </c>
    </row>
    <row r="36" spans="1:17" x14ac:dyDescent="0.3">
      <c r="A36" t="s">
        <v>6</v>
      </c>
      <c r="B36" t="s">
        <v>16</v>
      </c>
      <c r="C36" t="s">
        <v>17</v>
      </c>
      <c r="D36" s="1">
        <v>-184980.85</v>
      </c>
      <c r="E36" s="1">
        <v>-1064236.5</v>
      </c>
      <c r="F36" s="1">
        <v>-554624</v>
      </c>
      <c r="G36" s="1">
        <v>-96842.5</v>
      </c>
      <c r="H36" s="1">
        <v>-232367</v>
      </c>
      <c r="I36" s="1">
        <v>-664475.4</v>
      </c>
      <c r="J36" s="1">
        <v>-3454690.8</v>
      </c>
      <c r="K36" s="1">
        <v>-7772917.2000000002</v>
      </c>
      <c r="L36" s="1">
        <v>-2918519.55</v>
      </c>
      <c r="M36" s="1">
        <v>-744777.14999999991</v>
      </c>
      <c r="N36" s="1">
        <v>-634069.25</v>
      </c>
      <c r="O36" s="1">
        <v>-345739.45</v>
      </c>
      <c r="P36" s="1">
        <v>-18668239.649999999</v>
      </c>
      <c r="Q36" s="10">
        <f t="shared" si="2"/>
        <v>1.1628536086038173E-2</v>
      </c>
    </row>
    <row r="37" spans="1:17" x14ac:dyDescent="0.3">
      <c r="A37" t="s">
        <v>6</v>
      </c>
      <c r="B37" t="s">
        <v>21</v>
      </c>
      <c r="C37" t="s">
        <v>22</v>
      </c>
      <c r="D37" s="1">
        <v>-18847.5</v>
      </c>
      <c r="E37" s="1">
        <v>-9467.5</v>
      </c>
      <c r="F37" s="1">
        <v>-16782.5</v>
      </c>
      <c r="G37" s="1">
        <v>-8225</v>
      </c>
      <c r="H37" s="1">
        <v>-16432.5</v>
      </c>
      <c r="I37" s="1">
        <v>-4865</v>
      </c>
      <c r="J37" s="1">
        <v>-5372.5</v>
      </c>
      <c r="K37" s="1">
        <v>-8435</v>
      </c>
      <c r="L37" s="1">
        <v>-27060.25</v>
      </c>
      <c r="M37" s="1">
        <v>-10062.5</v>
      </c>
      <c r="N37" s="1">
        <v>-18497.5</v>
      </c>
      <c r="O37" s="1">
        <v>-9327.5</v>
      </c>
      <c r="P37" s="1">
        <v>-153375.25</v>
      </c>
      <c r="Q37" s="10">
        <f t="shared" si="2"/>
        <v>9.5538179430331371E-5</v>
      </c>
    </row>
    <row r="38" spans="1:17" x14ac:dyDescent="0.3">
      <c r="A38" t="s">
        <v>6</v>
      </c>
      <c r="B38" t="s">
        <v>23</v>
      </c>
      <c r="C38" t="s">
        <v>24</v>
      </c>
      <c r="D38" s="8">
        <v>0</v>
      </c>
      <c r="E38" s="8">
        <v>0</v>
      </c>
      <c r="F38" s="8">
        <v>0</v>
      </c>
      <c r="G38" s="8">
        <v>0</v>
      </c>
      <c r="H38" s="8">
        <v>-36.94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-36.94</v>
      </c>
      <c r="Q38" s="10">
        <f t="shared" si="2"/>
        <v>2.3010103312995028E-8</v>
      </c>
    </row>
    <row r="39" spans="1:17" x14ac:dyDescent="0.3">
      <c r="A39" t="s">
        <v>6</v>
      </c>
      <c r="B39" t="s">
        <v>25</v>
      </c>
      <c r="C39" t="s">
        <v>26</v>
      </c>
      <c r="D39" s="1">
        <v>73.87</v>
      </c>
      <c r="E39" s="1">
        <v>-591</v>
      </c>
      <c r="F39" s="1">
        <v>-701.81000000000006</v>
      </c>
      <c r="G39" s="1">
        <v>923.43</v>
      </c>
      <c r="H39" s="1">
        <v>-997.32</v>
      </c>
      <c r="I39" s="1">
        <v>738.74</v>
      </c>
      <c r="J39" s="1">
        <v>-406.31</v>
      </c>
      <c r="K39" s="1">
        <v>517.12</v>
      </c>
      <c r="L39" s="1">
        <v>-897.58999999999992</v>
      </c>
      <c r="M39" s="1">
        <v>73.87</v>
      </c>
      <c r="N39" s="1">
        <v>369.37</v>
      </c>
      <c r="O39" s="1">
        <v>84.97</v>
      </c>
      <c r="P39" s="1">
        <v>-812.66</v>
      </c>
      <c r="Q39" s="10">
        <f t="shared" si="2"/>
        <v>5.0620981478989003E-7</v>
      </c>
    </row>
    <row r="40" spans="1:17" x14ac:dyDescent="0.3">
      <c r="A40" t="s">
        <v>6</v>
      </c>
      <c r="B40" t="s">
        <v>27</v>
      </c>
      <c r="C40" t="s">
        <v>28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-36.94</v>
      </c>
      <c r="K40" s="1">
        <v>3.69</v>
      </c>
      <c r="L40" s="1">
        <v>0</v>
      </c>
      <c r="M40" s="1">
        <v>0</v>
      </c>
      <c r="N40" s="1">
        <v>0</v>
      </c>
      <c r="O40" s="1">
        <v>0</v>
      </c>
      <c r="P40" s="1">
        <v>-33.25</v>
      </c>
      <c r="Q40" s="10">
        <f t="shared" si="2"/>
        <v>2.0711584600895632E-8</v>
      </c>
    </row>
    <row r="41" spans="1:17" x14ac:dyDescent="0.3">
      <c r="A41" t="s">
        <v>6</v>
      </c>
      <c r="B41" t="s">
        <v>29</v>
      </c>
      <c r="C41" t="s">
        <v>30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0">
        <f t="shared" si="2"/>
        <v>0</v>
      </c>
    </row>
    <row r="42" spans="1:17" x14ac:dyDescent="0.3">
      <c r="A42" t="s">
        <v>6</v>
      </c>
      <c r="B42" t="s">
        <v>31</v>
      </c>
      <c r="C42" t="s">
        <v>32</v>
      </c>
      <c r="D42" s="1">
        <v>-147.75</v>
      </c>
      <c r="E42" s="1">
        <v>0</v>
      </c>
      <c r="F42" s="1">
        <v>0</v>
      </c>
      <c r="G42" s="1">
        <v>-147.75</v>
      </c>
      <c r="H42" s="1">
        <v>-147.75</v>
      </c>
      <c r="I42" s="1">
        <v>-147.75</v>
      </c>
      <c r="J42" s="1">
        <v>0</v>
      </c>
      <c r="K42" s="1">
        <v>0</v>
      </c>
      <c r="L42" s="1">
        <v>0</v>
      </c>
      <c r="M42" s="1">
        <v>-147.75</v>
      </c>
      <c r="N42" s="1">
        <v>-147.75</v>
      </c>
      <c r="O42" s="1">
        <v>0</v>
      </c>
      <c r="P42" s="1">
        <v>-886.5</v>
      </c>
      <c r="Q42" s="10">
        <f t="shared" si="2"/>
        <v>5.5220510522387904E-7</v>
      </c>
    </row>
    <row r="43" spans="1:17" x14ac:dyDescent="0.3">
      <c r="A43" t="s">
        <v>6</v>
      </c>
      <c r="B43" t="s">
        <v>33</v>
      </c>
      <c r="C43" t="s">
        <v>34</v>
      </c>
      <c r="D43" s="1">
        <v>-443.25</v>
      </c>
      <c r="E43" s="1">
        <v>0</v>
      </c>
      <c r="F43" s="1">
        <v>3.69</v>
      </c>
      <c r="G43" s="1">
        <v>-295.5</v>
      </c>
      <c r="H43" s="1">
        <v>0</v>
      </c>
      <c r="I43" s="1">
        <v>-147.75</v>
      </c>
      <c r="J43" s="1">
        <v>0</v>
      </c>
      <c r="K43" s="1">
        <v>-147.75</v>
      </c>
      <c r="L43" s="1">
        <v>0</v>
      </c>
      <c r="M43" s="1">
        <v>-147.75</v>
      </c>
      <c r="N43" s="1">
        <v>0</v>
      </c>
      <c r="O43" s="1">
        <v>0</v>
      </c>
      <c r="P43" s="1">
        <v>-1178.31</v>
      </c>
      <c r="Q43" s="10">
        <f t="shared" si="2"/>
        <v>7.3397495491973926E-7</v>
      </c>
    </row>
    <row r="44" spans="1:17" x14ac:dyDescent="0.3">
      <c r="A44" t="s">
        <v>6</v>
      </c>
      <c r="B44" t="s">
        <v>35</v>
      </c>
      <c r="C44" t="s">
        <v>36</v>
      </c>
      <c r="D44" s="1">
        <v>-738.75</v>
      </c>
      <c r="E44" s="1">
        <v>0</v>
      </c>
      <c r="F44" s="1">
        <v>-2253.19</v>
      </c>
      <c r="G44" s="1">
        <v>-2253.19</v>
      </c>
      <c r="H44" s="1">
        <v>-1362.99</v>
      </c>
      <c r="I44" s="1">
        <v>-890.2</v>
      </c>
      <c r="J44" s="1">
        <v>-738.75</v>
      </c>
      <c r="K44" s="1">
        <v>-2216.25</v>
      </c>
      <c r="L44" s="1">
        <v>-2991.94</v>
      </c>
      <c r="M44" s="1">
        <v>-2216.25</v>
      </c>
      <c r="N44" s="1">
        <v>0</v>
      </c>
      <c r="O44" s="1">
        <v>-2216.25</v>
      </c>
      <c r="P44" s="1">
        <v>-17877.760000000002</v>
      </c>
      <c r="Q44" s="10">
        <f t="shared" si="2"/>
        <v>1.1136142517729563E-5</v>
      </c>
    </row>
    <row r="45" spans="1:17" x14ac:dyDescent="0.3">
      <c r="A45" t="s">
        <v>6</v>
      </c>
      <c r="B45" t="s">
        <v>37</v>
      </c>
      <c r="C45" t="s">
        <v>38</v>
      </c>
      <c r="D45" s="1">
        <v>-300</v>
      </c>
      <c r="E45" s="1">
        <v>0</v>
      </c>
      <c r="F45" s="1">
        <v>-100</v>
      </c>
      <c r="G45" s="1">
        <v>-300</v>
      </c>
      <c r="H45" s="1">
        <v>0</v>
      </c>
      <c r="I45" s="1">
        <v>-100</v>
      </c>
      <c r="J45" s="1">
        <v>-100</v>
      </c>
      <c r="K45" s="1">
        <v>0</v>
      </c>
      <c r="L45" s="1">
        <v>-100</v>
      </c>
      <c r="M45" s="1">
        <v>-100</v>
      </c>
      <c r="N45" s="1">
        <v>-100</v>
      </c>
      <c r="O45" s="1">
        <v>0</v>
      </c>
      <c r="P45" s="1">
        <v>-1200</v>
      </c>
      <c r="Q45" s="10">
        <f t="shared" si="2"/>
        <v>7.4748576003232357E-7</v>
      </c>
    </row>
    <row r="46" spans="1:17" x14ac:dyDescent="0.3">
      <c r="A46" t="s">
        <v>6</v>
      </c>
      <c r="B46" t="s">
        <v>39</v>
      </c>
      <c r="C46" t="s">
        <v>40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-15</v>
      </c>
      <c r="N46" s="1">
        <v>0</v>
      </c>
      <c r="O46" s="1">
        <v>0</v>
      </c>
      <c r="P46" s="1">
        <v>-15</v>
      </c>
      <c r="Q46" s="10">
        <f t="shared" si="2"/>
        <v>9.3435720004040447E-9</v>
      </c>
    </row>
    <row r="47" spans="1:17" x14ac:dyDescent="0.3">
      <c r="A47" t="s">
        <v>15</v>
      </c>
      <c r="B47" t="s">
        <v>41</v>
      </c>
      <c r="C47" t="s">
        <v>42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-1808230.37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-1808230.37</v>
      </c>
      <c r="P47" s="1">
        <v>-3616460.74</v>
      </c>
      <c r="Q47" s="10">
        <f t="shared" si="2"/>
        <v>2.2527107540549663E-3</v>
      </c>
    </row>
    <row r="48" spans="1:17" x14ac:dyDescent="0.3">
      <c r="A48" t="s">
        <v>15</v>
      </c>
      <c r="B48" t="s">
        <v>43</v>
      </c>
      <c r="C48" t="s">
        <v>44</v>
      </c>
      <c r="D48" s="1">
        <v>-810</v>
      </c>
      <c r="E48" s="1">
        <v>0</v>
      </c>
      <c r="F48" s="1">
        <v>0</v>
      </c>
      <c r="G48" s="1">
        <v>-2380</v>
      </c>
      <c r="H48" s="1">
        <v>0</v>
      </c>
      <c r="I48" s="1">
        <v>-1760</v>
      </c>
      <c r="J48" s="1">
        <v>-677.5</v>
      </c>
      <c r="K48" s="1">
        <v>-1260</v>
      </c>
      <c r="L48" s="1">
        <v>-1240</v>
      </c>
      <c r="M48" s="1">
        <v>-890</v>
      </c>
      <c r="N48" s="1">
        <v>-1020</v>
      </c>
      <c r="O48" s="1">
        <v>-890</v>
      </c>
      <c r="P48" s="1">
        <v>-10927.5</v>
      </c>
      <c r="Q48" s="10">
        <f t="shared" si="2"/>
        <v>6.8067922022943466E-6</v>
      </c>
    </row>
    <row r="49" spans="1:17" x14ac:dyDescent="0.3">
      <c r="A49" t="s">
        <v>15</v>
      </c>
      <c r="B49" t="s">
        <v>45</v>
      </c>
      <c r="C49" t="s">
        <v>46</v>
      </c>
      <c r="D49" s="1">
        <v>0</v>
      </c>
      <c r="E49" s="1">
        <v>0</v>
      </c>
      <c r="F49" s="1">
        <v>0</v>
      </c>
      <c r="G49" s="1">
        <v>0</v>
      </c>
      <c r="H49" s="1">
        <v>-103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-103</v>
      </c>
      <c r="Q49" s="10">
        <f t="shared" si="2"/>
        <v>6.4159194402774438E-8</v>
      </c>
    </row>
    <row r="50" spans="1:17" x14ac:dyDescent="0.3">
      <c r="A50" t="s">
        <v>15</v>
      </c>
      <c r="B50" t="s">
        <v>47</v>
      </c>
      <c r="C50" t="s">
        <v>48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0">
        <f t="shared" si="2"/>
        <v>0</v>
      </c>
    </row>
    <row r="51" spans="1:17" x14ac:dyDescent="0.3">
      <c r="A51" t="s">
        <v>15</v>
      </c>
      <c r="B51" t="s">
        <v>49</v>
      </c>
      <c r="C51" t="s">
        <v>50</v>
      </c>
      <c r="D51" s="1">
        <v>0</v>
      </c>
      <c r="E51" s="1">
        <v>-483</v>
      </c>
      <c r="F51" s="1">
        <v>0</v>
      </c>
      <c r="G51" s="1">
        <v>-906</v>
      </c>
      <c r="H51" s="1">
        <v>0</v>
      </c>
      <c r="I51" s="1">
        <v>-120</v>
      </c>
      <c r="J51" s="1">
        <v>-120</v>
      </c>
      <c r="K51" s="1">
        <v>0</v>
      </c>
      <c r="L51" s="1">
        <v>0</v>
      </c>
      <c r="M51" s="1">
        <v>-540</v>
      </c>
      <c r="N51" s="1">
        <v>0</v>
      </c>
      <c r="O51" s="1">
        <v>-420</v>
      </c>
      <c r="P51" s="1">
        <v>-2589</v>
      </c>
      <c r="Q51" s="10">
        <f t="shared" si="2"/>
        <v>1.6127005272697382E-6</v>
      </c>
    </row>
    <row r="52" spans="1:17" ht="15" thickBot="1" x14ac:dyDescent="0.35">
      <c r="A52" s="6" t="s">
        <v>15</v>
      </c>
      <c r="B52" s="6" t="s">
        <v>51</v>
      </c>
      <c r="C52" s="6" t="s">
        <v>52</v>
      </c>
      <c r="D52" s="7">
        <v>-18032.080000000002</v>
      </c>
      <c r="E52" s="7">
        <v>-31605.800000000003</v>
      </c>
      <c r="F52" s="7">
        <v>-53505.760000000002</v>
      </c>
      <c r="G52" s="7">
        <v>-39361.229999999996</v>
      </c>
      <c r="H52" s="7">
        <v>-48961.789999999994</v>
      </c>
      <c r="I52" s="7">
        <v>-60134.3</v>
      </c>
      <c r="J52" s="7">
        <v>-55410.540000000008</v>
      </c>
      <c r="K52" s="7">
        <v>-35216.189999999995</v>
      </c>
      <c r="L52" s="7">
        <v>-34066.329999999994</v>
      </c>
      <c r="M52" s="7">
        <v>-40744.43</v>
      </c>
      <c r="N52" s="7">
        <v>-32753.54</v>
      </c>
      <c r="O52" s="7">
        <v>-37099.78</v>
      </c>
      <c r="P52" s="7">
        <v>-486891.77</v>
      </c>
      <c r="Q52" s="10">
        <f t="shared" si="2"/>
        <v>3.0328722062661107E-4</v>
      </c>
    </row>
    <row r="53" spans="1:17" ht="15" thickTop="1" x14ac:dyDescent="0.3">
      <c r="D53" s="1">
        <f>SUM(D30:D52)</f>
        <v>-84352603.199999988</v>
      </c>
      <c r="E53" s="1">
        <f t="shared" ref="E53:P53" si="3">SUM(E30:E52)</f>
        <v>-139054403.44000003</v>
      </c>
      <c r="F53" s="1">
        <f t="shared" si="3"/>
        <v>-136813924.87</v>
      </c>
      <c r="G53" s="1">
        <f t="shared" si="3"/>
        <v>-129450423.53999998</v>
      </c>
      <c r="H53" s="1">
        <f t="shared" si="3"/>
        <v>-134092578.30999996</v>
      </c>
      <c r="I53" s="1">
        <f t="shared" si="3"/>
        <v>-127675563.99000002</v>
      </c>
      <c r="J53" s="1">
        <f t="shared" si="3"/>
        <v>-133283396.2</v>
      </c>
      <c r="K53" s="1">
        <f t="shared" si="3"/>
        <v>-148083988.94999999</v>
      </c>
      <c r="L53" s="1">
        <f t="shared" si="3"/>
        <v>-140804896.94000003</v>
      </c>
      <c r="M53" s="1">
        <f t="shared" si="3"/>
        <v>-148642108.77000001</v>
      </c>
      <c r="N53" s="1">
        <f t="shared" si="3"/>
        <v>-138785781.05999997</v>
      </c>
      <c r="O53" s="1">
        <f t="shared" si="3"/>
        <v>-144342084.01999998</v>
      </c>
      <c r="P53" s="1">
        <f t="shared" si="3"/>
        <v>-1605381753.2900002</v>
      </c>
    </row>
    <row r="54" spans="1:17" x14ac:dyDescent="0.3"/>
    <row r="55" spans="1:17" x14ac:dyDescent="0.3">
      <c r="A55" s="38" t="s">
        <v>55</v>
      </c>
      <c r="B55" s="38"/>
      <c r="C55" s="38"/>
    </row>
    <row r="56" spans="1:17" x14ac:dyDescent="0.3">
      <c r="A56" s="5" t="s">
        <v>1</v>
      </c>
      <c r="B56" s="5" t="s">
        <v>2</v>
      </c>
      <c r="C56" s="5" t="s">
        <v>3</v>
      </c>
      <c r="D56" s="5">
        <v>7</v>
      </c>
      <c r="E56" s="5">
        <v>8</v>
      </c>
      <c r="F56" s="5">
        <v>9</v>
      </c>
      <c r="G56" s="5">
        <v>10</v>
      </c>
      <c r="H56" s="5">
        <v>11</v>
      </c>
      <c r="I56" s="5">
        <v>12</v>
      </c>
      <c r="J56" s="5">
        <v>1</v>
      </c>
      <c r="K56" s="5">
        <v>2</v>
      </c>
      <c r="L56" s="5">
        <v>3</v>
      </c>
      <c r="M56" s="5">
        <v>4</v>
      </c>
      <c r="N56" s="5">
        <v>5</v>
      </c>
      <c r="O56" s="5">
        <v>6</v>
      </c>
      <c r="P56" s="5" t="s">
        <v>4</v>
      </c>
      <c r="Q56" t="s">
        <v>5</v>
      </c>
    </row>
    <row r="57" spans="1:17" x14ac:dyDescent="0.3">
      <c r="A57" t="s">
        <v>6</v>
      </c>
      <c r="B57" t="s">
        <v>7</v>
      </c>
      <c r="C57" s="17" t="s">
        <v>8</v>
      </c>
      <c r="D57" s="1">
        <v>-7521015.5000000009</v>
      </c>
      <c r="E57" s="1">
        <v>-7475170.5300000003</v>
      </c>
      <c r="F57" s="1">
        <v>-7503882.6400000015</v>
      </c>
      <c r="G57" s="1">
        <v>-7518793.3900000006</v>
      </c>
      <c r="H57" s="1">
        <v>-7501298.4100000001</v>
      </c>
      <c r="I57" s="1">
        <v>-6680969.5099999988</v>
      </c>
      <c r="J57" s="1">
        <v>-5683488.3200000003</v>
      </c>
      <c r="K57" s="1">
        <v>-5085273.9600000009</v>
      </c>
      <c r="L57" s="1">
        <v>-5220612.5999999996</v>
      </c>
      <c r="M57" s="1">
        <v>-6335348.2700000005</v>
      </c>
      <c r="N57" s="1">
        <v>-7319822.6500000004</v>
      </c>
      <c r="O57" s="1">
        <v>-7967731.1199999992</v>
      </c>
      <c r="P57" s="1">
        <v>-81813406.900000006</v>
      </c>
      <c r="Q57" s="10">
        <f>P57/$P$80</f>
        <v>5.1938327503510323E-2</v>
      </c>
    </row>
    <row r="58" spans="1:17" x14ac:dyDescent="0.3">
      <c r="A58" t="s">
        <v>6</v>
      </c>
      <c r="B58" t="s">
        <v>9</v>
      </c>
      <c r="C58" s="17" t="s">
        <v>10</v>
      </c>
      <c r="D58" s="1">
        <v>-16309610.890000001</v>
      </c>
      <c r="E58" s="1">
        <v>-67209903.939999998</v>
      </c>
      <c r="F58" s="1">
        <v>-69341006.410000011</v>
      </c>
      <c r="G58" s="1">
        <v>-63554277.430000007</v>
      </c>
      <c r="H58" s="1">
        <v>-65019534.270000003</v>
      </c>
      <c r="I58" s="1">
        <v>-62542944.929999985</v>
      </c>
      <c r="J58" s="1">
        <v>-63260288.68999999</v>
      </c>
      <c r="K58" s="1">
        <v>-57338244.239999995</v>
      </c>
      <c r="L58" s="1">
        <v>-58883167.209999993</v>
      </c>
      <c r="M58" s="1">
        <v>-62178429.420000002</v>
      </c>
      <c r="N58" s="1">
        <v>-64440887.839999996</v>
      </c>
      <c r="O58" s="1">
        <v>-68179949.060000002</v>
      </c>
      <c r="P58" s="1">
        <v>-718258244.32999992</v>
      </c>
      <c r="Q58" s="10">
        <f t="shared" ref="Q58:Q79" si="4">P58/$P$80</f>
        <v>0.45597822336998745</v>
      </c>
    </row>
    <row r="59" spans="1:17" x14ac:dyDescent="0.3">
      <c r="A59" t="s">
        <v>6</v>
      </c>
      <c r="B59" t="s">
        <v>11</v>
      </c>
      <c r="C59" t="s">
        <v>12</v>
      </c>
      <c r="D59" s="1">
        <v>-38341350.109999999</v>
      </c>
      <c r="E59" s="1">
        <v>-34030189.509999998</v>
      </c>
      <c r="F59" s="1">
        <v>-42644396.300000004</v>
      </c>
      <c r="G59" s="1">
        <v>-40201710.900000006</v>
      </c>
      <c r="H59" s="1">
        <v>-40758578.769999996</v>
      </c>
      <c r="I59" s="1">
        <v>-37753912.100000001</v>
      </c>
      <c r="J59" s="1">
        <v>-37048378.529999994</v>
      </c>
      <c r="K59" s="1">
        <v>-34290491.540000007</v>
      </c>
      <c r="L59" s="1">
        <v>-35341889.510000005</v>
      </c>
      <c r="M59" s="1">
        <v>-39946622.899999991</v>
      </c>
      <c r="N59" s="1">
        <v>-37777215.869999997</v>
      </c>
      <c r="O59" s="1">
        <v>-36244158.970000006</v>
      </c>
      <c r="P59" s="1">
        <v>-454378895.01000005</v>
      </c>
      <c r="Q59" s="10">
        <f t="shared" si="4"/>
        <v>0.28845736602264038</v>
      </c>
    </row>
    <row r="60" spans="1:17" x14ac:dyDescent="0.3">
      <c r="A60" t="s">
        <v>6</v>
      </c>
      <c r="B60" t="s">
        <v>13</v>
      </c>
      <c r="C60" t="s">
        <v>14</v>
      </c>
      <c r="D60" s="18">
        <v>-9539877.6699999999</v>
      </c>
      <c r="E60" s="18">
        <v>-9371111.9199999999</v>
      </c>
      <c r="F60" s="18">
        <v>-8986180.7999999989</v>
      </c>
      <c r="G60" s="18">
        <v>-12627805.919999996</v>
      </c>
      <c r="H60" s="18">
        <v>-10833160.960000003</v>
      </c>
      <c r="I60" s="18">
        <v>-11499406.58</v>
      </c>
      <c r="J60" s="18">
        <v>-13713595.439999999</v>
      </c>
      <c r="K60" s="18">
        <v>-16235502.090000002</v>
      </c>
      <c r="L60" s="18">
        <v>-17599768.269999996</v>
      </c>
      <c r="M60" s="18">
        <v>-24683579.059999999</v>
      </c>
      <c r="N60" s="18">
        <v>-13771194.569999998</v>
      </c>
      <c r="O60" s="18">
        <v>-12924036.159999996</v>
      </c>
      <c r="P60" s="18">
        <v>-161785219.43999997</v>
      </c>
      <c r="Q60" s="19">
        <f t="shared" si="4"/>
        <v>0.10270753939843572</v>
      </c>
    </row>
    <row r="61" spans="1:17" x14ac:dyDescent="0.3">
      <c r="A61" t="s">
        <v>15</v>
      </c>
      <c r="B61" t="s">
        <v>16</v>
      </c>
      <c r="C61" t="s">
        <v>17</v>
      </c>
      <c r="D61" s="1">
        <v>-5359309.88</v>
      </c>
      <c r="E61" s="1">
        <v>-11893224.169999998</v>
      </c>
      <c r="F61" s="1">
        <v>-10304350.460000001</v>
      </c>
      <c r="G61" s="1">
        <v>-9898690.9900000039</v>
      </c>
      <c r="H61" s="1">
        <v>-9131053.3600000013</v>
      </c>
      <c r="I61" s="1">
        <v>-7410248.8499999996</v>
      </c>
      <c r="J61" s="1">
        <v>-9827535.2600000016</v>
      </c>
      <c r="K61" s="1">
        <v>-18162235.989999998</v>
      </c>
      <c r="L61" s="1">
        <v>-23906952.590000007</v>
      </c>
      <c r="M61" s="1">
        <v>-14553968.799999999</v>
      </c>
      <c r="N61" s="1">
        <v>-9585646.3499999996</v>
      </c>
      <c r="O61" s="1">
        <v>-11982943.609999999</v>
      </c>
      <c r="P61" s="1">
        <v>-142016160.31</v>
      </c>
      <c r="Q61" s="10">
        <f t="shared" si="4"/>
        <v>9.0157373032851956E-2</v>
      </c>
    </row>
    <row r="62" spans="1:17" x14ac:dyDescent="0.3">
      <c r="A62" t="s">
        <v>18</v>
      </c>
      <c r="B62" t="s">
        <v>19</v>
      </c>
      <c r="C62" t="s">
        <v>20</v>
      </c>
      <c r="D62" s="1">
        <v>0</v>
      </c>
      <c r="E62" s="1">
        <v>0</v>
      </c>
      <c r="F62" s="1">
        <v>0</v>
      </c>
      <c r="G62" s="1">
        <v>-40000</v>
      </c>
      <c r="H62" s="1">
        <v>0</v>
      </c>
      <c r="I62" s="1">
        <v>0</v>
      </c>
      <c r="J62" s="1">
        <v>-40000</v>
      </c>
      <c r="K62" s="1">
        <v>0</v>
      </c>
      <c r="L62" s="1">
        <v>0</v>
      </c>
      <c r="M62" s="1">
        <v>0</v>
      </c>
      <c r="N62" s="1">
        <v>-1400000</v>
      </c>
      <c r="O62" s="1">
        <v>0</v>
      </c>
      <c r="P62" s="1">
        <v>-1480000</v>
      </c>
      <c r="Q62" s="10">
        <f t="shared" si="4"/>
        <v>9.3956146819739979E-4</v>
      </c>
    </row>
    <row r="63" spans="1:17" x14ac:dyDescent="0.3">
      <c r="A63" t="s">
        <v>6</v>
      </c>
      <c r="B63" t="s">
        <v>16</v>
      </c>
      <c r="C63" t="s">
        <v>17</v>
      </c>
      <c r="D63" s="1">
        <v>-435794.35</v>
      </c>
      <c r="E63" s="1">
        <v>-809792</v>
      </c>
      <c r="F63" s="1">
        <v>-125206.70000000001</v>
      </c>
      <c r="G63" s="1">
        <v>-816288.35</v>
      </c>
      <c r="H63" s="1">
        <v>-32691.85</v>
      </c>
      <c r="I63" s="1">
        <v>-577668.58000000007</v>
      </c>
      <c r="J63" s="1">
        <v>-1081049.6000000001</v>
      </c>
      <c r="K63" s="1">
        <v>-4652374.6499999994</v>
      </c>
      <c r="L63" s="1">
        <v>-1662412.7000000002</v>
      </c>
      <c r="M63" s="1">
        <v>-263183.90000000002</v>
      </c>
      <c r="N63" s="1">
        <v>-131341.5</v>
      </c>
      <c r="O63" s="1">
        <v>-630396</v>
      </c>
      <c r="P63" s="1">
        <v>-11218200.180000002</v>
      </c>
      <c r="Q63" s="10">
        <f t="shared" si="4"/>
        <v>7.1217490754413078E-3</v>
      </c>
    </row>
    <row r="64" spans="1:17" x14ac:dyDescent="0.3">
      <c r="A64" t="s">
        <v>6</v>
      </c>
      <c r="B64" t="s">
        <v>21</v>
      </c>
      <c r="C64" t="s">
        <v>22</v>
      </c>
      <c r="D64" s="1">
        <v>-5862.5</v>
      </c>
      <c r="E64" s="1">
        <v>-7595</v>
      </c>
      <c r="F64" s="1">
        <v>-16590</v>
      </c>
      <c r="G64" s="1">
        <v>-6457.5</v>
      </c>
      <c r="H64" s="1">
        <v>-14700</v>
      </c>
      <c r="I64" s="1">
        <v>-5442.5</v>
      </c>
      <c r="J64" s="1">
        <v>-5267.5</v>
      </c>
      <c r="K64" s="1">
        <v>-6440</v>
      </c>
      <c r="L64" s="1">
        <v>-13492.5</v>
      </c>
      <c r="M64" s="1">
        <v>-7962.5</v>
      </c>
      <c r="N64" s="1">
        <v>-6527.5</v>
      </c>
      <c r="O64" s="1">
        <v>-16502.5</v>
      </c>
      <c r="P64" s="1">
        <v>-112840</v>
      </c>
      <c r="Q64" s="10">
        <f t="shared" si="4"/>
        <v>7.1635213561753095E-5</v>
      </c>
    </row>
    <row r="65" spans="1:17" x14ac:dyDescent="0.3">
      <c r="A65" t="s">
        <v>6</v>
      </c>
      <c r="B65" t="s">
        <v>23</v>
      </c>
      <c r="C65" t="s">
        <v>24</v>
      </c>
      <c r="D65" s="8">
        <v>-36.94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-36.94</v>
      </c>
      <c r="K65" s="8">
        <v>0</v>
      </c>
      <c r="L65" s="8">
        <v>0</v>
      </c>
      <c r="M65" s="8">
        <v>-36.94</v>
      </c>
      <c r="N65" s="8">
        <v>0</v>
      </c>
      <c r="O65" s="8">
        <v>-36.94</v>
      </c>
      <c r="P65" s="8">
        <v>-147.76</v>
      </c>
      <c r="Q65" s="10">
        <f t="shared" si="4"/>
        <v>9.3803785500572819E-8</v>
      </c>
    </row>
    <row r="66" spans="1:17" x14ac:dyDescent="0.3">
      <c r="A66" t="s">
        <v>6</v>
      </c>
      <c r="B66" t="s">
        <v>25</v>
      </c>
      <c r="C66" t="s">
        <v>26</v>
      </c>
      <c r="D66" s="1">
        <v>554.04999999999995</v>
      </c>
      <c r="E66" s="1">
        <v>36.94</v>
      </c>
      <c r="F66" s="1">
        <v>110.80999999999995</v>
      </c>
      <c r="G66" s="1">
        <v>36.94</v>
      </c>
      <c r="H66" s="1">
        <v>-73.88</v>
      </c>
      <c r="I66" s="1">
        <v>73.88</v>
      </c>
      <c r="J66" s="1">
        <v>-147.75</v>
      </c>
      <c r="K66" s="1">
        <v>0</v>
      </c>
      <c r="L66" s="1">
        <v>110.80000000000001</v>
      </c>
      <c r="M66" s="1">
        <v>-73.87</v>
      </c>
      <c r="N66" s="1">
        <v>147.75</v>
      </c>
      <c r="O66" s="1">
        <v>-443.24000000000012</v>
      </c>
      <c r="P66" s="1">
        <v>332.42999999999984</v>
      </c>
      <c r="Q66" s="10">
        <f t="shared" si="4"/>
        <v>-2.1103947221139285E-7</v>
      </c>
    </row>
    <row r="67" spans="1:17" x14ac:dyDescent="0.3">
      <c r="A67" t="s">
        <v>6</v>
      </c>
      <c r="B67" t="s">
        <v>27</v>
      </c>
      <c r="C67" t="s">
        <v>28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-36.94</v>
      </c>
      <c r="L67" s="1">
        <v>-73.88</v>
      </c>
      <c r="M67" s="1">
        <v>0</v>
      </c>
      <c r="N67" s="1">
        <v>0</v>
      </c>
      <c r="O67" s="1">
        <v>0</v>
      </c>
      <c r="P67" s="1">
        <v>-110.82</v>
      </c>
      <c r="Q67" s="10">
        <f t="shared" si="4"/>
        <v>7.0352839125429611E-8</v>
      </c>
    </row>
    <row r="68" spans="1:17" x14ac:dyDescent="0.3">
      <c r="A68" t="s">
        <v>6</v>
      </c>
      <c r="B68" t="s">
        <v>29</v>
      </c>
      <c r="C68" t="s">
        <v>30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0">
        <f t="shared" si="4"/>
        <v>0</v>
      </c>
    </row>
    <row r="69" spans="1:17" x14ac:dyDescent="0.3">
      <c r="A69" t="s">
        <v>6</v>
      </c>
      <c r="B69" t="s">
        <v>31</v>
      </c>
      <c r="C69" t="s">
        <v>32</v>
      </c>
      <c r="D69" s="1">
        <v>-295.5</v>
      </c>
      <c r="E69" s="1">
        <v>-147.75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-147.75</v>
      </c>
      <c r="M69" s="1">
        <v>0</v>
      </c>
      <c r="N69" s="1">
        <v>0</v>
      </c>
      <c r="O69" s="1">
        <v>0</v>
      </c>
      <c r="P69" s="1">
        <v>-591</v>
      </c>
      <c r="Q69" s="10">
        <f t="shared" si="4"/>
        <v>3.7518974844909681E-7</v>
      </c>
    </row>
    <row r="70" spans="1:17" x14ac:dyDescent="0.3">
      <c r="A70" t="s">
        <v>6</v>
      </c>
      <c r="B70" t="s">
        <v>33</v>
      </c>
      <c r="C70" t="s">
        <v>34</v>
      </c>
      <c r="D70" s="1">
        <v>-439.56</v>
      </c>
      <c r="E70" s="1">
        <v>-147.75</v>
      </c>
      <c r="F70" s="1">
        <v>-144.06</v>
      </c>
      <c r="G70" s="1">
        <v>0</v>
      </c>
      <c r="H70" s="1">
        <v>-147.75</v>
      </c>
      <c r="I70" s="1">
        <v>0</v>
      </c>
      <c r="J70" s="1">
        <v>0</v>
      </c>
      <c r="K70" s="1">
        <v>-147.75</v>
      </c>
      <c r="L70" s="1">
        <v>-147.75</v>
      </c>
      <c r="M70" s="1">
        <v>0</v>
      </c>
      <c r="N70" s="1">
        <v>0</v>
      </c>
      <c r="O70" s="1">
        <v>0</v>
      </c>
      <c r="P70" s="1">
        <v>-1174.6199999999999</v>
      </c>
      <c r="Q70" s="10">
        <f t="shared" si="4"/>
        <v>7.456943863338038E-7</v>
      </c>
    </row>
    <row r="71" spans="1:17" x14ac:dyDescent="0.3">
      <c r="A71" t="s">
        <v>6</v>
      </c>
      <c r="B71" t="s">
        <v>35</v>
      </c>
      <c r="C71" t="s">
        <v>36</v>
      </c>
      <c r="D71" s="1">
        <v>-1551.38</v>
      </c>
      <c r="E71" s="1">
        <v>-2955</v>
      </c>
      <c r="F71" s="1">
        <v>-775.69</v>
      </c>
      <c r="G71" s="1">
        <v>-2216.25</v>
      </c>
      <c r="H71" s="1">
        <v>0</v>
      </c>
      <c r="I71" s="1">
        <v>-2955</v>
      </c>
      <c r="J71" s="1">
        <v>-738.75</v>
      </c>
      <c r="K71" s="1">
        <v>-1477.5</v>
      </c>
      <c r="L71" s="1">
        <v>-738.75</v>
      </c>
      <c r="M71" s="1">
        <v>-738.75</v>
      </c>
      <c r="N71" s="1">
        <v>-1477.5</v>
      </c>
      <c r="O71" s="1">
        <v>-1514.44</v>
      </c>
      <c r="P71" s="1">
        <v>-17139.009999999998</v>
      </c>
      <c r="Q71" s="10">
        <f t="shared" si="4"/>
        <v>1.0880509053412105E-5</v>
      </c>
    </row>
    <row r="72" spans="1:17" x14ac:dyDescent="0.3">
      <c r="A72" t="s">
        <v>6</v>
      </c>
      <c r="B72" t="s">
        <v>37</v>
      </c>
      <c r="C72" t="s">
        <v>38</v>
      </c>
      <c r="D72" s="1">
        <v>-300</v>
      </c>
      <c r="E72" s="1">
        <v>0</v>
      </c>
      <c r="F72" s="1">
        <v>-300</v>
      </c>
      <c r="G72" s="1">
        <v>-100</v>
      </c>
      <c r="H72" s="1">
        <v>0</v>
      </c>
      <c r="I72" s="1">
        <v>0</v>
      </c>
      <c r="J72" s="1">
        <v>0</v>
      </c>
      <c r="K72" s="1">
        <v>-300</v>
      </c>
      <c r="L72" s="1">
        <v>-100</v>
      </c>
      <c r="M72" s="1">
        <v>-100</v>
      </c>
      <c r="N72" s="1">
        <v>-100</v>
      </c>
      <c r="O72" s="1">
        <v>0</v>
      </c>
      <c r="P72" s="1">
        <v>-1300</v>
      </c>
      <c r="Q72" s="10">
        <f t="shared" si="4"/>
        <v>8.2529047882204033E-7</v>
      </c>
    </row>
    <row r="73" spans="1:17" x14ac:dyDescent="0.3">
      <c r="A73" t="s">
        <v>6</v>
      </c>
      <c r="B73" t="s">
        <v>39</v>
      </c>
      <c r="C73" t="s">
        <v>40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0">
        <f t="shared" si="4"/>
        <v>0</v>
      </c>
    </row>
    <row r="74" spans="1:17" x14ac:dyDescent="0.3">
      <c r="A74" t="s">
        <v>15</v>
      </c>
      <c r="B74" t="s">
        <v>41</v>
      </c>
      <c r="C74" t="s">
        <v>42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-1808230.37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-1808230.37</v>
      </c>
      <c r="P74" s="1">
        <v>-3616460.74</v>
      </c>
      <c r="Q74" s="10">
        <f t="shared" si="4"/>
        <v>2.2958697044274693E-3</v>
      </c>
    </row>
    <row r="75" spans="1:17" x14ac:dyDescent="0.3">
      <c r="A75" t="s">
        <v>15</v>
      </c>
      <c r="B75" t="s">
        <v>43</v>
      </c>
      <c r="C75" t="s">
        <v>44</v>
      </c>
      <c r="D75" s="1">
        <v>-1130</v>
      </c>
      <c r="E75" s="1">
        <v>-830</v>
      </c>
      <c r="F75" s="1">
        <v>-960</v>
      </c>
      <c r="G75" s="1">
        <v>-1120</v>
      </c>
      <c r="H75" s="1">
        <v>-920</v>
      </c>
      <c r="I75" s="1">
        <v>-840</v>
      </c>
      <c r="J75" s="1">
        <v>46</v>
      </c>
      <c r="K75" s="1">
        <v>-1530</v>
      </c>
      <c r="L75" s="1">
        <v>-1070</v>
      </c>
      <c r="M75" s="1">
        <v>-900</v>
      </c>
      <c r="N75" s="1">
        <v>-1120</v>
      </c>
      <c r="O75" s="1">
        <v>-1020</v>
      </c>
      <c r="P75" s="1">
        <v>-11394</v>
      </c>
      <c r="Q75" s="10">
        <f t="shared" si="4"/>
        <v>7.233353627460252E-6</v>
      </c>
    </row>
    <row r="76" spans="1:17" x14ac:dyDescent="0.3">
      <c r="A76" t="s">
        <v>15</v>
      </c>
      <c r="B76" t="s">
        <v>45</v>
      </c>
      <c r="C76" t="s">
        <v>46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0">
        <f t="shared" si="4"/>
        <v>0</v>
      </c>
    </row>
    <row r="77" spans="1:17" x14ac:dyDescent="0.3">
      <c r="A77" t="s">
        <v>15</v>
      </c>
      <c r="B77" t="s">
        <v>47</v>
      </c>
      <c r="C77" t="s">
        <v>48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0">
        <f t="shared" si="4"/>
        <v>0</v>
      </c>
    </row>
    <row r="78" spans="1:17" x14ac:dyDescent="0.3">
      <c r="A78" t="s">
        <v>15</v>
      </c>
      <c r="B78" t="s">
        <v>49</v>
      </c>
      <c r="C78" t="s">
        <v>50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-120</v>
      </c>
      <c r="K78" s="1">
        <v>-960</v>
      </c>
      <c r="L78" s="1">
        <v>-555</v>
      </c>
      <c r="M78" s="1">
        <v>0</v>
      </c>
      <c r="N78" s="1">
        <v>0</v>
      </c>
      <c r="O78" s="1">
        <v>-450</v>
      </c>
      <c r="P78" s="1">
        <v>-2085</v>
      </c>
      <c r="Q78" s="10">
        <f t="shared" si="4"/>
        <v>1.3236389602645801E-6</v>
      </c>
    </row>
    <row r="79" spans="1:17" ht="15" thickBot="1" x14ac:dyDescent="0.35">
      <c r="A79" s="6" t="s">
        <v>15</v>
      </c>
      <c r="B79" s="6" t="s">
        <v>51</v>
      </c>
      <c r="C79" s="6" t="s">
        <v>52</v>
      </c>
      <c r="D79" s="7">
        <v>-16564.080000000002</v>
      </c>
      <c r="E79" s="7">
        <v>-59855.07</v>
      </c>
      <c r="F79" s="7">
        <v>-37104.759999999995</v>
      </c>
      <c r="G79" s="7">
        <v>-45817.56</v>
      </c>
      <c r="H79" s="7">
        <v>-60580.23000000001</v>
      </c>
      <c r="I79" s="7">
        <v>-54373.9</v>
      </c>
      <c r="J79" s="7">
        <v>-63296.969999999994</v>
      </c>
      <c r="K79" s="7">
        <v>-17218.07</v>
      </c>
      <c r="L79" s="7">
        <v>-11291.810000000001</v>
      </c>
      <c r="M79" s="7">
        <v>-64598.74</v>
      </c>
      <c r="N79" s="7">
        <v>-23603.539999999997</v>
      </c>
      <c r="O79" s="7">
        <v>-35612.399999999994</v>
      </c>
      <c r="P79" s="7">
        <v>-489917.12999999989</v>
      </c>
      <c r="Q79" s="10">
        <f t="shared" si="4"/>
        <v>3.1101841753909204E-4</v>
      </c>
    </row>
    <row r="80" spans="1:17" ht="15" thickTop="1" x14ac:dyDescent="0.3">
      <c r="D80" s="2">
        <f>SUM(D57:D79)</f>
        <v>-77532584.309999987</v>
      </c>
      <c r="E80" s="2">
        <f t="shared" ref="E80:P80" si="5">SUM(E57:E79)</f>
        <v>-130860885.69999999</v>
      </c>
      <c r="F80" s="2">
        <f t="shared" si="5"/>
        <v>-138960787.00999999</v>
      </c>
      <c r="G80" s="2">
        <f t="shared" si="5"/>
        <v>-134713241.35000002</v>
      </c>
      <c r="H80" s="2">
        <f t="shared" si="5"/>
        <v>-133352739.48</v>
      </c>
      <c r="I80" s="2">
        <f t="shared" si="5"/>
        <v>-128336918.44</v>
      </c>
      <c r="J80" s="2">
        <f t="shared" si="5"/>
        <v>-130723897.74999999</v>
      </c>
      <c r="K80" s="2">
        <f t="shared" si="5"/>
        <v>-135792232.72999999</v>
      </c>
      <c r="L80" s="2">
        <f t="shared" si="5"/>
        <v>-142642309.51999998</v>
      </c>
      <c r="M80" s="2">
        <f t="shared" si="5"/>
        <v>-148035543.15000001</v>
      </c>
      <c r="N80" s="2">
        <f t="shared" si="5"/>
        <v>-134458789.56999996</v>
      </c>
      <c r="O80" s="2">
        <f t="shared" si="5"/>
        <v>-139793024.81000003</v>
      </c>
      <c r="P80" s="2">
        <f t="shared" si="5"/>
        <v>-1575202953.8199999</v>
      </c>
    </row>
    <row r="81" x14ac:dyDescent="0.3"/>
    <row r="82" x14ac:dyDescent="0.3"/>
    <row r="83" x14ac:dyDescent="0.3"/>
    <row r="84" x14ac:dyDescent="0.3"/>
    <row r="85" x14ac:dyDescent="0.3"/>
  </sheetData>
  <sortState xmlns:xlrd2="http://schemas.microsoft.com/office/spreadsheetml/2017/richdata2" ref="A57:P79">
    <sortCondition ref="A57:A79"/>
    <sortCondition ref="B57:B79"/>
  </sortState>
  <mergeCells count="3">
    <mergeCell ref="A28:C28"/>
    <mergeCell ref="A1:C1"/>
    <mergeCell ref="A55:C5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92636-F81F-48B1-8811-83F369E69AFA}">
  <dimension ref="A1:T74"/>
  <sheetViews>
    <sheetView topLeftCell="K1" zoomScaleNormal="100" workbookViewId="0">
      <selection activeCell="P4" sqref="P4"/>
    </sheetView>
  </sheetViews>
  <sheetFormatPr defaultColWidth="0" defaultRowHeight="25.8" zeroHeight="1" x14ac:dyDescent="0.5"/>
  <cols>
    <col min="1" max="1" width="8.6640625" style="21" bestFit="1" customWidth="1"/>
    <col min="2" max="2" width="10.109375" hidden="1" customWidth="1"/>
    <col min="3" max="3" width="12" hidden="1" customWidth="1"/>
    <col min="4" max="4" width="29.6640625" bestFit="1" customWidth="1"/>
    <col min="5" max="5" width="17.44140625" bestFit="1" customWidth="1"/>
    <col min="6" max="6" width="18.33203125" bestFit="1" customWidth="1"/>
    <col min="7" max="7" width="17.88671875" bestFit="1" customWidth="1"/>
    <col min="8" max="13" width="18.33203125" bestFit="1" customWidth="1"/>
    <col min="14" max="14" width="17.88671875" bestFit="1" customWidth="1"/>
    <col min="15" max="16" width="18.33203125" bestFit="1" customWidth="1"/>
    <col min="17" max="17" width="20.109375" bestFit="1" customWidth="1"/>
    <col min="18" max="19" width="9.109375" customWidth="1"/>
    <col min="20" max="20" width="0" hidden="1" customWidth="1"/>
    <col min="21" max="16384" width="9.109375" hidden="1"/>
  </cols>
  <sheetData>
    <row r="1" spans="1:17" x14ac:dyDescent="0.5">
      <c r="D1" s="37" t="s">
        <v>56</v>
      </c>
    </row>
    <row r="2" spans="1:17" x14ac:dyDescent="0.5">
      <c r="D2" s="34" t="s">
        <v>57</v>
      </c>
      <c r="E2" s="25" t="s">
        <v>58</v>
      </c>
      <c r="F2" s="26" t="s">
        <v>59</v>
      </c>
      <c r="G2" s="26" t="s">
        <v>60</v>
      </c>
      <c r="H2" s="26" t="s">
        <v>61</v>
      </c>
      <c r="I2" s="26" t="s">
        <v>62</v>
      </c>
      <c r="J2" s="26" t="s">
        <v>63</v>
      </c>
      <c r="K2" s="26" t="s">
        <v>64</v>
      </c>
      <c r="L2" s="26" t="s">
        <v>65</v>
      </c>
      <c r="M2" s="26" t="s">
        <v>66</v>
      </c>
      <c r="N2" s="26" t="s">
        <v>67</v>
      </c>
      <c r="O2" s="26" t="s">
        <v>68</v>
      </c>
      <c r="P2" s="26" t="s">
        <v>69</v>
      </c>
      <c r="Q2" s="27"/>
    </row>
    <row r="3" spans="1:17" x14ac:dyDescent="0.5">
      <c r="B3" s="13" t="s">
        <v>1</v>
      </c>
      <c r="C3" s="13" t="s">
        <v>2</v>
      </c>
      <c r="D3" s="35" t="s">
        <v>70</v>
      </c>
      <c r="E3" s="31" t="s">
        <v>59</v>
      </c>
      <c r="F3" s="31" t="s">
        <v>60</v>
      </c>
      <c r="G3" s="31" t="s">
        <v>61</v>
      </c>
      <c r="H3" s="31" t="s">
        <v>62</v>
      </c>
      <c r="I3" s="31" t="s">
        <v>63</v>
      </c>
      <c r="J3" s="31" t="s">
        <v>64</v>
      </c>
      <c r="K3" s="31" t="s">
        <v>65</v>
      </c>
      <c r="L3" s="31" t="s">
        <v>66</v>
      </c>
      <c r="M3" s="31" t="s">
        <v>67</v>
      </c>
      <c r="N3" s="31" t="s">
        <v>68</v>
      </c>
      <c r="O3" s="31" t="s">
        <v>69</v>
      </c>
      <c r="P3" s="32" t="s">
        <v>71</v>
      </c>
      <c r="Q3" s="28" t="s">
        <v>4</v>
      </c>
    </row>
    <row r="4" spans="1:17" ht="14.4" x14ac:dyDescent="0.3">
      <c r="A4" s="39" t="s">
        <v>72</v>
      </c>
      <c r="B4" s="2" t="s">
        <v>6</v>
      </c>
      <c r="C4" s="2" t="s">
        <v>7</v>
      </c>
      <c r="D4" s="2" t="s">
        <v>8</v>
      </c>
      <c r="E4" s="2">
        <v>6706888.0999999987</v>
      </c>
      <c r="F4" s="2">
        <v>6908948.0099999998</v>
      </c>
      <c r="G4" s="2">
        <v>6776907.6500000004</v>
      </c>
      <c r="H4" s="2">
        <v>6543101.4500000002</v>
      </c>
      <c r="I4" s="2">
        <v>5319261.0399999991</v>
      </c>
      <c r="J4" s="2">
        <v>6841314.0800000001</v>
      </c>
      <c r="K4" s="2">
        <v>3103336.4199999985</v>
      </c>
      <c r="L4" s="2">
        <v>5160920.2</v>
      </c>
      <c r="M4" s="2">
        <v>4699316.09</v>
      </c>
      <c r="N4" s="2">
        <v>5452150.0499999989</v>
      </c>
      <c r="O4" s="2">
        <v>1130682.43</v>
      </c>
      <c r="P4" s="42">
        <v>-48289.540000006557</v>
      </c>
      <c r="Q4" s="2">
        <v>58594535.979999997</v>
      </c>
    </row>
    <row r="5" spans="1:17" ht="14.4" x14ac:dyDescent="0.3">
      <c r="A5" s="40"/>
      <c r="B5" s="2" t="s">
        <v>6</v>
      </c>
      <c r="C5" s="2" t="s">
        <v>9</v>
      </c>
      <c r="D5" s="2" t="s">
        <v>10</v>
      </c>
      <c r="E5" s="2">
        <v>14730695.620000003</v>
      </c>
      <c r="F5" s="2">
        <v>72726804.299999997</v>
      </c>
      <c r="G5" s="2">
        <v>70942321.87000002</v>
      </c>
      <c r="H5" s="2">
        <v>70956561.399999991</v>
      </c>
      <c r="I5" s="2">
        <v>74436015.510000005</v>
      </c>
      <c r="J5" s="2">
        <v>63513565.810000002</v>
      </c>
      <c r="K5" s="2">
        <v>68058249.030000016</v>
      </c>
      <c r="L5" s="2">
        <v>61948582.819999993</v>
      </c>
      <c r="M5" s="2">
        <v>59424533.689999998</v>
      </c>
      <c r="N5" s="2">
        <v>67893054.439999998</v>
      </c>
      <c r="O5" s="2">
        <v>69239564.319999993</v>
      </c>
      <c r="P5" s="22">
        <v>11182472.930000067</v>
      </c>
      <c r="Q5" s="2">
        <v>705052421.74000001</v>
      </c>
    </row>
    <row r="6" spans="1:17" ht="14.4" x14ac:dyDescent="0.3">
      <c r="A6" s="40"/>
      <c r="B6" s="2" t="s">
        <v>6</v>
      </c>
      <c r="C6" s="2" t="s">
        <v>11</v>
      </c>
      <c r="D6" s="2" t="s">
        <v>12</v>
      </c>
      <c r="E6" s="2">
        <v>39558698.010000005</v>
      </c>
      <c r="F6" s="2">
        <v>41066354.010000005</v>
      </c>
      <c r="G6" s="2">
        <v>41733129.689999998</v>
      </c>
      <c r="H6" s="2">
        <v>42156362.890000015</v>
      </c>
      <c r="I6" s="2">
        <v>44607646.649999991</v>
      </c>
      <c r="J6" s="2">
        <v>39038702.430000007</v>
      </c>
      <c r="K6" s="2">
        <v>39900525.789999999</v>
      </c>
      <c r="L6" s="2">
        <v>38615656.570000008</v>
      </c>
      <c r="M6" s="2">
        <v>38534631.649999999</v>
      </c>
      <c r="N6" s="2">
        <v>44040436.409999982</v>
      </c>
      <c r="O6" s="2">
        <v>41571735.789999999</v>
      </c>
      <c r="P6" s="22">
        <v>40986038.610000014</v>
      </c>
      <c r="Q6" s="2">
        <v>491809918.5</v>
      </c>
    </row>
    <row r="7" spans="1:17" ht="14.4" x14ac:dyDescent="0.3">
      <c r="A7" s="40"/>
      <c r="B7" s="2" t="s">
        <v>6</v>
      </c>
      <c r="C7" s="2" t="s">
        <v>13</v>
      </c>
      <c r="D7" s="2" t="s">
        <v>14</v>
      </c>
      <c r="E7" s="2">
        <v>9756825.6999999993</v>
      </c>
      <c r="F7" s="2">
        <v>9493381.5500000007</v>
      </c>
      <c r="G7" s="2">
        <v>9703797.3499999996</v>
      </c>
      <c r="H7" s="2">
        <v>11619418.5</v>
      </c>
      <c r="I7" s="2">
        <v>7788307.2700000005</v>
      </c>
      <c r="J7" s="2">
        <v>11486457.869999999</v>
      </c>
      <c r="K7" s="2">
        <v>13306044.819999998</v>
      </c>
      <c r="L7" s="2">
        <v>15960995.280000003</v>
      </c>
      <c r="M7" s="2">
        <v>16937599.390000001</v>
      </c>
      <c r="N7" s="2">
        <v>23598725.619999997</v>
      </c>
      <c r="O7" s="2">
        <v>11275166.039999999</v>
      </c>
      <c r="P7" s="22">
        <v>12953555.660000026</v>
      </c>
      <c r="Q7" s="2">
        <v>153880275.05000001</v>
      </c>
    </row>
    <row r="8" spans="1:17" ht="14.4" x14ac:dyDescent="0.3">
      <c r="A8" s="40"/>
      <c r="B8" s="2" t="s">
        <v>15</v>
      </c>
      <c r="C8" s="2" t="s">
        <v>16</v>
      </c>
      <c r="D8" s="2" t="s">
        <v>17</v>
      </c>
      <c r="E8" s="2">
        <v>10738803.509999998</v>
      </c>
      <c r="F8" s="2">
        <v>8361790.5800000029</v>
      </c>
      <c r="G8" s="2">
        <v>11546473.41</v>
      </c>
      <c r="H8" s="2">
        <v>10367908.660000002</v>
      </c>
      <c r="I8" s="2">
        <v>8816658.8000000007</v>
      </c>
      <c r="J8" s="2">
        <v>8820823.4299999997</v>
      </c>
      <c r="K8" s="2">
        <v>8321624.5900000017</v>
      </c>
      <c r="L8" s="2">
        <v>14790575.359999999</v>
      </c>
      <c r="M8" s="2">
        <v>24749574.799999993</v>
      </c>
      <c r="N8" s="2">
        <v>12293052.730000002</v>
      </c>
      <c r="O8" s="2">
        <v>10879531.98</v>
      </c>
      <c r="P8" s="22">
        <v>11452859.980000019</v>
      </c>
      <c r="Q8" s="2">
        <v>141139677.83000004</v>
      </c>
    </row>
    <row r="9" spans="1:17" ht="15" thickBot="1" x14ac:dyDescent="0.35">
      <c r="A9" s="41"/>
      <c r="B9" s="23" t="s">
        <v>73</v>
      </c>
      <c r="C9" s="23" t="s">
        <v>73</v>
      </c>
      <c r="D9" s="33" t="s">
        <v>74</v>
      </c>
      <c r="E9" s="9">
        <v>1362050.83</v>
      </c>
      <c r="F9" s="9">
        <v>541485.28</v>
      </c>
      <c r="G9" s="9">
        <v>922857.48999999987</v>
      </c>
      <c r="H9" s="9">
        <v>572127.44999999995</v>
      </c>
      <c r="I9" s="9">
        <v>371562.22000000003</v>
      </c>
      <c r="J9" s="9">
        <v>3129183.31</v>
      </c>
      <c r="K9" s="9">
        <v>3419620.89</v>
      </c>
      <c r="L9" s="9">
        <v>6567668.1200000001</v>
      </c>
      <c r="M9" s="9">
        <v>2361197.69</v>
      </c>
      <c r="N9" s="9">
        <v>1158725.51</v>
      </c>
      <c r="O9" s="9">
        <v>2546793.5299999998</v>
      </c>
      <c r="P9" s="24">
        <v>2889327.1800000006</v>
      </c>
      <c r="Q9" s="9">
        <v>25842599.500000004</v>
      </c>
    </row>
    <row r="10" spans="1:17" ht="26.4" thickTop="1" x14ac:dyDescent="0.5">
      <c r="D10" s="36" t="s">
        <v>4</v>
      </c>
      <c r="E10" s="2">
        <f>SUM(E4:E9)</f>
        <v>82853961.769999996</v>
      </c>
      <c r="F10" s="2">
        <f t="shared" ref="F10:P10" si="0">SUM(F4:F9)</f>
        <v>139098763.73000002</v>
      </c>
      <c r="G10" s="2">
        <f t="shared" si="0"/>
        <v>141625487.46000004</v>
      </c>
      <c r="H10" s="2">
        <f t="shared" si="0"/>
        <v>142215480.34999999</v>
      </c>
      <c r="I10" s="2">
        <f t="shared" si="0"/>
        <v>141339451.49000001</v>
      </c>
      <c r="J10" s="2">
        <f t="shared" si="0"/>
        <v>132830046.93000001</v>
      </c>
      <c r="K10" s="2">
        <f t="shared" si="0"/>
        <v>136109401.53999999</v>
      </c>
      <c r="L10" s="2">
        <f t="shared" si="0"/>
        <v>143044398.35000002</v>
      </c>
      <c r="M10" s="2">
        <f t="shared" si="0"/>
        <v>146706853.31</v>
      </c>
      <c r="N10" s="2">
        <f t="shared" si="0"/>
        <v>154436144.75999996</v>
      </c>
      <c r="O10" s="2">
        <f t="shared" si="0"/>
        <v>136643474.08999997</v>
      </c>
      <c r="P10" s="2">
        <f t="shared" si="0"/>
        <v>79415964.820000127</v>
      </c>
      <c r="Q10" s="2">
        <f t="shared" ref="Q10" si="1">SUM(E10:P10)</f>
        <v>1576319428.6000001</v>
      </c>
    </row>
    <row r="17" spans="1:17" x14ac:dyDescent="0.5"/>
    <row r="18" spans="1:17" x14ac:dyDescent="0.5"/>
    <row r="27" spans="1:17" ht="26.25" hidden="1" customHeight="1" x14ac:dyDescent="0.5">
      <c r="C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7" x14ac:dyDescent="0.5">
      <c r="D28" s="34" t="s">
        <v>57</v>
      </c>
      <c r="E28" s="25" t="s">
        <v>75</v>
      </c>
      <c r="F28" s="26" t="s">
        <v>59</v>
      </c>
      <c r="G28" s="26" t="s">
        <v>60</v>
      </c>
      <c r="H28" s="26" t="s">
        <v>61</v>
      </c>
      <c r="I28" s="26" t="s">
        <v>62</v>
      </c>
      <c r="J28" s="26" t="s">
        <v>63</v>
      </c>
      <c r="K28" s="26" t="s">
        <v>64</v>
      </c>
      <c r="L28" s="26" t="s">
        <v>65</v>
      </c>
      <c r="M28" s="26" t="s">
        <v>66</v>
      </c>
      <c r="N28" s="26" t="s">
        <v>67</v>
      </c>
      <c r="O28" s="26" t="s">
        <v>68</v>
      </c>
      <c r="P28" s="26" t="s">
        <v>69</v>
      </c>
      <c r="Q28" s="27"/>
    </row>
    <row r="29" spans="1:17" x14ac:dyDescent="0.5">
      <c r="B29" s="4" t="s">
        <v>1</v>
      </c>
      <c r="C29" s="4" t="s">
        <v>2</v>
      </c>
      <c r="D29" s="35" t="s">
        <v>70</v>
      </c>
      <c r="E29" s="31" t="s">
        <v>59</v>
      </c>
      <c r="F29" s="31" t="s">
        <v>60</v>
      </c>
      <c r="G29" s="31" t="s">
        <v>61</v>
      </c>
      <c r="H29" s="31" t="s">
        <v>62</v>
      </c>
      <c r="I29" s="31" t="s">
        <v>63</v>
      </c>
      <c r="J29" s="31" t="s">
        <v>64</v>
      </c>
      <c r="K29" s="31" t="s">
        <v>65</v>
      </c>
      <c r="L29" s="31" t="s">
        <v>66</v>
      </c>
      <c r="M29" s="31" t="s">
        <v>67</v>
      </c>
      <c r="N29" s="31" t="s">
        <v>68</v>
      </c>
      <c r="O29" s="31" t="s">
        <v>69</v>
      </c>
      <c r="P29" s="32" t="s">
        <v>58</v>
      </c>
      <c r="Q29" s="29" t="s">
        <v>4</v>
      </c>
    </row>
    <row r="30" spans="1:17" ht="14.4" x14ac:dyDescent="0.3">
      <c r="A30" s="39" t="s">
        <v>54</v>
      </c>
      <c r="B30" s="2" t="s">
        <v>6</v>
      </c>
      <c r="C30" s="2" t="s">
        <v>7</v>
      </c>
      <c r="D30" s="2" t="s">
        <v>8</v>
      </c>
      <c r="E30" s="2">
        <v>9993817.4299999978</v>
      </c>
      <c r="F30" s="2">
        <v>8731087.2100000009</v>
      </c>
      <c r="G30" s="2">
        <v>7947589.1700000009</v>
      </c>
      <c r="H30" s="2">
        <v>6910184.6699999999</v>
      </c>
      <c r="I30" s="2">
        <v>6601480.4900000002</v>
      </c>
      <c r="J30" s="2">
        <v>6129079.9000000004</v>
      </c>
      <c r="K30" s="2">
        <v>5545348.879999999</v>
      </c>
      <c r="L30" s="2">
        <v>5742654.9900000002</v>
      </c>
      <c r="M30" s="2">
        <v>5411962.0300000003</v>
      </c>
      <c r="N30" s="2">
        <v>5859162.3699999992</v>
      </c>
      <c r="O30" s="2">
        <v>6223256.5800000001</v>
      </c>
      <c r="P30" s="2">
        <v>6657484.7699999996</v>
      </c>
      <c r="Q30" s="2">
        <v>81753108.489999995</v>
      </c>
    </row>
    <row r="31" spans="1:17" ht="14.4" x14ac:dyDescent="0.3">
      <c r="A31" s="40"/>
      <c r="B31" s="2" t="s">
        <v>6</v>
      </c>
      <c r="C31" s="2" t="s">
        <v>9</v>
      </c>
      <c r="D31" s="2" t="s">
        <v>10</v>
      </c>
      <c r="E31" s="2">
        <v>12702820.889999999</v>
      </c>
      <c r="F31" s="2">
        <v>69106158.840000004</v>
      </c>
      <c r="G31" s="2">
        <v>69512011.320000008</v>
      </c>
      <c r="H31" s="2">
        <v>60285898.609999992</v>
      </c>
      <c r="I31" s="2">
        <v>67644011.61999999</v>
      </c>
      <c r="J31" s="2">
        <v>65312155.710000001</v>
      </c>
      <c r="K31" s="2">
        <v>65353796.480000004</v>
      </c>
      <c r="L31" s="2">
        <v>61441389.440000005</v>
      </c>
      <c r="M31" s="2">
        <v>56346671.710000008</v>
      </c>
      <c r="N31" s="2">
        <v>65178702.809999995</v>
      </c>
      <c r="O31" s="2">
        <v>66884970.00999999</v>
      </c>
      <c r="P31" s="2">
        <v>70280958.329999983</v>
      </c>
      <c r="Q31" s="2">
        <v>730049545.76999998</v>
      </c>
    </row>
    <row r="32" spans="1:17" ht="14.4" x14ac:dyDescent="0.3">
      <c r="A32" s="40"/>
      <c r="B32" s="2" t="s">
        <v>6</v>
      </c>
      <c r="C32" s="2" t="s">
        <v>11</v>
      </c>
      <c r="D32" s="2" t="s">
        <v>12</v>
      </c>
      <c r="E32" s="2">
        <v>44052278.120000005</v>
      </c>
      <c r="F32" s="2">
        <v>39114884.70000001</v>
      </c>
      <c r="G32" s="2">
        <v>39908378.25</v>
      </c>
      <c r="H32" s="2">
        <v>37043036.439999998</v>
      </c>
      <c r="I32" s="2">
        <v>42547577.739999995</v>
      </c>
      <c r="J32" s="2">
        <v>36242394.520000011</v>
      </c>
      <c r="K32" s="2">
        <v>35490882.29999999</v>
      </c>
      <c r="L32" s="2">
        <v>41340879.910000004</v>
      </c>
      <c r="M32" s="2">
        <v>35589206.579999998</v>
      </c>
      <c r="N32" s="2">
        <v>40279022.719999999</v>
      </c>
      <c r="O32" s="2">
        <v>38993122.109999992</v>
      </c>
      <c r="P32" s="2">
        <v>40809308.120000005</v>
      </c>
      <c r="Q32" s="2">
        <v>471410971.50999999</v>
      </c>
    </row>
    <row r="33" spans="1:17" ht="14.4" x14ac:dyDescent="0.3">
      <c r="A33" s="40"/>
      <c r="B33" s="2" t="s">
        <v>6</v>
      </c>
      <c r="C33" s="2" t="s">
        <v>13</v>
      </c>
      <c r="D33" s="2" t="s">
        <v>14</v>
      </c>
      <c r="E33" s="2">
        <v>9075865.6900000013</v>
      </c>
      <c r="F33" s="2">
        <v>9512540.5999999996</v>
      </c>
      <c r="G33" s="2">
        <v>9324659.3900000006</v>
      </c>
      <c r="H33" s="2">
        <v>13108666.050000001</v>
      </c>
      <c r="I33" s="2">
        <v>8703589.1499999985</v>
      </c>
      <c r="J33" s="2">
        <v>12174682.25</v>
      </c>
      <c r="K33" s="2">
        <v>12358190.050000003</v>
      </c>
      <c r="L33" s="2">
        <v>15558096.23</v>
      </c>
      <c r="M33" s="2">
        <v>15839948.260000002</v>
      </c>
      <c r="N33" s="2">
        <v>23915042.98</v>
      </c>
      <c r="O33" s="2">
        <v>13286837.25</v>
      </c>
      <c r="P33" s="2">
        <v>14043495.399999999</v>
      </c>
      <c r="Q33" s="2">
        <v>156901613.30000004</v>
      </c>
    </row>
    <row r="34" spans="1:17" ht="14.4" x14ac:dyDescent="0.3">
      <c r="A34" s="40"/>
      <c r="B34" s="2" t="s">
        <v>15</v>
      </c>
      <c r="C34" s="2" t="s">
        <v>16</v>
      </c>
      <c r="D34" s="2" t="s">
        <v>17</v>
      </c>
      <c r="E34" s="2">
        <v>8303594.7600000007</v>
      </c>
      <c r="F34" s="2">
        <v>11483348.290000001</v>
      </c>
      <c r="G34" s="2">
        <v>9493323.1700000018</v>
      </c>
      <c r="H34" s="2">
        <v>11952850.030000001</v>
      </c>
      <c r="I34" s="2">
        <v>8295510.0200000014</v>
      </c>
      <c r="J34" s="2">
        <v>5277119.5799999991</v>
      </c>
      <c r="K34" s="2">
        <v>11017625.15</v>
      </c>
      <c r="L34" s="2">
        <v>16181296.800000001</v>
      </c>
      <c r="M34" s="2">
        <v>24632232.699999999</v>
      </c>
      <c r="N34" s="2">
        <v>12610610.93</v>
      </c>
      <c r="O34" s="2">
        <v>11271376.440000001</v>
      </c>
      <c r="P34" s="2">
        <v>10346999.019999998</v>
      </c>
      <c r="Q34" s="2">
        <v>140865886.89000002</v>
      </c>
    </row>
    <row r="35" spans="1:17" ht="15" thickBot="1" x14ac:dyDescent="0.35">
      <c r="A35" s="41"/>
      <c r="B35" s="23" t="s">
        <v>73</v>
      </c>
      <c r="C35" s="23" t="s">
        <v>73</v>
      </c>
      <c r="D35" s="33" t="s">
        <v>74</v>
      </c>
      <c r="E35" s="9">
        <v>224226.31</v>
      </c>
      <c r="F35" s="9">
        <v>1106383.8</v>
      </c>
      <c r="G35" s="9">
        <v>627963.57000000007</v>
      </c>
      <c r="H35" s="9">
        <v>149787.74</v>
      </c>
      <c r="I35" s="9">
        <v>300409.28999999998</v>
      </c>
      <c r="J35" s="9">
        <v>2540132.0299999998</v>
      </c>
      <c r="K35" s="9">
        <v>3517553.34</v>
      </c>
      <c r="L35" s="9">
        <v>7819671.5800000001</v>
      </c>
      <c r="M35" s="9">
        <v>2984875.6599999997</v>
      </c>
      <c r="N35" s="9">
        <v>799566.96</v>
      </c>
      <c r="O35" s="9">
        <v>2126218.67</v>
      </c>
      <c r="P35" s="9">
        <v>2203838.38</v>
      </c>
      <c r="Q35" s="9">
        <v>24400627.330000002</v>
      </c>
    </row>
    <row r="36" spans="1:17" ht="26.4" thickTop="1" x14ac:dyDescent="0.5">
      <c r="D36" s="36" t="s">
        <v>4</v>
      </c>
      <c r="E36" s="2">
        <f>SUM(E30:E35)</f>
        <v>84352603.200000003</v>
      </c>
      <c r="F36" s="2">
        <f t="shared" ref="F36" si="2">SUM(F30:F35)</f>
        <v>139054403.44000003</v>
      </c>
      <c r="G36" s="2">
        <f t="shared" ref="G36" si="3">SUM(G30:G35)</f>
        <v>136813924.87</v>
      </c>
      <c r="H36" s="2">
        <f t="shared" ref="H36" si="4">SUM(H30:H35)</f>
        <v>129450423.53999998</v>
      </c>
      <c r="I36" s="2">
        <f t="shared" ref="I36" si="5">SUM(I30:I35)</f>
        <v>134092578.30999997</v>
      </c>
      <c r="J36" s="2">
        <f t="shared" ref="J36" si="6">SUM(J30:J35)</f>
        <v>127675563.99000001</v>
      </c>
      <c r="K36" s="2">
        <f t="shared" ref="K36" si="7">SUM(K30:K35)</f>
        <v>133283396.2</v>
      </c>
      <c r="L36" s="2">
        <f t="shared" ref="L36" si="8">SUM(L30:L35)</f>
        <v>148083988.95000002</v>
      </c>
      <c r="M36" s="2">
        <f t="shared" ref="M36" si="9">SUM(M30:M35)</f>
        <v>140804896.94</v>
      </c>
      <c r="N36" s="2">
        <f t="shared" ref="N36" si="10">SUM(N30:N35)</f>
        <v>148642108.77000001</v>
      </c>
      <c r="O36" s="2">
        <f t="shared" ref="O36" si="11">SUM(O30:O35)</f>
        <v>138785781.05999997</v>
      </c>
      <c r="P36" s="2">
        <f t="shared" ref="P36" si="12">SUM(P30:P35)</f>
        <v>144342084.01999998</v>
      </c>
      <c r="Q36" s="2">
        <f t="shared" ref="Q36" si="13">SUM(E36:P36)</f>
        <v>1605381753.29</v>
      </c>
    </row>
    <row r="49" spans="1:17" x14ac:dyDescent="0.5"/>
    <row r="50" spans="1:17" x14ac:dyDescent="0.5"/>
    <row r="53" spans="1:17" ht="26.25" hidden="1" customHeight="1" x14ac:dyDescent="0.5"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7" x14ac:dyDescent="0.5">
      <c r="D54" s="34" t="s">
        <v>57</v>
      </c>
      <c r="E54" s="25" t="s">
        <v>76</v>
      </c>
      <c r="F54" s="26" t="s">
        <v>59</v>
      </c>
      <c r="G54" s="26" t="s">
        <v>60</v>
      </c>
      <c r="H54" s="26" t="s">
        <v>61</v>
      </c>
      <c r="I54" s="26" t="s">
        <v>62</v>
      </c>
      <c r="J54" s="26" t="s">
        <v>63</v>
      </c>
      <c r="K54" s="26" t="s">
        <v>64</v>
      </c>
      <c r="L54" s="26" t="s">
        <v>65</v>
      </c>
      <c r="M54" s="26" t="s">
        <v>66</v>
      </c>
      <c r="N54" s="26" t="s">
        <v>67</v>
      </c>
      <c r="O54" s="26" t="s">
        <v>68</v>
      </c>
      <c r="P54" s="26" t="s">
        <v>69</v>
      </c>
      <c r="Q54" s="27"/>
    </row>
    <row r="55" spans="1:17" x14ac:dyDescent="0.5">
      <c r="B55" s="5" t="s">
        <v>1</v>
      </c>
      <c r="C55" s="5" t="s">
        <v>2</v>
      </c>
      <c r="D55" s="35" t="s">
        <v>70</v>
      </c>
      <c r="E55" s="31" t="s">
        <v>59</v>
      </c>
      <c r="F55" s="31" t="s">
        <v>60</v>
      </c>
      <c r="G55" s="31" t="s">
        <v>61</v>
      </c>
      <c r="H55" s="31" t="s">
        <v>62</v>
      </c>
      <c r="I55" s="31" t="s">
        <v>63</v>
      </c>
      <c r="J55" s="31" t="s">
        <v>64</v>
      </c>
      <c r="K55" s="31" t="s">
        <v>65</v>
      </c>
      <c r="L55" s="31" t="s">
        <v>66</v>
      </c>
      <c r="M55" s="31" t="s">
        <v>67</v>
      </c>
      <c r="N55" s="31" t="s">
        <v>68</v>
      </c>
      <c r="O55" s="31" t="s">
        <v>69</v>
      </c>
      <c r="P55" s="32" t="s">
        <v>75</v>
      </c>
      <c r="Q55" s="30" t="s">
        <v>4</v>
      </c>
    </row>
    <row r="56" spans="1:17" ht="14.4" x14ac:dyDescent="0.3">
      <c r="A56" s="39" t="s">
        <v>55</v>
      </c>
      <c r="B56" s="2" t="s">
        <v>6</v>
      </c>
      <c r="C56" s="2" t="s">
        <v>7</v>
      </c>
      <c r="D56" s="2" t="s">
        <v>8</v>
      </c>
      <c r="E56" s="2">
        <v>7521015.5000000009</v>
      </c>
      <c r="F56" s="2">
        <v>7475170.5300000003</v>
      </c>
      <c r="G56" s="2">
        <v>7503882.6400000015</v>
      </c>
      <c r="H56" s="2">
        <v>7518793.3900000006</v>
      </c>
      <c r="I56" s="2">
        <v>7501298.4100000001</v>
      </c>
      <c r="J56" s="2">
        <v>6680969.5099999988</v>
      </c>
      <c r="K56" s="2">
        <v>5683488.3200000003</v>
      </c>
      <c r="L56" s="2">
        <v>5085273.9600000009</v>
      </c>
      <c r="M56" s="2">
        <v>5220612.5999999996</v>
      </c>
      <c r="N56" s="2">
        <v>6335348.2700000005</v>
      </c>
      <c r="O56" s="2">
        <v>7319822.6500000004</v>
      </c>
      <c r="P56" s="2">
        <v>7967731.1199999992</v>
      </c>
      <c r="Q56" s="2">
        <v>81813406.900000006</v>
      </c>
    </row>
    <row r="57" spans="1:17" ht="14.4" x14ac:dyDescent="0.3">
      <c r="A57" s="40"/>
      <c r="B57" s="2" t="s">
        <v>6</v>
      </c>
      <c r="C57" s="2" t="s">
        <v>9</v>
      </c>
      <c r="D57" s="2" t="s">
        <v>10</v>
      </c>
      <c r="E57" s="2">
        <v>16309610.890000001</v>
      </c>
      <c r="F57" s="2">
        <v>67209903.939999998</v>
      </c>
      <c r="G57" s="2">
        <v>69341006.410000011</v>
      </c>
      <c r="H57" s="2">
        <v>63554277.430000007</v>
      </c>
      <c r="I57" s="2">
        <v>65019534.270000003</v>
      </c>
      <c r="J57" s="2">
        <v>62542944.929999985</v>
      </c>
      <c r="K57" s="2">
        <v>63260288.68999999</v>
      </c>
      <c r="L57" s="2">
        <v>57338244.239999995</v>
      </c>
      <c r="M57" s="2">
        <v>58883167.209999993</v>
      </c>
      <c r="N57" s="2">
        <v>62178429.420000002</v>
      </c>
      <c r="O57" s="2">
        <v>64440887.839999996</v>
      </c>
      <c r="P57" s="2">
        <v>68179949.060000002</v>
      </c>
      <c r="Q57" s="2">
        <v>718258244.32999992</v>
      </c>
    </row>
    <row r="58" spans="1:17" ht="14.4" x14ac:dyDescent="0.3">
      <c r="A58" s="40"/>
      <c r="B58" s="2" t="s">
        <v>6</v>
      </c>
      <c r="C58" s="2" t="s">
        <v>11</v>
      </c>
      <c r="D58" s="2" t="s">
        <v>12</v>
      </c>
      <c r="E58" s="2">
        <v>38341350.109999999</v>
      </c>
      <c r="F58" s="2">
        <v>34030189.509999998</v>
      </c>
      <c r="G58" s="2">
        <v>42644396.300000004</v>
      </c>
      <c r="H58" s="2">
        <v>40201710.900000006</v>
      </c>
      <c r="I58" s="2">
        <v>40758578.769999996</v>
      </c>
      <c r="J58" s="2">
        <v>37753912.100000001</v>
      </c>
      <c r="K58" s="2">
        <v>37048378.529999994</v>
      </c>
      <c r="L58" s="2">
        <v>34290491.540000007</v>
      </c>
      <c r="M58" s="2">
        <v>35341889.510000005</v>
      </c>
      <c r="N58" s="2">
        <v>39946622.899999991</v>
      </c>
      <c r="O58" s="2">
        <v>37777215.869999997</v>
      </c>
      <c r="P58" s="2">
        <v>36244158.970000006</v>
      </c>
      <c r="Q58" s="2">
        <v>454378895.01000005</v>
      </c>
    </row>
    <row r="59" spans="1:17" ht="14.4" x14ac:dyDescent="0.3">
      <c r="A59" s="40"/>
      <c r="B59" s="2" t="s">
        <v>6</v>
      </c>
      <c r="C59" s="2" t="s">
        <v>13</v>
      </c>
      <c r="D59" s="2" t="s">
        <v>14</v>
      </c>
      <c r="E59" s="2">
        <v>9539877.6699999999</v>
      </c>
      <c r="F59" s="2">
        <v>9371111.9199999999</v>
      </c>
      <c r="G59" s="2">
        <v>8986180.7999999989</v>
      </c>
      <c r="H59" s="2">
        <v>12627805.919999996</v>
      </c>
      <c r="I59" s="2">
        <v>10833160.960000003</v>
      </c>
      <c r="J59" s="2">
        <v>11499406.58</v>
      </c>
      <c r="K59" s="2">
        <v>13713595.439999999</v>
      </c>
      <c r="L59" s="2">
        <v>16235502.090000002</v>
      </c>
      <c r="M59" s="2">
        <v>17599768.269999996</v>
      </c>
      <c r="N59" s="2">
        <v>24683579.059999999</v>
      </c>
      <c r="O59" s="2">
        <v>13771194.569999998</v>
      </c>
      <c r="P59" s="2">
        <v>12924036.159999996</v>
      </c>
      <c r="Q59" s="2">
        <v>161785219.43999997</v>
      </c>
    </row>
    <row r="60" spans="1:17" ht="14.4" x14ac:dyDescent="0.3">
      <c r="A60" s="40"/>
      <c r="B60" s="2" t="s">
        <v>15</v>
      </c>
      <c r="C60" s="2" t="s">
        <v>16</v>
      </c>
      <c r="D60" s="2" t="s">
        <v>17</v>
      </c>
      <c r="E60" s="2">
        <v>5359309.88</v>
      </c>
      <c r="F60" s="2">
        <v>11893224.169999998</v>
      </c>
      <c r="G60" s="2">
        <v>10304350.460000001</v>
      </c>
      <c r="H60" s="2">
        <v>9898690.9900000039</v>
      </c>
      <c r="I60" s="2">
        <v>9131053.3600000013</v>
      </c>
      <c r="J60" s="2">
        <v>7410248.8499999996</v>
      </c>
      <c r="K60" s="2">
        <v>9827535.2600000016</v>
      </c>
      <c r="L60" s="2">
        <v>18162235.989999998</v>
      </c>
      <c r="M60" s="2">
        <v>23906952.590000007</v>
      </c>
      <c r="N60" s="2">
        <v>14553968.799999999</v>
      </c>
      <c r="O60" s="2">
        <v>9585646.3499999996</v>
      </c>
      <c r="P60" s="2">
        <v>11982943.609999999</v>
      </c>
      <c r="Q60" s="2">
        <v>142016160.31</v>
      </c>
    </row>
    <row r="61" spans="1:17" ht="15" thickBot="1" x14ac:dyDescent="0.35">
      <c r="A61" s="41"/>
      <c r="B61" s="23" t="s">
        <v>73</v>
      </c>
      <c r="C61" s="23" t="s">
        <v>73</v>
      </c>
      <c r="D61" s="33" t="s">
        <v>74</v>
      </c>
      <c r="E61" s="9">
        <v>461420.26</v>
      </c>
      <c r="F61" s="9">
        <v>881285.63</v>
      </c>
      <c r="G61" s="9">
        <v>180970.40000000002</v>
      </c>
      <c r="H61" s="9">
        <v>911962.72</v>
      </c>
      <c r="I61" s="9">
        <v>109113.71</v>
      </c>
      <c r="J61" s="9">
        <v>2449436.4700000002</v>
      </c>
      <c r="K61" s="9">
        <v>1190611.51</v>
      </c>
      <c r="L61" s="9">
        <v>4680484.91</v>
      </c>
      <c r="M61" s="9">
        <v>1689919.34</v>
      </c>
      <c r="N61" s="9">
        <v>337594.7</v>
      </c>
      <c r="O61" s="9">
        <v>1564022.29</v>
      </c>
      <c r="P61" s="9">
        <v>2494205.89</v>
      </c>
      <c r="Q61" s="9">
        <v>16951027.829999998</v>
      </c>
    </row>
    <row r="62" spans="1:17" ht="26.4" thickTop="1" x14ac:dyDescent="0.5">
      <c r="D62" s="36" t="s">
        <v>4</v>
      </c>
      <c r="E62" s="2">
        <f>SUM(E56:E61)</f>
        <v>77532584.310000002</v>
      </c>
      <c r="F62" s="2">
        <f t="shared" ref="F62" si="14">SUM(F56:F61)</f>
        <v>130860885.69999999</v>
      </c>
      <c r="G62" s="2">
        <f t="shared" ref="G62" si="15">SUM(G56:G61)</f>
        <v>138960787.01000002</v>
      </c>
      <c r="H62" s="2">
        <f t="shared" ref="H62" si="16">SUM(H56:H61)</f>
        <v>134713241.35000002</v>
      </c>
      <c r="I62" s="2">
        <f t="shared" ref="I62" si="17">SUM(I56:I61)</f>
        <v>133352739.48</v>
      </c>
      <c r="J62" s="2">
        <f t="shared" ref="J62" si="18">SUM(J56:J61)</f>
        <v>128336918.43999998</v>
      </c>
      <c r="K62" s="2">
        <f t="shared" ref="K62" si="19">SUM(K56:K61)</f>
        <v>130723897.75</v>
      </c>
      <c r="L62" s="2">
        <f t="shared" ref="L62" si="20">SUM(L56:L61)</f>
        <v>135792232.73000002</v>
      </c>
      <c r="M62" s="2">
        <f t="shared" ref="M62" si="21">SUM(M56:M61)</f>
        <v>142642309.52000001</v>
      </c>
      <c r="N62" s="2">
        <f t="shared" ref="N62" si="22">SUM(N56:N61)</f>
        <v>148035543.14999998</v>
      </c>
      <c r="O62" s="2">
        <f t="shared" ref="O62" si="23">SUM(O56:O61)</f>
        <v>134458789.56999996</v>
      </c>
      <c r="P62" s="2">
        <f t="shared" ref="P62" si="24">SUM(P56:P61)</f>
        <v>139793024.81</v>
      </c>
      <c r="Q62" s="2">
        <f t="shared" ref="Q62" si="25">SUM(E62:P62)</f>
        <v>1575202953.8199999</v>
      </c>
    </row>
    <row r="63" spans="1:17" x14ac:dyDescent="0.5"/>
    <row r="64" spans="1:17" x14ac:dyDescent="0.5"/>
    <row r="65" spans="5:16" x14ac:dyDescent="0.5"/>
    <row r="66" spans="5:16" x14ac:dyDescent="0.5"/>
    <row r="73" spans="5:16" ht="26.25" hidden="1" customHeight="1" x14ac:dyDescent="0.5"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5:16" ht="26.25" hidden="1" customHeight="1" x14ac:dyDescent="0.5"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</sheetData>
  <mergeCells count="3">
    <mergeCell ref="A56:A61"/>
    <mergeCell ref="A4:A9"/>
    <mergeCell ref="A30:A35"/>
  </mergeCells>
  <phoneticPr fontId="2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E72A3-FF31-4A0E-86FA-388CE3B8CB33}">
  <dimension ref="A1:AT40"/>
  <sheetViews>
    <sheetView zoomScale="85" zoomScaleNormal="85" workbookViewId="0">
      <pane ySplit="1" topLeftCell="A2" activePane="bottomLeft" state="frozen"/>
      <selection pane="bottomLeft" activeCell="B37" sqref="B37:G37"/>
    </sheetView>
  </sheetViews>
  <sheetFormatPr defaultColWidth="0" defaultRowHeight="14.4" zeroHeight="1" x14ac:dyDescent="0.3"/>
  <cols>
    <col min="1" max="1" width="15.5546875" style="11" bestFit="1" customWidth="1"/>
    <col min="2" max="2" width="17" style="1" bestFit="1" customWidth="1"/>
    <col min="3" max="3" width="19.88671875" style="1" bestFit="1" customWidth="1"/>
    <col min="4" max="4" width="16.5546875" style="1" bestFit="1" customWidth="1"/>
    <col min="5" max="5" width="21" style="1" bestFit="1" customWidth="1"/>
    <col min="6" max="6" width="27.6640625" style="1" bestFit="1" customWidth="1"/>
    <col min="7" max="7" width="22.88671875" style="1" bestFit="1" customWidth="1"/>
    <col min="8" max="8" width="16" bestFit="1" customWidth="1"/>
    <col min="9" max="9" width="3.88671875" customWidth="1"/>
    <col min="10" max="10" width="17" bestFit="1" customWidth="1"/>
    <col min="11" max="11" width="19.88671875" bestFit="1" customWidth="1"/>
    <col min="12" max="12" width="16.5546875" bestFit="1" customWidth="1"/>
    <col min="13" max="13" width="21" bestFit="1" customWidth="1"/>
    <col min="14" max="14" width="27.6640625" bestFit="1" customWidth="1"/>
    <col min="15" max="15" width="22.88671875" bestFit="1" customWidth="1"/>
    <col min="16" max="16" width="15.5546875" bestFit="1" customWidth="1"/>
    <col min="17" max="17" width="16.88671875" bestFit="1" customWidth="1"/>
    <col min="18" max="25" width="16.88671875" hidden="1" customWidth="1"/>
    <col min="26" max="26" width="15.88671875" hidden="1" customWidth="1"/>
    <col min="27" max="36" width="16.88671875" hidden="1" customWidth="1"/>
    <col min="37" max="37" width="10.44140625" hidden="1" customWidth="1"/>
    <col min="38" max="45" width="16" hidden="1" customWidth="1"/>
    <col min="46" max="46" width="9.88671875" hidden="1" customWidth="1"/>
    <col min="47" max="16384" width="9.109375" hidden="1"/>
  </cols>
  <sheetData>
    <row r="1" spans="1:46" s="13" customFormat="1" x14ac:dyDescent="0.3">
      <c r="A1" s="12" t="s">
        <v>77</v>
      </c>
      <c r="B1" s="14" t="s">
        <v>78</v>
      </c>
      <c r="C1" s="14" t="s">
        <v>10</v>
      </c>
      <c r="D1" s="14" t="s">
        <v>12</v>
      </c>
      <c r="E1" s="14" t="s">
        <v>14</v>
      </c>
      <c r="F1" s="14" t="s">
        <v>17</v>
      </c>
      <c r="G1" s="15" t="s">
        <v>79</v>
      </c>
      <c r="H1" s="16" t="s">
        <v>80</v>
      </c>
      <c r="J1" s="14" t="s">
        <v>78</v>
      </c>
      <c r="K1" s="14" t="s">
        <v>10</v>
      </c>
      <c r="L1" s="14" t="s">
        <v>12</v>
      </c>
      <c r="M1" s="14" t="s">
        <v>14</v>
      </c>
      <c r="N1" s="14" t="s">
        <v>17</v>
      </c>
      <c r="O1" s="15" t="s">
        <v>79</v>
      </c>
      <c r="P1" s="16" t="s">
        <v>80</v>
      </c>
    </row>
    <row r="2" spans="1:46" x14ac:dyDescent="0.3">
      <c r="A2" s="11" t="s">
        <v>76</v>
      </c>
      <c r="B2" s="1">
        <v>-7521015.5000000009</v>
      </c>
      <c r="C2" s="1">
        <v>-16309610.890000001</v>
      </c>
      <c r="D2" s="1">
        <v>-38341350.109999999</v>
      </c>
      <c r="E2" s="1">
        <v>-9539877.6699999999</v>
      </c>
      <c r="F2" s="1">
        <v>-5359309.88</v>
      </c>
      <c r="G2" s="1">
        <v>-461420.26</v>
      </c>
      <c r="H2" s="1">
        <f>SUM(B2:G2)</f>
        <v>-77532584.310000002</v>
      </c>
      <c r="J2" s="10">
        <f>IFERROR(B2/$H2,0)</f>
        <v>9.7004576423360037E-2</v>
      </c>
      <c r="K2" s="10">
        <f t="shared" ref="K2:P2" si="0">IFERROR(C2/$H2,0)</f>
        <v>0.21035814857904095</v>
      </c>
      <c r="L2" s="10">
        <f t="shared" si="0"/>
        <v>0.49451918120901339</v>
      </c>
      <c r="M2" s="10">
        <f t="shared" si="0"/>
        <v>0.12304346301493739</v>
      </c>
      <c r="N2" s="10">
        <f t="shared" si="0"/>
        <v>6.9123323151099536E-2</v>
      </c>
      <c r="O2" s="10">
        <f t="shared" si="0"/>
        <v>5.9513076225486648E-3</v>
      </c>
      <c r="P2" s="10">
        <f t="shared" si="0"/>
        <v>1</v>
      </c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x14ac:dyDescent="0.3">
      <c r="A3" s="11" t="s">
        <v>81</v>
      </c>
      <c r="B3" s="1">
        <v>-7475170.5300000003</v>
      </c>
      <c r="C3" s="1">
        <v>-67209903.939999998</v>
      </c>
      <c r="D3" s="1">
        <v>-34030189.509999998</v>
      </c>
      <c r="E3" s="1">
        <v>-9371111.9199999999</v>
      </c>
      <c r="F3" s="1">
        <v>-11893224.169999998</v>
      </c>
      <c r="G3" s="1">
        <v>-881285.63</v>
      </c>
      <c r="H3" s="1">
        <f t="shared" ref="H3:H37" si="1">SUM(B3:G3)</f>
        <v>-130860885.69999999</v>
      </c>
      <c r="J3" s="10">
        <f t="shared" ref="J3:J37" si="2">IFERROR(B3/$H3,0)</f>
        <v>5.712303176013122E-2</v>
      </c>
      <c r="K3" s="10">
        <f t="shared" ref="K3:K37" si="3">IFERROR(C3/$H3,0)</f>
        <v>0.51359811283930512</v>
      </c>
      <c r="L3" s="10">
        <f t="shared" ref="L3:L37" si="4">IFERROR(D3/$H3,0)</f>
        <v>0.26004859533057556</v>
      </c>
      <c r="M3" s="10">
        <f t="shared" ref="M3:M37" si="5">IFERROR(E3/$H3,0)</f>
        <v>7.1611252437060346E-2</v>
      </c>
      <c r="N3" s="10">
        <f t="shared" ref="N3:N37" si="6">IFERROR(F3/$H3,0)</f>
        <v>9.0884484744091859E-2</v>
      </c>
      <c r="O3" s="10">
        <f t="shared" ref="O3:O37" si="7">IFERROR(G3/$H3,0)</f>
        <v>6.734522888835988E-3</v>
      </c>
      <c r="P3" s="10">
        <f t="shared" ref="P3:P37" si="8">IFERROR(H3/$H3,0)</f>
        <v>1</v>
      </c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spans="1:46" x14ac:dyDescent="0.3">
      <c r="A4" s="11" t="s">
        <v>82</v>
      </c>
      <c r="B4" s="1">
        <v>-7503882.6400000015</v>
      </c>
      <c r="C4" s="1">
        <v>-69341006.410000011</v>
      </c>
      <c r="D4" s="1">
        <v>-42644396.300000004</v>
      </c>
      <c r="E4" s="1">
        <v>-8986180.7999999989</v>
      </c>
      <c r="F4" s="1">
        <v>-10304350.460000001</v>
      </c>
      <c r="G4" s="1">
        <v>-180970.40000000002</v>
      </c>
      <c r="H4" s="1">
        <f t="shared" si="1"/>
        <v>-138960787.01000002</v>
      </c>
      <c r="J4" s="10">
        <f t="shared" si="2"/>
        <v>5.4000001017985029E-2</v>
      </c>
      <c r="K4" s="10">
        <f t="shared" si="3"/>
        <v>0.49899693217058444</v>
      </c>
      <c r="L4" s="10">
        <f t="shared" si="4"/>
        <v>0.30688079146335856</v>
      </c>
      <c r="M4" s="10">
        <f t="shared" si="5"/>
        <v>6.466702580889476E-2</v>
      </c>
      <c r="N4" s="10">
        <f t="shared" si="6"/>
        <v>7.4152936822806492E-2</v>
      </c>
      <c r="O4" s="10">
        <f t="shared" si="7"/>
        <v>1.3023127163706756E-3</v>
      </c>
      <c r="P4" s="10">
        <f t="shared" si="8"/>
        <v>1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</row>
    <row r="5" spans="1:46" x14ac:dyDescent="0.3">
      <c r="A5" s="11" t="s">
        <v>83</v>
      </c>
      <c r="B5" s="1">
        <v>-7518793.3900000006</v>
      </c>
      <c r="C5" s="1">
        <v>-63554277.430000007</v>
      </c>
      <c r="D5" s="1">
        <v>-40201710.900000006</v>
      </c>
      <c r="E5" s="1">
        <v>-12627805.919999996</v>
      </c>
      <c r="F5" s="1">
        <v>-9898690.9900000039</v>
      </c>
      <c r="G5" s="1">
        <v>-911962.72</v>
      </c>
      <c r="H5" s="1">
        <f t="shared" si="1"/>
        <v>-134713241.35000002</v>
      </c>
      <c r="J5" s="10">
        <f t="shared" si="2"/>
        <v>5.5813321056282339E-2</v>
      </c>
      <c r="K5" s="10">
        <f t="shared" si="3"/>
        <v>0.47177453970451877</v>
      </c>
      <c r="L5" s="10">
        <f t="shared" si="4"/>
        <v>0.29842434564803827</v>
      </c>
      <c r="M5" s="10">
        <f t="shared" si="5"/>
        <v>9.3738416457455342E-2</v>
      </c>
      <c r="N5" s="10">
        <f t="shared" si="6"/>
        <v>7.3479718035156627E-2</v>
      </c>
      <c r="O5" s="10">
        <f t="shared" si="7"/>
        <v>6.7696590985485911E-3</v>
      </c>
      <c r="P5" s="10">
        <f t="shared" si="8"/>
        <v>1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6" x14ac:dyDescent="0.3">
      <c r="A6" s="11" t="s">
        <v>84</v>
      </c>
      <c r="B6" s="1">
        <v>-7501298.4100000001</v>
      </c>
      <c r="C6" s="1">
        <v>-65019534.270000003</v>
      </c>
      <c r="D6" s="1">
        <v>-40758578.769999996</v>
      </c>
      <c r="E6" s="1">
        <v>-10833160.960000003</v>
      </c>
      <c r="F6" s="1">
        <v>-9131053.3600000013</v>
      </c>
      <c r="G6" s="1">
        <v>-109113.71</v>
      </c>
      <c r="H6" s="1">
        <f t="shared" si="1"/>
        <v>-133352739.48</v>
      </c>
      <c r="J6" s="10">
        <f t="shared" si="2"/>
        <v>5.6251550881150296E-2</v>
      </c>
      <c r="K6" s="10">
        <f t="shared" si="3"/>
        <v>0.48757554230636191</v>
      </c>
      <c r="L6" s="10">
        <f t="shared" si="4"/>
        <v>0.30564485535831748</v>
      </c>
      <c r="M6" s="10">
        <f t="shared" si="5"/>
        <v>8.1236883488432124E-2</v>
      </c>
      <c r="N6" s="10">
        <f t="shared" si="6"/>
        <v>6.8472934231467067E-2</v>
      </c>
      <c r="O6" s="10">
        <f t="shared" si="7"/>
        <v>8.182337342710884E-4</v>
      </c>
      <c r="P6" s="10">
        <f t="shared" si="8"/>
        <v>1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</row>
    <row r="7" spans="1:46" x14ac:dyDescent="0.3">
      <c r="A7" s="11" t="s">
        <v>85</v>
      </c>
      <c r="B7" s="1">
        <v>-6680969.5099999988</v>
      </c>
      <c r="C7" s="1">
        <v>-62542944.929999985</v>
      </c>
      <c r="D7" s="1">
        <v>-37753912.100000001</v>
      </c>
      <c r="E7" s="1">
        <v>-11499406.58</v>
      </c>
      <c r="F7" s="1">
        <v>-7410248.8499999996</v>
      </c>
      <c r="G7" s="1">
        <v>-2449436.4700000002</v>
      </c>
      <c r="H7" s="1">
        <f t="shared" si="1"/>
        <v>-128336918.43999998</v>
      </c>
      <c r="J7" s="10">
        <f t="shared" si="2"/>
        <v>5.2058048387093561E-2</v>
      </c>
      <c r="K7" s="10">
        <f t="shared" si="3"/>
        <v>0.48733400871893329</v>
      </c>
      <c r="L7" s="10">
        <f t="shared" si="4"/>
        <v>0.29417810992283328</v>
      </c>
      <c r="M7" s="10">
        <f t="shared" si="5"/>
        <v>8.9603262411012283E-2</v>
      </c>
      <c r="N7" s="10">
        <f t="shared" si="6"/>
        <v>5.7740585796163056E-2</v>
      </c>
      <c r="O7" s="10">
        <f t="shared" si="7"/>
        <v>1.9085984763964545E-2</v>
      </c>
      <c r="P7" s="10">
        <f t="shared" si="8"/>
        <v>1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6" x14ac:dyDescent="0.3">
      <c r="A8" s="11" t="s">
        <v>86</v>
      </c>
      <c r="B8" s="1">
        <v>-5683488.3200000003</v>
      </c>
      <c r="C8" s="1">
        <v>-63260288.68999999</v>
      </c>
      <c r="D8" s="1">
        <v>-37048378.529999994</v>
      </c>
      <c r="E8" s="1">
        <v>-13713595.439999999</v>
      </c>
      <c r="F8" s="1">
        <v>-9827535.2600000016</v>
      </c>
      <c r="G8" s="1">
        <v>-1190611.51</v>
      </c>
      <c r="H8" s="1">
        <f t="shared" si="1"/>
        <v>-130723897.75</v>
      </c>
      <c r="J8" s="10">
        <f t="shared" si="2"/>
        <v>4.3477041442485605E-2</v>
      </c>
      <c r="K8" s="10">
        <f t="shared" si="3"/>
        <v>0.48392290758481449</v>
      </c>
      <c r="L8" s="10">
        <f t="shared" si="4"/>
        <v>0.28340937783887332</v>
      </c>
      <c r="M8" s="10">
        <f t="shared" si="5"/>
        <v>0.10490503783957129</v>
      </c>
      <c r="N8" s="10">
        <f t="shared" si="6"/>
        <v>7.5177801680871334E-2</v>
      </c>
      <c r="O8" s="10">
        <f t="shared" si="7"/>
        <v>9.1078336133838238E-3</v>
      </c>
      <c r="P8" s="10">
        <f t="shared" si="8"/>
        <v>1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</row>
    <row r="9" spans="1:46" x14ac:dyDescent="0.3">
      <c r="A9" s="11" t="s">
        <v>87</v>
      </c>
      <c r="B9" s="1">
        <v>-5085273.9600000009</v>
      </c>
      <c r="C9" s="1">
        <v>-57338244.239999995</v>
      </c>
      <c r="D9" s="1">
        <v>-34290491.540000007</v>
      </c>
      <c r="E9" s="1">
        <v>-16235502.090000002</v>
      </c>
      <c r="F9" s="1">
        <v>-18162235.989999998</v>
      </c>
      <c r="G9" s="1">
        <v>-4680484.91</v>
      </c>
      <c r="H9" s="1">
        <f t="shared" si="1"/>
        <v>-135792232.73000002</v>
      </c>
      <c r="J9" s="10">
        <f t="shared" si="2"/>
        <v>3.7448931045350818E-2</v>
      </c>
      <c r="K9" s="10">
        <f t="shared" si="3"/>
        <v>0.42224980830831049</v>
      </c>
      <c r="L9" s="10">
        <f t="shared" si="4"/>
        <v>0.25252174480539602</v>
      </c>
      <c r="M9" s="10">
        <f t="shared" si="5"/>
        <v>0.11956134576770354</v>
      </c>
      <c r="N9" s="10">
        <f t="shared" si="6"/>
        <v>0.13375018309119746</v>
      </c>
      <c r="O9" s="10">
        <f t="shared" si="7"/>
        <v>3.4467986982041572E-2</v>
      </c>
      <c r="P9" s="10">
        <f t="shared" si="8"/>
        <v>1</v>
      </c>
    </row>
    <row r="10" spans="1:46" x14ac:dyDescent="0.3">
      <c r="A10" s="11" t="s">
        <v>88</v>
      </c>
      <c r="B10" s="1">
        <v>-5220612.5999999996</v>
      </c>
      <c r="C10" s="1">
        <v>-58883167.209999993</v>
      </c>
      <c r="D10" s="1">
        <v>-35341889.510000005</v>
      </c>
      <c r="E10" s="1">
        <v>-17599768.269999996</v>
      </c>
      <c r="F10" s="1">
        <v>-23906952.590000007</v>
      </c>
      <c r="G10" s="1">
        <v>-1689919.34</v>
      </c>
      <c r="H10" s="1">
        <f t="shared" si="1"/>
        <v>-142642309.52000001</v>
      </c>
      <c r="J10" s="10">
        <f t="shared" si="2"/>
        <v>3.6599327489632467E-2</v>
      </c>
      <c r="K10" s="10">
        <f t="shared" si="3"/>
        <v>0.41280295732833694</v>
      </c>
      <c r="L10" s="10">
        <f t="shared" si="4"/>
        <v>0.24776582508322811</v>
      </c>
      <c r="M10" s="10">
        <f t="shared" si="5"/>
        <v>0.12338392675514213</v>
      </c>
      <c r="N10" s="10">
        <f t="shared" si="6"/>
        <v>0.16760071167137119</v>
      </c>
      <c r="O10" s="10">
        <f t="shared" si="7"/>
        <v>1.1847251672289104E-2</v>
      </c>
      <c r="P10" s="10">
        <f t="shared" si="8"/>
        <v>1</v>
      </c>
    </row>
    <row r="11" spans="1:46" x14ac:dyDescent="0.3">
      <c r="A11" s="11" t="s">
        <v>89</v>
      </c>
      <c r="B11" s="1">
        <v>-6335348.2700000005</v>
      </c>
      <c r="C11" s="1">
        <v>-62178429.420000002</v>
      </c>
      <c r="D11" s="1">
        <v>-39946622.899999991</v>
      </c>
      <c r="E11" s="1">
        <v>-24683579.059999999</v>
      </c>
      <c r="F11" s="1">
        <v>-14553968.799999999</v>
      </c>
      <c r="G11" s="1">
        <v>-337594.7</v>
      </c>
      <c r="H11" s="1">
        <f t="shared" si="1"/>
        <v>-148035543.14999998</v>
      </c>
      <c r="J11" s="10">
        <f t="shared" si="2"/>
        <v>4.2796129464533948E-2</v>
      </c>
      <c r="K11" s="10">
        <f t="shared" si="3"/>
        <v>0.42002365173204698</v>
      </c>
      <c r="L11" s="10">
        <f t="shared" si="4"/>
        <v>0.26984480922614157</v>
      </c>
      <c r="M11" s="10">
        <f t="shared" si="5"/>
        <v>0.16674089569819639</v>
      </c>
      <c r="N11" s="10">
        <f t="shared" si="6"/>
        <v>9.8314016284946501E-2</v>
      </c>
      <c r="O11" s="10">
        <f t="shared" si="7"/>
        <v>2.28049759413471E-3</v>
      </c>
      <c r="P11" s="10">
        <f t="shared" si="8"/>
        <v>1</v>
      </c>
    </row>
    <row r="12" spans="1:46" x14ac:dyDescent="0.3">
      <c r="A12" s="11" t="s">
        <v>90</v>
      </c>
      <c r="B12" s="1">
        <v>-7319822.6500000004</v>
      </c>
      <c r="C12" s="1">
        <v>-64440887.839999996</v>
      </c>
      <c r="D12" s="1">
        <v>-37777215.869999997</v>
      </c>
      <c r="E12" s="1">
        <v>-13771194.569999998</v>
      </c>
      <c r="F12" s="1">
        <v>-9585646.3499999996</v>
      </c>
      <c r="G12" s="1">
        <v>-1564022.29</v>
      </c>
      <c r="H12" s="1">
        <f t="shared" si="1"/>
        <v>-134458789.56999996</v>
      </c>
      <c r="J12" s="10">
        <f t="shared" si="2"/>
        <v>5.443915324099554E-2</v>
      </c>
      <c r="K12" s="10">
        <f t="shared" si="3"/>
        <v>0.47926125206155989</v>
      </c>
      <c r="L12" s="10">
        <f t="shared" si="4"/>
        <v>0.2809575780862803</v>
      </c>
      <c r="M12" s="10">
        <f t="shared" si="5"/>
        <v>0.10241944475359598</v>
      </c>
      <c r="N12" s="10">
        <f t="shared" si="6"/>
        <v>7.1290589337111812E-2</v>
      </c>
      <c r="O12" s="10">
        <f t="shared" si="7"/>
        <v>1.1631982520456661E-2</v>
      </c>
      <c r="P12" s="10">
        <f t="shared" si="8"/>
        <v>1</v>
      </c>
    </row>
    <row r="13" spans="1:46" x14ac:dyDescent="0.3">
      <c r="A13" s="11" t="s">
        <v>91</v>
      </c>
      <c r="B13" s="1">
        <v>-7967731.1199999992</v>
      </c>
      <c r="C13" s="1">
        <v>-68179949.060000002</v>
      </c>
      <c r="D13" s="1">
        <v>-36244158.970000006</v>
      </c>
      <c r="E13" s="1">
        <v>-12924036.159999996</v>
      </c>
      <c r="F13" s="1">
        <v>-11982943.609999999</v>
      </c>
      <c r="G13" s="1">
        <v>-2494205.89</v>
      </c>
      <c r="H13" s="1">
        <f t="shared" si="1"/>
        <v>-139793024.81</v>
      </c>
      <c r="J13" s="10">
        <f t="shared" si="2"/>
        <v>5.6996628628855829E-2</v>
      </c>
      <c r="K13" s="10">
        <f t="shared" si="3"/>
        <v>0.48772067957372645</v>
      </c>
      <c r="L13" s="10">
        <f t="shared" si="4"/>
        <v>0.25927015328026082</v>
      </c>
      <c r="M13" s="10">
        <f t="shared" si="5"/>
        <v>9.2451223353709727E-2</v>
      </c>
      <c r="N13" s="10">
        <f t="shared" si="6"/>
        <v>8.5719181098532229E-2</v>
      </c>
      <c r="O13" s="10">
        <f t="shared" si="7"/>
        <v>1.7842134064914937E-2</v>
      </c>
      <c r="P13" s="10">
        <f t="shared" si="8"/>
        <v>1</v>
      </c>
    </row>
    <row r="14" spans="1:46" x14ac:dyDescent="0.3">
      <c r="A14" s="11" t="s">
        <v>75</v>
      </c>
      <c r="B14" s="1">
        <v>-9993817.4299999978</v>
      </c>
      <c r="C14" s="1">
        <v>-12702820.889999999</v>
      </c>
      <c r="D14" s="1">
        <v>-44052278.120000005</v>
      </c>
      <c r="E14" s="1">
        <v>-9075865.6900000013</v>
      </c>
      <c r="F14" s="1">
        <v>-8303594.7600000007</v>
      </c>
      <c r="G14" s="1">
        <v>-224226.31</v>
      </c>
      <c r="H14" s="1">
        <f t="shared" si="1"/>
        <v>-84352603.200000003</v>
      </c>
      <c r="J14" s="10">
        <f t="shared" si="2"/>
        <v>0.11847669248931961</v>
      </c>
      <c r="K14" s="10">
        <f t="shared" si="3"/>
        <v>0.15059192494488419</v>
      </c>
      <c r="L14" s="10">
        <f t="shared" si="4"/>
        <v>0.52223969917741675</v>
      </c>
      <c r="M14" s="10">
        <f t="shared" si="5"/>
        <v>0.10759437581886033</v>
      </c>
      <c r="N14" s="10">
        <f t="shared" si="6"/>
        <v>9.8439104959359452E-2</v>
      </c>
      <c r="O14" s="10">
        <f t="shared" si="7"/>
        <v>2.6582026101596352E-3</v>
      </c>
      <c r="P14" s="10">
        <f t="shared" si="8"/>
        <v>1</v>
      </c>
    </row>
    <row r="15" spans="1:46" x14ac:dyDescent="0.3">
      <c r="A15" s="11" t="s">
        <v>92</v>
      </c>
      <c r="B15" s="1">
        <v>-8731087.2100000009</v>
      </c>
      <c r="C15" s="1">
        <v>-69106158.840000004</v>
      </c>
      <c r="D15" s="1">
        <v>-39114884.70000001</v>
      </c>
      <c r="E15" s="1">
        <v>-9512540.5999999996</v>
      </c>
      <c r="F15" s="1">
        <v>-11483348.290000001</v>
      </c>
      <c r="G15" s="1">
        <v>-1106383.8</v>
      </c>
      <c r="H15" s="1">
        <f t="shared" si="1"/>
        <v>-139054403.44000003</v>
      </c>
      <c r="J15" s="10">
        <f t="shared" si="2"/>
        <v>6.2789001958987511E-2</v>
      </c>
      <c r="K15" s="10">
        <f t="shared" si="3"/>
        <v>0.49697209962731109</v>
      </c>
      <c r="L15" s="10">
        <f t="shared" si="4"/>
        <v>0.28129195287855463</v>
      </c>
      <c r="M15" s="10">
        <f t="shared" si="5"/>
        <v>6.8408769263495664E-2</v>
      </c>
      <c r="N15" s="10">
        <f t="shared" si="6"/>
        <v>8.2581694688689963E-2</v>
      </c>
      <c r="O15" s="10">
        <f t="shared" si="7"/>
        <v>7.9564815829610801E-3</v>
      </c>
      <c r="P15" s="10">
        <f t="shared" si="8"/>
        <v>1</v>
      </c>
    </row>
    <row r="16" spans="1:46" x14ac:dyDescent="0.3">
      <c r="A16" s="11" t="s">
        <v>93</v>
      </c>
      <c r="B16" s="1">
        <v>-7947589.1700000009</v>
      </c>
      <c r="C16" s="1">
        <v>-69512011.320000008</v>
      </c>
      <c r="D16" s="1">
        <v>-39908378.25</v>
      </c>
      <c r="E16" s="1">
        <v>-9324659.3900000006</v>
      </c>
      <c r="F16" s="1">
        <v>-9493323.1700000018</v>
      </c>
      <c r="G16" s="1">
        <v>-627963.57000000007</v>
      </c>
      <c r="H16" s="1">
        <f t="shared" si="1"/>
        <v>-136813924.87</v>
      </c>
      <c r="J16" s="10">
        <f t="shared" si="2"/>
        <v>5.8090499030356492E-2</v>
      </c>
      <c r="K16" s="10">
        <f t="shared" si="3"/>
        <v>0.50807702056680282</v>
      </c>
      <c r="L16" s="10">
        <f t="shared" si="4"/>
        <v>0.29169821922674</v>
      </c>
      <c r="M16" s="10">
        <f t="shared" si="5"/>
        <v>6.8155777263610051E-2</v>
      </c>
      <c r="N16" s="10">
        <f t="shared" si="6"/>
        <v>6.9388574145654511E-2</v>
      </c>
      <c r="O16" s="10">
        <f t="shared" si="7"/>
        <v>4.5899097668361489E-3</v>
      </c>
      <c r="P16" s="10">
        <f t="shared" si="8"/>
        <v>1</v>
      </c>
    </row>
    <row r="17" spans="1:16" x14ac:dyDescent="0.3">
      <c r="A17" s="11" t="s">
        <v>94</v>
      </c>
      <c r="B17" s="1">
        <v>-6910184.6699999999</v>
      </c>
      <c r="C17" s="1">
        <v>-60285898.609999992</v>
      </c>
      <c r="D17" s="1">
        <v>-37043036.439999998</v>
      </c>
      <c r="E17" s="1">
        <v>-13108666.050000001</v>
      </c>
      <c r="F17" s="1">
        <v>-11952850.030000001</v>
      </c>
      <c r="G17" s="1">
        <v>-149787.74</v>
      </c>
      <c r="H17" s="1">
        <f t="shared" si="1"/>
        <v>-129450423.53999998</v>
      </c>
      <c r="J17" s="10">
        <f t="shared" si="2"/>
        <v>5.3380935195355028E-2</v>
      </c>
      <c r="K17" s="10">
        <f t="shared" si="3"/>
        <v>0.46570646090911971</v>
      </c>
      <c r="L17" s="10">
        <f t="shared" si="4"/>
        <v>0.28615616254475795</v>
      </c>
      <c r="M17" s="10">
        <f t="shared" si="5"/>
        <v>0.10126398733604332</v>
      </c>
      <c r="N17" s="10">
        <f t="shared" si="6"/>
        <v>9.233534895547553E-2</v>
      </c>
      <c r="O17" s="10">
        <f t="shared" si="7"/>
        <v>1.1571050592485378E-3</v>
      </c>
      <c r="P17" s="10">
        <f t="shared" si="8"/>
        <v>1</v>
      </c>
    </row>
    <row r="18" spans="1:16" x14ac:dyDescent="0.3">
      <c r="A18" s="11" t="s">
        <v>95</v>
      </c>
      <c r="B18" s="1">
        <v>-6601480.4900000002</v>
      </c>
      <c r="C18" s="1">
        <v>-67644011.61999999</v>
      </c>
      <c r="D18" s="1">
        <v>-42547577.739999995</v>
      </c>
      <c r="E18" s="1">
        <v>-8703589.1499999985</v>
      </c>
      <c r="F18" s="1">
        <v>-8295510.0200000014</v>
      </c>
      <c r="G18" s="1">
        <v>-300409.28999999998</v>
      </c>
      <c r="H18" s="1">
        <f t="shared" si="1"/>
        <v>-134092578.30999997</v>
      </c>
      <c r="J18" s="10">
        <f t="shared" si="2"/>
        <v>4.9230767080475281E-2</v>
      </c>
      <c r="K18" s="10">
        <f t="shared" si="3"/>
        <v>0.50445753577515806</v>
      </c>
      <c r="L18" s="10">
        <f t="shared" si="4"/>
        <v>0.31730001970457306</v>
      </c>
      <c r="M18" s="10">
        <f t="shared" si="5"/>
        <v>6.4907314481482584E-2</v>
      </c>
      <c r="N18" s="10">
        <f t="shared" si="6"/>
        <v>6.1864050378852044E-2</v>
      </c>
      <c r="O18" s="10">
        <f t="shared" si="7"/>
        <v>2.2403125794591191E-3</v>
      </c>
      <c r="P18" s="10">
        <f t="shared" si="8"/>
        <v>1</v>
      </c>
    </row>
    <row r="19" spans="1:16" x14ac:dyDescent="0.3">
      <c r="A19" s="11" t="s">
        <v>96</v>
      </c>
      <c r="B19" s="1">
        <v>-6129079.9000000004</v>
      </c>
      <c r="C19" s="1">
        <v>-65312155.710000001</v>
      </c>
      <c r="D19" s="1">
        <v>-36242394.520000011</v>
      </c>
      <c r="E19" s="1">
        <v>-12174682.25</v>
      </c>
      <c r="F19" s="1">
        <v>-5277119.5799999991</v>
      </c>
      <c r="G19" s="1">
        <v>-2540132.0299999998</v>
      </c>
      <c r="H19" s="1">
        <f t="shared" si="1"/>
        <v>-127675563.99000001</v>
      </c>
      <c r="J19" s="10">
        <f t="shared" si="2"/>
        <v>4.8005113182660784E-2</v>
      </c>
      <c r="K19" s="10">
        <f t="shared" si="3"/>
        <v>0.51154781438925523</v>
      </c>
      <c r="L19" s="10">
        <f t="shared" si="4"/>
        <v>0.28386320285092798</v>
      </c>
      <c r="M19" s="10">
        <f t="shared" si="5"/>
        <v>9.5356400782796336E-2</v>
      </c>
      <c r="N19" s="10">
        <f t="shared" si="6"/>
        <v>4.1332259792588984E-2</v>
      </c>
      <c r="O19" s="10">
        <f t="shared" si="7"/>
        <v>1.9895209001770706E-2</v>
      </c>
      <c r="P19" s="10">
        <f t="shared" si="8"/>
        <v>1</v>
      </c>
    </row>
    <row r="20" spans="1:16" x14ac:dyDescent="0.3">
      <c r="A20" s="11" t="s">
        <v>97</v>
      </c>
      <c r="B20" s="1">
        <v>-5545348.879999999</v>
      </c>
      <c r="C20" s="1">
        <v>-65353796.480000004</v>
      </c>
      <c r="D20" s="1">
        <v>-35490882.29999999</v>
      </c>
      <c r="E20" s="1">
        <v>-12358190.050000003</v>
      </c>
      <c r="F20" s="1">
        <v>-11017625.15</v>
      </c>
      <c r="G20" s="1">
        <v>-3517553.34</v>
      </c>
      <c r="H20" s="1">
        <f t="shared" si="1"/>
        <v>-133283396.2</v>
      </c>
      <c r="J20" s="10">
        <f t="shared" si="2"/>
        <v>4.1605699120082884E-2</v>
      </c>
      <c r="K20" s="10">
        <f t="shared" si="3"/>
        <v>0.4903371188256081</v>
      </c>
      <c r="L20" s="10">
        <f t="shared" si="4"/>
        <v>0.26628134720354601</v>
      </c>
      <c r="M20" s="10">
        <f t="shared" si="5"/>
        <v>9.2721152089010189E-2</v>
      </c>
      <c r="N20" s="10">
        <f t="shared" si="6"/>
        <v>8.2663148329949296E-2</v>
      </c>
      <c r="O20" s="10">
        <f t="shared" si="7"/>
        <v>2.6391534431803441E-2</v>
      </c>
      <c r="P20" s="10">
        <f t="shared" si="8"/>
        <v>1</v>
      </c>
    </row>
    <row r="21" spans="1:16" x14ac:dyDescent="0.3">
      <c r="A21" s="11" t="s">
        <v>98</v>
      </c>
      <c r="B21" s="1">
        <v>-5742654.9900000002</v>
      </c>
      <c r="C21" s="1">
        <v>-61441389.440000005</v>
      </c>
      <c r="D21" s="1">
        <v>-41340879.910000004</v>
      </c>
      <c r="E21" s="1">
        <v>-15558096.23</v>
      </c>
      <c r="F21" s="1">
        <v>-16181296.800000001</v>
      </c>
      <c r="G21" s="1">
        <v>-7819671.5800000001</v>
      </c>
      <c r="H21" s="1">
        <f t="shared" si="1"/>
        <v>-148083988.95000002</v>
      </c>
      <c r="J21" s="10">
        <f t="shared" si="2"/>
        <v>3.8779715691876625E-2</v>
      </c>
      <c r="K21" s="10">
        <f t="shared" si="3"/>
        <v>0.41490906529230148</v>
      </c>
      <c r="L21" s="10">
        <f t="shared" si="4"/>
        <v>0.27917184162265235</v>
      </c>
      <c r="M21" s="10">
        <f t="shared" si="5"/>
        <v>0.10506264951610084</v>
      </c>
      <c r="N21" s="10">
        <f t="shared" si="6"/>
        <v>0.10927107592613239</v>
      </c>
      <c r="O21" s="10">
        <f t="shared" si="7"/>
        <v>5.2805651950936318E-2</v>
      </c>
      <c r="P21" s="10">
        <f t="shared" si="8"/>
        <v>1</v>
      </c>
    </row>
    <row r="22" spans="1:16" x14ac:dyDescent="0.3">
      <c r="A22" s="11" t="s">
        <v>99</v>
      </c>
      <c r="B22" s="1">
        <v>-5411962.0300000003</v>
      </c>
      <c r="C22" s="1">
        <v>-56346671.710000008</v>
      </c>
      <c r="D22" s="1">
        <v>-35589206.579999998</v>
      </c>
      <c r="E22" s="1">
        <v>-15839948.260000002</v>
      </c>
      <c r="F22" s="1">
        <v>-24632232.699999999</v>
      </c>
      <c r="G22" s="1">
        <v>-2984875.6599999997</v>
      </c>
      <c r="H22" s="1">
        <f t="shared" si="1"/>
        <v>-140804896.94</v>
      </c>
      <c r="J22" s="10">
        <f t="shared" si="2"/>
        <v>3.8435893549257409E-2</v>
      </c>
      <c r="K22" s="10">
        <f t="shared" si="3"/>
        <v>0.40017551189296025</v>
      </c>
      <c r="L22" s="10">
        <f t="shared" si="4"/>
        <v>0.25275546059428122</v>
      </c>
      <c r="M22" s="10">
        <f t="shared" si="5"/>
        <v>0.11249571999438163</v>
      </c>
      <c r="N22" s="10">
        <f t="shared" si="6"/>
        <v>0.17493875025167857</v>
      </c>
      <c r="O22" s="10">
        <f t="shared" si="7"/>
        <v>2.1198663717441016E-2</v>
      </c>
      <c r="P22" s="10">
        <f t="shared" si="8"/>
        <v>1</v>
      </c>
    </row>
    <row r="23" spans="1:16" x14ac:dyDescent="0.3">
      <c r="A23" s="11" t="s">
        <v>100</v>
      </c>
      <c r="B23" s="1">
        <v>-5859162.3699999992</v>
      </c>
      <c r="C23" s="1">
        <v>-65178702.809999995</v>
      </c>
      <c r="D23" s="1">
        <v>-40279022.719999999</v>
      </c>
      <c r="E23" s="1">
        <v>-23915042.98</v>
      </c>
      <c r="F23" s="1">
        <v>-12610610.93</v>
      </c>
      <c r="G23" s="1">
        <v>-799566.96</v>
      </c>
      <c r="H23" s="1">
        <f t="shared" si="1"/>
        <v>-148642108.77000001</v>
      </c>
      <c r="J23" s="10">
        <f t="shared" si="2"/>
        <v>3.941791742921328E-2</v>
      </c>
      <c r="K23" s="10">
        <f t="shared" si="3"/>
        <v>0.43849420160510272</v>
      </c>
      <c r="L23" s="10">
        <f t="shared" si="4"/>
        <v>0.27097989293414404</v>
      </c>
      <c r="M23" s="10">
        <f t="shared" si="5"/>
        <v>0.16089009485868316</v>
      </c>
      <c r="N23" s="10">
        <f t="shared" si="6"/>
        <v>8.4838751510939017E-2</v>
      </c>
      <c r="O23" s="10">
        <f t="shared" si="7"/>
        <v>5.3791416619176366E-3</v>
      </c>
      <c r="P23" s="10">
        <f t="shared" si="8"/>
        <v>1</v>
      </c>
    </row>
    <row r="24" spans="1:16" x14ac:dyDescent="0.3">
      <c r="A24" s="11" t="s">
        <v>101</v>
      </c>
      <c r="B24" s="1">
        <v>-6223256.5800000001</v>
      </c>
      <c r="C24" s="1">
        <v>-66884970.00999999</v>
      </c>
      <c r="D24" s="1">
        <v>-38993122.109999992</v>
      </c>
      <c r="E24" s="1">
        <v>-13286837.25</v>
      </c>
      <c r="F24" s="1">
        <v>-11271376.440000001</v>
      </c>
      <c r="G24" s="1">
        <v>-2126218.67</v>
      </c>
      <c r="H24" s="1">
        <f t="shared" si="1"/>
        <v>-138785781.05999997</v>
      </c>
      <c r="J24" s="10">
        <f t="shared" si="2"/>
        <v>4.4840736078788627E-2</v>
      </c>
      <c r="K24" s="10">
        <f t="shared" si="3"/>
        <v>0.48192955718629582</v>
      </c>
      <c r="L24" s="10">
        <f t="shared" si="4"/>
        <v>0.28095905655596271</v>
      </c>
      <c r="M24" s="10">
        <f t="shared" si="5"/>
        <v>9.5736300567100779E-2</v>
      </c>
      <c r="N24" s="10">
        <f t="shared" si="6"/>
        <v>8.1214201872215938E-2</v>
      </c>
      <c r="O24" s="10">
        <f t="shared" si="7"/>
        <v>1.5320147739636176E-2</v>
      </c>
      <c r="P24" s="10">
        <f t="shared" si="8"/>
        <v>1</v>
      </c>
    </row>
    <row r="25" spans="1:16" x14ac:dyDescent="0.3">
      <c r="A25" s="11" t="s">
        <v>102</v>
      </c>
      <c r="B25" s="1">
        <v>-6657484.7699999996</v>
      </c>
      <c r="C25" s="1">
        <v>-70280958.329999983</v>
      </c>
      <c r="D25" s="1">
        <v>-40809308.120000005</v>
      </c>
      <c r="E25" s="1">
        <v>-14043495.399999999</v>
      </c>
      <c r="F25" s="1">
        <v>-10346999.019999998</v>
      </c>
      <c r="G25" s="1">
        <v>-2203838.38</v>
      </c>
      <c r="H25" s="1">
        <f t="shared" si="1"/>
        <v>-144342084.01999998</v>
      </c>
      <c r="J25" s="10">
        <f t="shared" si="2"/>
        <v>4.6122964173619253E-2</v>
      </c>
      <c r="K25" s="10">
        <f t="shared" si="3"/>
        <v>0.48690552590512604</v>
      </c>
      <c r="L25" s="10">
        <f t="shared" si="4"/>
        <v>0.28272633305159628</v>
      </c>
      <c r="M25" s="10">
        <f t="shared" si="5"/>
        <v>9.729314562241001E-2</v>
      </c>
      <c r="N25" s="10">
        <f t="shared" si="6"/>
        <v>7.1683868847053106E-2</v>
      </c>
      <c r="O25" s="10">
        <f t="shared" si="7"/>
        <v>1.5268162400195337E-2</v>
      </c>
      <c r="P25" s="10">
        <f t="shared" si="8"/>
        <v>1</v>
      </c>
    </row>
    <row r="26" spans="1:16" x14ac:dyDescent="0.3">
      <c r="A26" s="11" t="s">
        <v>58</v>
      </c>
      <c r="B26" s="1">
        <v>-6706888.0999999987</v>
      </c>
      <c r="C26" s="1">
        <v>-14730695.620000003</v>
      </c>
      <c r="D26" s="1">
        <v>-39558698.010000005</v>
      </c>
      <c r="E26" s="1">
        <v>-9756825.6999999993</v>
      </c>
      <c r="F26" s="1">
        <v>-10738803.509999998</v>
      </c>
      <c r="G26" s="1">
        <v>-1362050.83</v>
      </c>
      <c r="H26" s="1">
        <f t="shared" si="1"/>
        <v>-82853961.769999996</v>
      </c>
      <c r="J26" s="10">
        <f t="shared" si="2"/>
        <v>8.0948309009267541E-2</v>
      </c>
      <c r="K26" s="10">
        <f t="shared" si="3"/>
        <v>0.17779108331466337</v>
      </c>
      <c r="L26" s="10">
        <f t="shared" si="4"/>
        <v>0.47745089269012519</v>
      </c>
      <c r="M26" s="10">
        <f t="shared" si="5"/>
        <v>0.1177593139973758</v>
      </c>
      <c r="N26" s="10">
        <f t="shared" si="6"/>
        <v>0.12961122534865116</v>
      </c>
      <c r="O26" s="10">
        <f t="shared" si="7"/>
        <v>1.6439175639917022E-2</v>
      </c>
      <c r="P26" s="10">
        <f t="shared" si="8"/>
        <v>1</v>
      </c>
    </row>
    <row r="27" spans="1:16" x14ac:dyDescent="0.3">
      <c r="A27" s="11" t="s">
        <v>103</v>
      </c>
      <c r="B27" s="1">
        <v>-6908948.0099999998</v>
      </c>
      <c r="C27" s="1">
        <v>-72726804.299999997</v>
      </c>
      <c r="D27" s="1">
        <v>-41066354.010000005</v>
      </c>
      <c r="E27" s="1">
        <v>-9493381.5500000007</v>
      </c>
      <c r="F27" s="1">
        <v>-8361790.5800000029</v>
      </c>
      <c r="G27" s="1">
        <v>-541485.28</v>
      </c>
      <c r="H27" s="1">
        <f t="shared" si="1"/>
        <v>-139098763.73000002</v>
      </c>
      <c r="J27" s="10">
        <f t="shared" si="2"/>
        <v>4.9669370343295993E-2</v>
      </c>
      <c r="K27" s="10">
        <f t="shared" si="3"/>
        <v>0.52284292361625573</v>
      </c>
      <c r="L27" s="10">
        <f t="shared" si="4"/>
        <v>0.29523162470165831</v>
      </c>
      <c r="M27" s="10">
        <f t="shared" si="5"/>
        <v>6.8249215848009179E-2</v>
      </c>
      <c r="N27" s="10">
        <f t="shared" si="6"/>
        <v>6.0114053897925332E-2</v>
      </c>
      <c r="O27" s="10">
        <f t="shared" si="7"/>
        <v>3.8928115928554123E-3</v>
      </c>
      <c r="P27" s="10">
        <f t="shared" si="8"/>
        <v>1</v>
      </c>
    </row>
    <row r="28" spans="1:16" x14ac:dyDescent="0.3">
      <c r="A28" s="11" t="s">
        <v>104</v>
      </c>
      <c r="B28" s="1">
        <v>-6776907.6500000004</v>
      </c>
      <c r="C28" s="1">
        <v>-70942321.87000002</v>
      </c>
      <c r="D28" s="1">
        <v>-41733129.689999998</v>
      </c>
      <c r="E28" s="1">
        <v>-9703797.3499999996</v>
      </c>
      <c r="F28" s="1">
        <v>-11546473.41</v>
      </c>
      <c r="G28" s="1">
        <v>-922857.48999999987</v>
      </c>
      <c r="H28" s="1">
        <f t="shared" si="1"/>
        <v>-141625487.46000004</v>
      </c>
      <c r="J28" s="10">
        <f t="shared" si="2"/>
        <v>4.7850904321964184E-2</v>
      </c>
      <c r="K28" s="10">
        <f t="shared" si="3"/>
        <v>0.50091493517391494</v>
      </c>
      <c r="L28" s="10">
        <f t="shared" si="4"/>
        <v>0.29467245224336391</v>
      </c>
      <c r="M28" s="10">
        <f t="shared" si="5"/>
        <v>6.8517309447854072E-2</v>
      </c>
      <c r="N28" s="10">
        <f t="shared" si="6"/>
        <v>8.1528216545493803E-2</v>
      </c>
      <c r="O28" s="10">
        <f t="shared" si="7"/>
        <v>6.5161822674089428E-3</v>
      </c>
      <c r="P28" s="10">
        <f t="shared" si="8"/>
        <v>1</v>
      </c>
    </row>
    <row r="29" spans="1:16" x14ac:dyDescent="0.3">
      <c r="A29" s="11" t="s">
        <v>105</v>
      </c>
      <c r="B29" s="1">
        <v>-6543101.4500000002</v>
      </c>
      <c r="C29" s="1">
        <v>-70956561.399999991</v>
      </c>
      <c r="D29" s="1">
        <v>-42156362.890000015</v>
      </c>
      <c r="E29" s="1">
        <v>-11619418.5</v>
      </c>
      <c r="F29" s="1">
        <v>-10367908.660000002</v>
      </c>
      <c r="G29" s="1">
        <v>-572127.44999999995</v>
      </c>
      <c r="H29" s="1">
        <f t="shared" si="1"/>
        <v>-142215480.34999999</v>
      </c>
      <c r="J29" s="10">
        <f t="shared" si="2"/>
        <v>4.6008363041049209E-2</v>
      </c>
      <c r="K29" s="10">
        <f t="shared" si="3"/>
        <v>0.49893697384681368</v>
      </c>
      <c r="L29" s="10">
        <f t="shared" si="4"/>
        <v>0.29642597828485989</v>
      </c>
      <c r="M29" s="10">
        <f t="shared" si="5"/>
        <v>8.1702909355605882E-2</v>
      </c>
      <c r="N29" s="10">
        <f t="shared" si="6"/>
        <v>7.2902813635224648E-2</v>
      </c>
      <c r="O29" s="10">
        <f t="shared" si="7"/>
        <v>4.022961836446801E-3</v>
      </c>
      <c r="P29" s="10">
        <f t="shared" si="8"/>
        <v>1</v>
      </c>
    </row>
    <row r="30" spans="1:16" x14ac:dyDescent="0.3">
      <c r="A30" s="11" t="s">
        <v>106</v>
      </c>
      <c r="B30" s="1">
        <v>-5319261.0399999991</v>
      </c>
      <c r="C30" s="1">
        <v>-74436015.510000005</v>
      </c>
      <c r="D30" s="1">
        <v>-44607646.649999991</v>
      </c>
      <c r="E30" s="1">
        <v>-7788307.2700000005</v>
      </c>
      <c r="F30" s="1">
        <v>-8816658.8000000007</v>
      </c>
      <c r="G30" s="1">
        <v>-371562.22000000003</v>
      </c>
      <c r="H30" s="1">
        <f t="shared" si="1"/>
        <v>-141339451.49000001</v>
      </c>
      <c r="J30" s="10">
        <f t="shared" si="2"/>
        <v>3.7634651782813416E-2</v>
      </c>
      <c r="K30" s="10">
        <f t="shared" si="3"/>
        <v>0.52664712311598627</v>
      </c>
      <c r="L30" s="10">
        <f t="shared" si="4"/>
        <v>0.31560647915176077</v>
      </c>
      <c r="M30" s="10">
        <f t="shared" si="5"/>
        <v>5.5103562295563568E-2</v>
      </c>
      <c r="N30" s="10">
        <f t="shared" si="6"/>
        <v>6.2379319482669657E-2</v>
      </c>
      <c r="O30" s="10">
        <f t="shared" si="7"/>
        <v>2.6288641712062157E-3</v>
      </c>
      <c r="P30" s="10">
        <f t="shared" si="8"/>
        <v>1</v>
      </c>
    </row>
    <row r="31" spans="1:16" x14ac:dyDescent="0.3">
      <c r="A31" s="11" t="s">
        <v>107</v>
      </c>
      <c r="B31" s="1">
        <v>-6841314.0800000001</v>
      </c>
      <c r="C31" s="1">
        <v>-63513565.810000002</v>
      </c>
      <c r="D31" s="1">
        <v>-39038702.430000007</v>
      </c>
      <c r="E31" s="1">
        <v>-11486457.869999999</v>
      </c>
      <c r="F31" s="1">
        <v>-8820823.4299999997</v>
      </c>
      <c r="G31" s="1">
        <v>-3129183.31</v>
      </c>
      <c r="H31" s="1">
        <f t="shared" si="1"/>
        <v>-132830046.93000001</v>
      </c>
      <c r="J31" s="10">
        <f t="shared" si="2"/>
        <v>5.1504266076223687E-2</v>
      </c>
      <c r="K31" s="10">
        <f t="shared" si="3"/>
        <v>0.47815661650312419</v>
      </c>
      <c r="L31" s="10">
        <f t="shared" si="4"/>
        <v>0.29389963590521789</v>
      </c>
      <c r="M31" s="10">
        <f t="shared" si="5"/>
        <v>8.647484613216494E-2</v>
      </c>
      <c r="N31" s="10">
        <f t="shared" si="6"/>
        <v>6.6406838165528004E-2</v>
      </c>
      <c r="O31" s="10">
        <f t="shared" si="7"/>
        <v>2.3557797217741296E-2</v>
      </c>
      <c r="P31" s="10">
        <f t="shared" si="8"/>
        <v>1</v>
      </c>
    </row>
    <row r="32" spans="1:16" x14ac:dyDescent="0.3">
      <c r="A32" s="11" t="s">
        <v>108</v>
      </c>
      <c r="B32" s="1">
        <v>-3103336.4199999985</v>
      </c>
      <c r="C32" s="1">
        <v>-68058249.030000016</v>
      </c>
      <c r="D32" s="1">
        <v>-39900525.789999999</v>
      </c>
      <c r="E32" s="1">
        <v>-13306044.819999998</v>
      </c>
      <c r="F32" s="1">
        <v>-8321624.5900000017</v>
      </c>
      <c r="G32" s="1">
        <v>-3419620.89</v>
      </c>
      <c r="H32" s="1">
        <f t="shared" si="1"/>
        <v>-136109401.53999999</v>
      </c>
      <c r="J32" s="10">
        <f t="shared" si="2"/>
        <v>2.2800309052038455E-2</v>
      </c>
      <c r="K32" s="10">
        <f t="shared" si="3"/>
        <v>0.50002606917641157</v>
      </c>
      <c r="L32" s="10">
        <f t="shared" si="4"/>
        <v>0.2931504020923491</v>
      </c>
      <c r="M32" s="10">
        <f t="shared" si="5"/>
        <v>9.7759924512559132E-2</v>
      </c>
      <c r="N32" s="10">
        <f t="shared" si="6"/>
        <v>6.1139234291280257E-2</v>
      </c>
      <c r="O32" s="10">
        <f t="shared" si="7"/>
        <v>2.5124060875361634E-2</v>
      </c>
      <c r="P32" s="10">
        <f t="shared" si="8"/>
        <v>1</v>
      </c>
    </row>
    <row r="33" spans="1:16" x14ac:dyDescent="0.3">
      <c r="A33" s="11" t="s">
        <v>109</v>
      </c>
      <c r="B33" s="1">
        <v>-5160920.2</v>
      </c>
      <c r="C33" s="1">
        <v>-61948582.819999993</v>
      </c>
      <c r="D33" s="1">
        <v>-38615656.570000008</v>
      </c>
      <c r="E33" s="1">
        <v>-15960995.280000003</v>
      </c>
      <c r="F33" s="1">
        <v>-14790575.359999999</v>
      </c>
      <c r="G33" s="1">
        <v>-6567668.1200000001</v>
      </c>
      <c r="H33" s="1">
        <f t="shared" si="1"/>
        <v>-143044398.35000002</v>
      </c>
      <c r="J33" s="10">
        <f t="shared" si="2"/>
        <v>3.6079149267853869E-2</v>
      </c>
      <c r="K33" s="10">
        <f t="shared" si="3"/>
        <v>0.4330724134224721</v>
      </c>
      <c r="L33" s="10">
        <f t="shared" si="4"/>
        <v>0.26995574112252541</v>
      </c>
      <c r="M33" s="10">
        <f t="shared" si="5"/>
        <v>0.11158070825637473</v>
      </c>
      <c r="N33" s="10">
        <f t="shared" si="6"/>
        <v>0.10339849396835886</v>
      </c>
      <c r="O33" s="10">
        <f t="shared" si="7"/>
        <v>4.5913493962414918E-2</v>
      </c>
      <c r="P33" s="10">
        <f t="shared" si="8"/>
        <v>1</v>
      </c>
    </row>
    <row r="34" spans="1:16" x14ac:dyDescent="0.3">
      <c r="A34" s="11" t="s">
        <v>110</v>
      </c>
      <c r="B34" s="1">
        <v>-4699316.09</v>
      </c>
      <c r="C34" s="1">
        <v>-59424533.689999998</v>
      </c>
      <c r="D34" s="1">
        <v>-38534631.649999999</v>
      </c>
      <c r="E34" s="1">
        <v>-16937599.390000001</v>
      </c>
      <c r="F34" s="1">
        <v>-24749574.799999993</v>
      </c>
      <c r="G34" s="1">
        <v>-2361197.69</v>
      </c>
      <c r="H34" s="1">
        <f t="shared" si="1"/>
        <v>-146706853.31</v>
      </c>
      <c r="J34" s="10">
        <f t="shared" si="2"/>
        <v>3.2032014755780193E-2</v>
      </c>
      <c r="K34" s="10">
        <f t="shared" si="3"/>
        <v>0.40505628980012642</v>
      </c>
      <c r="L34" s="10">
        <f t="shared" si="4"/>
        <v>0.26266415494969486</v>
      </c>
      <c r="M34" s="10">
        <f t="shared" si="5"/>
        <v>0.11545199837535797</v>
      </c>
      <c r="N34" s="10">
        <f t="shared" si="6"/>
        <v>0.16870087689566021</v>
      </c>
      <c r="O34" s="10">
        <f t="shared" si="7"/>
        <v>1.6094665223380218E-2</v>
      </c>
      <c r="P34" s="10">
        <f t="shared" si="8"/>
        <v>1</v>
      </c>
    </row>
    <row r="35" spans="1:16" x14ac:dyDescent="0.3">
      <c r="A35" s="11" t="s">
        <v>111</v>
      </c>
      <c r="B35" s="1">
        <v>-5452150.0499999989</v>
      </c>
      <c r="C35" s="1">
        <v>-67893054.439999998</v>
      </c>
      <c r="D35" s="1">
        <v>-44040436.409999982</v>
      </c>
      <c r="E35" s="1">
        <v>-23598725.619999997</v>
      </c>
      <c r="F35" s="1">
        <v>-12293052.730000002</v>
      </c>
      <c r="G35" s="1">
        <v>-1158725.51</v>
      </c>
      <c r="H35" s="1">
        <f t="shared" si="1"/>
        <v>-154436144.75999996</v>
      </c>
      <c r="J35" s="10">
        <f t="shared" si="2"/>
        <v>3.5303588149476678E-2</v>
      </c>
      <c r="K35" s="10">
        <f t="shared" si="3"/>
        <v>0.43961894118445238</v>
      </c>
      <c r="L35" s="10">
        <f t="shared" si="4"/>
        <v>0.28516922951191642</v>
      </c>
      <c r="M35" s="10">
        <f t="shared" si="5"/>
        <v>0.15280571563524442</v>
      </c>
      <c r="N35" s="10">
        <f t="shared" si="6"/>
        <v>7.9599583045173172E-2</v>
      </c>
      <c r="O35" s="10">
        <f t="shared" si="7"/>
        <v>7.502942473737003E-3</v>
      </c>
      <c r="P35" s="10">
        <f t="shared" si="8"/>
        <v>1</v>
      </c>
    </row>
    <row r="36" spans="1:16" x14ac:dyDescent="0.3">
      <c r="A36" s="11" t="s">
        <v>112</v>
      </c>
      <c r="B36" s="1">
        <v>-1130682.43</v>
      </c>
      <c r="C36" s="1">
        <v>-69239564.319999993</v>
      </c>
      <c r="D36" s="1">
        <v>-41571735.789999999</v>
      </c>
      <c r="E36" s="1">
        <v>-11275166.039999999</v>
      </c>
      <c r="F36" s="1">
        <v>-10879531.98</v>
      </c>
      <c r="G36" s="1">
        <v>-2546793.5299999998</v>
      </c>
      <c r="H36" s="1">
        <f t="shared" si="1"/>
        <v>-136643474.08999997</v>
      </c>
      <c r="J36" s="10">
        <f t="shared" si="2"/>
        <v>8.2746903028481106E-3</v>
      </c>
      <c r="K36" s="10">
        <f t="shared" si="3"/>
        <v>0.50671694920750832</v>
      </c>
      <c r="L36" s="10">
        <f t="shared" si="4"/>
        <v>0.30423506184143745</v>
      </c>
      <c r="M36" s="10">
        <f t="shared" si="5"/>
        <v>8.2515217906225305E-2</v>
      </c>
      <c r="N36" s="10">
        <f t="shared" si="6"/>
        <v>7.9619843190127146E-2</v>
      </c>
      <c r="O36" s="10">
        <f t="shared" si="7"/>
        <v>1.8638237551853804E-2</v>
      </c>
      <c r="P36" s="10">
        <f t="shared" si="8"/>
        <v>1</v>
      </c>
    </row>
    <row r="37" spans="1:16" x14ac:dyDescent="0.3">
      <c r="A37" s="11" t="s">
        <v>113</v>
      </c>
      <c r="B37" s="1">
        <v>48289.540000006557</v>
      </c>
      <c r="C37" s="1">
        <v>-11182472.930000067</v>
      </c>
      <c r="D37" s="1">
        <v>-40986038.610000014</v>
      </c>
      <c r="E37" s="1">
        <v>-12953555.660000026</v>
      </c>
      <c r="F37" s="1">
        <v>-11452859.980000019</v>
      </c>
      <c r="G37" s="1">
        <v>-2889327.1800000006</v>
      </c>
      <c r="H37" s="1">
        <f t="shared" si="1"/>
        <v>-79415964.820000127</v>
      </c>
      <c r="J37" s="10">
        <f t="shared" si="2"/>
        <v>-6.0805834329982615E-4</v>
      </c>
      <c r="K37" s="10">
        <f t="shared" si="3"/>
        <v>0.14080887835771619</v>
      </c>
      <c r="L37" s="10">
        <f t="shared" si="4"/>
        <v>0.51609318986297936</v>
      </c>
      <c r="M37" s="10">
        <f t="shared" si="5"/>
        <v>0.16311022209904324</v>
      </c>
      <c r="N37" s="10">
        <f t="shared" si="6"/>
        <v>0.14421357224530917</v>
      </c>
      <c r="O37" s="10">
        <f t="shared" si="7"/>
        <v>3.6382195778251782E-2</v>
      </c>
      <c r="P37" s="10">
        <f t="shared" si="8"/>
        <v>1</v>
      </c>
    </row>
    <row r="38" spans="1:16" x14ac:dyDescent="0.3"/>
    <row r="39" spans="1:16" x14ac:dyDescent="0.3"/>
    <row r="40" spans="1:16" x14ac:dyDescent="0.3"/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0FD70-69F1-46F2-8418-6230DC3C3495}">
  <dimension ref="A1:R74"/>
  <sheetViews>
    <sheetView topLeftCell="E1" workbookViewId="0">
      <selection activeCell="L2" sqref="L2"/>
    </sheetView>
  </sheetViews>
  <sheetFormatPr defaultRowHeight="14.4" x14ac:dyDescent="0.3"/>
  <cols>
    <col min="1" max="1" width="15.5546875" style="11" bestFit="1" customWidth="1"/>
    <col min="2" max="2" width="5" bestFit="1" customWidth="1"/>
    <col min="3" max="3" width="17" bestFit="1" customWidth="1"/>
    <col min="4" max="4" width="19.88671875" bestFit="1" customWidth="1"/>
    <col min="5" max="5" width="16.5546875" bestFit="1" customWidth="1"/>
    <col min="6" max="6" width="21" bestFit="1" customWidth="1"/>
    <col min="7" max="7" width="27.6640625" bestFit="1" customWidth="1"/>
    <col min="8" max="8" width="22.88671875" bestFit="1" customWidth="1"/>
    <col min="9" max="9" width="16" bestFit="1" customWidth="1"/>
    <col min="11" max="11" width="5" bestFit="1" customWidth="1"/>
    <col min="12" max="12" width="17" bestFit="1" customWidth="1"/>
    <col min="13" max="13" width="19.88671875" bestFit="1" customWidth="1"/>
    <col min="14" max="14" width="17.6640625" bestFit="1" customWidth="1"/>
    <col min="15" max="15" width="21" bestFit="1" customWidth="1"/>
    <col min="16" max="16" width="27.6640625" bestFit="1" customWidth="1"/>
    <col min="17" max="17" width="22.88671875" bestFit="1" customWidth="1"/>
    <col min="18" max="18" width="17.6640625" bestFit="1" customWidth="1"/>
  </cols>
  <sheetData>
    <row r="1" spans="1:18" x14ac:dyDescent="0.3">
      <c r="A1" s="12" t="s">
        <v>77</v>
      </c>
      <c r="C1" s="14" t="s">
        <v>78</v>
      </c>
      <c r="D1" s="14" t="s">
        <v>10</v>
      </c>
      <c r="E1" s="14" t="s">
        <v>12</v>
      </c>
      <c r="F1" s="14" t="s">
        <v>14</v>
      </c>
      <c r="G1" s="14" t="s">
        <v>17</v>
      </c>
      <c r="H1" s="15" t="s">
        <v>79</v>
      </c>
      <c r="I1" s="16" t="s">
        <v>80</v>
      </c>
      <c r="K1" t="s">
        <v>114</v>
      </c>
      <c r="L1" s="14" t="s">
        <v>115</v>
      </c>
      <c r="M1" s="14" t="s">
        <v>10</v>
      </c>
      <c r="N1" s="14" t="s">
        <v>12</v>
      </c>
      <c r="O1" s="14" t="s">
        <v>14</v>
      </c>
      <c r="P1" s="14" t="s">
        <v>17</v>
      </c>
      <c r="Q1" s="15" t="s">
        <v>79</v>
      </c>
      <c r="R1" s="16" t="s">
        <v>80</v>
      </c>
    </row>
    <row r="2" spans="1:18" x14ac:dyDescent="0.3">
      <c r="A2" s="11" t="s">
        <v>76</v>
      </c>
      <c r="B2">
        <v>2024</v>
      </c>
      <c r="C2" s="2">
        <f>-'Source - MVH Primary Revenue v2'!B2</f>
        <v>7521015.5000000009</v>
      </c>
      <c r="D2" s="2">
        <f>-'Source - MVH Primary Revenue v2'!C2</f>
        <v>16309610.890000001</v>
      </c>
      <c r="E2" s="2">
        <f>-'Source - MVH Primary Revenue v2'!D2</f>
        <v>38341350.109999999</v>
      </c>
      <c r="F2" s="2">
        <f>-'Source - MVH Primary Revenue v2'!E2</f>
        <v>9539877.6699999999</v>
      </c>
      <c r="G2" s="2">
        <f>-'Source - MVH Primary Revenue v2'!F2</f>
        <v>5359309.88</v>
      </c>
      <c r="H2" s="2">
        <f>-'Source - MVH Primary Revenue v2'!G2</f>
        <v>461420.26</v>
      </c>
      <c r="I2" s="2">
        <f>-'Source - MVH Primary Revenue v2'!H2</f>
        <v>77532584.310000002</v>
      </c>
      <c r="K2">
        <v>2024</v>
      </c>
      <c r="L2" s="1">
        <f>SUMIFS(C2:C37,$B$2:$B$37,$K2)</f>
        <v>81813406.900000006</v>
      </c>
      <c r="M2" s="1">
        <f t="shared" ref="M2:Q2" si="0">SUMIFS(D2:D37,$B$2:$B$37,$K2)</f>
        <v>718258244.32999992</v>
      </c>
      <c r="N2" s="1">
        <f t="shared" si="0"/>
        <v>454378895.01000005</v>
      </c>
      <c r="O2" s="1">
        <f t="shared" si="0"/>
        <v>161785219.43999997</v>
      </c>
      <c r="P2" s="1">
        <f t="shared" si="0"/>
        <v>142016160.31</v>
      </c>
      <c r="Q2" s="1">
        <f t="shared" si="0"/>
        <v>16951027.829999998</v>
      </c>
      <c r="R2" s="1">
        <f>SUMIFS($I$2:$I$37,$B$2:$B$37,$K2)</f>
        <v>1575202953.8199999</v>
      </c>
    </row>
    <row r="3" spans="1:18" x14ac:dyDescent="0.3">
      <c r="A3" s="11" t="s">
        <v>81</v>
      </c>
      <c r="B3">
        <v>2024</v>
      </c>
      <c r="C3" s="2">
        <f>-'Source - MVH Primary Revenue v2'!B3</f>
        <v>7475170.5300000003</v>
      </c>
      <c r="D3" s="2">
        <f>-'Source - MVH Primary Revenue v2'!C3</f>
        <v>67209903.939999998</v>
      </c>
      <c r="E3" s="2">
        <f>-'Source - MVH Primary Revenue v2'!D3</f>
        <v>34030189.509999998</v>
      </c>
      <c r="F3" s="2">
        <f>-'Source - MVH Primary Revenue v2'!E3</f>
        <v>9371111.9199999999</v>
      </c>
      <c r="G3" s="2">
        <f>-'Source - MVH Primary Revenue v2'!F3</f>
        <v>11893224.169999998</v>
      </c>
      <c r="H3" s="2">
        <f>-'Source - MVH Primary Revenue v2'!G3</f>
        <v>881285.63</v>
      </c>
      <c r="I3" s="2">
        <f>-'Source - MVH Primary Revenue v2'!H3</f>
        <v>130860885.69999999</v>
      </c>
      <c r="K3">
        <v>2025</v>
      </c>
      <c r="L3" s="1">
        <f t="shared" ref="L3:L4" si="1">SUMIFS(C3:C38,$B$2:$B$37,$K3)</f>
        <v>78466179.159999996</v>
      </c>
      <c r="M3" s="1">
        <f t="shared" ref="M3:M4" si="2">SUMIFS(D3:D38,$B$2:$B$37,$K3)</f>
        <v>732077420.49999988</v>
      </c>
      <c r="N3" s="1">
        <f t="shared" ref="N3:N4" si="3">SUMIFS(E3:E38,$B$2:$B$37,$K3)</f>
        <v>466917391.39999998</v>
      </c>
      <c r="O3" s="1">
        <f t="shared" ref="O3:O4" si="4">SUMIFS(F3:F38,$B$2:$B$37,$K3)</f>
        <v>157582573.31</v>
      </c>
      <c r="P3" s="1">
        <f t="shared" ref="P3:P4" si="5">SUMIFS(G3:G38,$B$2:$B$37,$K3)</f>
        <v>143301095.64000002</v>
      </c>
      <c r="Q3" s="1">
        <f t="shared" ref="Q3:Q4" si="6">SUMIFS(H3:H38,$B$2:$B$37,$K3)</f>
        <v>25538451.850000001</v>
      </c>
      <c r="R3" s="1">
        <f t="shared" ref="R3:R4" si="7">SUMIFS($I$2:$I$37,$B$2:$B$37,$K3)</f>
        <v>1605381753.29</v>
      </c>
    </row>
    <row r="4" spans="1:18" x14ac:dyDescent="0.3">
      <c r="A4" s="11" t="s">
        <v>82</v>
      </c>
      <c r="B4">
        <v>2024</v>
      </c>
      <c r="C4" s="2">
        <f>-'Source - MVH Primary Revenue v2'!B4</f>
        <v>7503882.6400000015</v>
      </c>
      <c r="D4" s="2">
        <f>-'Source - MVH Primary Revenue v2'!C4</f>
        <v>69341006.410000011</v>
      </c>
      <c r="E4" s="2">
        <f>-'Source - MVH Primary Revenue v2'!D4</f>
        <v>42644396.300000004</v>
      </c>
      <c r="F4" s="2">
        <f>-'Source - MVH Primary Revenue v2'!E4</f>
        <v>8986180.7999999989</v>
      </c>
      <c r="G4" s="2">
        <f>-'Source - MVH Primary Revenue v2'!F4</f>
        <v>10304350.460000001</v>
      </c>
      <c r="H4" s="2">
        <f>-'Source - MVH Primary Revenue v2'!G4</f>
        <v>180970.40000000002</v>
      </c>
      <c r="I4" s="2">
        <f>-'Source - MVH Primary Revenue v2'!H4</f>
        <v>138960787.01000002</v>
      </c>
      <c r="K4">
        <v>2026</v>
      </c>
      <c r="L4" s="1">
        <f t="shared" si="1"/>
        <v>44978699.96700456</v>
      </c>
      <c r="M4" s="1">
        <f t="shared" si="2"/>
        <v>617594922.03035831</v>
      </c>
      <c r="N4" s="1">
        <f t="shared" si="3"/>
        <v>411184866.97451919</v>
      </c>
      <c r="O4" s="1">
        <f t="shared" si="4"/>
        <v>134630067.92304349</v>
      </c>
      <c r="P4" s="1">
        <f t="shared" si="5"/>
        <v>122039083.80912335</v>
      </c>
      <c r="Q4" s="1">
        <f t="shared" si="6"/>
        <v>23939063.395951312</v>
      </c>
      <c r="R4" s="1">
        <f t="shared" si="7"/>
        <v>1576319428.6000001</v>
      </c>
    </row>
    <row r="5" spans="1:18" x14ac:dyDescent="0.3">
      <c r="A5" s="11" t="s">
        <v>83</v>
      </c>
      <c r="B5">
        <v>2024</v>
      </c>
      <c r="C5" s="2">
        <f>-'Source - MVH Primary Revenue v2'!B5</f>
        <v>7518793.3900000006</v>
      </c>
      <c r="D5" s="2">
        <f>-'Source - MVH Primary Revenue v2'!C5</f>
        <v>63554277.430000007</v>
      </c>
      <c r="E5" s="2">
        <f>-'Source - MVH Primary Revenue v2'!D5</f>
        <v>40201710.900000006</v>
      </c>
      <c r="F5" s="2">
        <f>-'Source - MVH Primary Revenue v2'!E5</f>
        <v>12627805.919999996</v>
      </c>
      <c r="G5" s="2">
        <f>-'Source - MVH Primary Revenue v2'!F5</f>
        <v>9898690.9900000039</v>
      </c>
      <c r="H5" s="2">
        <f>-'Source - MVH Primary Revenue v2'!G5</f>
        <v>911962.72</v>
      </c>
      <c r="I5" s="2">
        <f>-'Source - MVH Primary Revenue v2'!H5</f>
        <v>134713241.35000002</v>
      </c>
      <c r="L5" s="2">
        <f>SUM(L2:L4)</f>
        <v>205258286.02700457</v>
      </c>
      <c r="M5" s="2">
        <f t="shared" ref="M5:R5" si="8">SUM(M2:M4)</f>
        <v>2067930586.8603582</v>
      </c>
      <c r="N5" s="2">
        <f t="shared" si="8"/>
        <v>1332481153.3845193</v>
      </c>
      <c r="O5" s="2">
        <f t="shared" si="8"/>
        <v>453997860.67304349</v>
      </c>
      <c r="P5" s="2">
        <f t="shared" si="8"/>
        <v>407356339.75912338</v>
      </c>
      <c r="Q5" s="2">
        <f t="shared" si="8"/>
        <v>66428543.075951308</v>
      </c>
      <c r="R5" s="2">
        <f t="shared" si="8"/>
        <v>4756904135.71</v>
      </c>
    </row>
    <row r="6" spans="1:18" x14ac:dyDescent="0.3">
      <c r="A6" s="11" t="s">
        <v>84</v>
      </c>
      <c r="B6">
        <v>2024</v>
      </c>
      <c r="C6" s="2">
        <f>-'Source - MVH Primary Revenue v2'!B6</f>
        <v>7501298.4100000001</v>
      </c>
      <c r="D6" s="2">
        <f>-'Source - MVH Primary Revenue v2'!C6</f>
        <v>65019534.270000003</v>
      </c>
      <c r="E6" s="2">
        <f>-'Source - MVH Primary Revenue v2'!D6</f>
        <v>40758578.769999996</v>
      </c>
      <c r="F6" s="2">
        <f>-'Source - MVH Primary Revenue v2'!E6</f>
        <v>10833160.960000003</v>
      </c>
      <c r="G6" s="2">
        <f>-'Source - MVH Primary Revenue v2'!F6</f>
        <v>9131053.3600000013</v>
      </c>
      <c r="H6" s="2">
        <f>-'Source - MVH Primary Revenue v2'!G6</f>
        <v>109113.71</v>
      </c>
      <c r="I6" s="2">
        <f>-'Source - MVH Primary Revenue v2'!H6</f>
        <v>133352739.48</v>
      </c>
    </row>
    <row r="7" spans="1:18" x14ac:dyDescent="0.3">
      <c r="A7" s="11" t="s">
        <v>85</v>
      </c>
      <c r="B7">
        <v>2024</v>
      </c>
      <c r="C7" s="2">
        <f>-'Source - MVH Primary Revenue v2'!B7</f>
        <v>6680969.5099999988</v>
      </c>
      <c r="D7" s="2">
        <f>-'Source - MVH Primary Revenue v2'!C7</f>
        <v>62542944.929999985</v>
      </c>
      <c r="E7" s="2">
        <f>-'Source - MVH Primary Revenue v2'!D7</f>
        <v>37753912.100000001</v>
      </c>
      <c r="F7" s="2">
        <f>-'Source - MVH Primary Revenue v2'!E7</f>
        <v>11499406.58</v>
      </c>
      <c r="G7" s="2">
        <f>-'Source - MVH Primary Revenue v2'!F7</f>
        <v>7410248.8499999996</v>
      </c>
      <c r="H7" s="2">
        <f>-'Source - MVH Primary Revenue v2'!G7</f>
        <v>2449436.4700000002</v>
      </c>
      <c r="I7" s="2">
        <f>-'Source - MVH Primary Revenue v2'!H7</f>
        <v>128336918.43999998</v>
      </c>
    </row>
    <row r="8" spans="1:18" x14ac:dyDescent="0.3">
      <c r="A8" s="11" t="s">
        <v>86</v>
      </c>
      <c r="B8">
        <v>2024</v>
      </c>
      <c r="C8" s="2">
        <f>-'Source - MVH Primary Revenue v2'!B8</f>
        <v>5683488.3200000003</v>
      </c>
      <c r="D8" s="2">
        <f>-'Source - MVH Primary Revenue v2'!C8</f>
        <v>63260288.68999999</v>
      </c>
      <c r="E8" s="2">
        <f>-'Source - MVH Primary Revenue v2'!D8</f>
        <v>37048378.529999994</v>
      </c>
      <c r="F8" s="2">
        <f>-'Source - MVH Primary Revenue v2'!E8</f>
        <v>13713595.439999999</v>
      </c>
      <c r="G8" s="2">
        <f>-'Source - MVH Primary Revenue v2'!F8</f>
        <v>9827535.2600000016</v>
      </c>
      <c r="H8" s="2">
        <f>-'Source - MVH Primary Revenue v2'!G8</f>
        <v>1190611.51</v>
      </c>
      <c r="I8" s="2">
        <f>-'Source - MVH Primary Revenue v2'!H8</f>
        <v>130723897.75</v>
      </c>
    </row>
    <row r="9" spans="1:18" x14ac:dyDescent="0.3">
      <c r="A9" s="11" t="s">
        <v>87</v>
      </c>
      <c r="B9">
        <v>2024</v>
      </c>
      <c r="C9" s="2">
        <f>-'Source - MVH Primary Revenue v2'!B9</f>
        <v>5085273.9600000009</v>
      </c>
      <c r="D9" s="2">
        <f>-'Source - MVH Primary Revenue v2'!C9</f>
        <v>57338244.239999995</v>
      </c>
      <c r="E9" s="2">
        <f>-'Source - MVH Primary Revenue v2'!D9</f>
        <v>34290491.540000007</v>
      </c>
      <c r="F9" s="2">
        <f>-'Source - MVH Primary Revenue v2'!E9</f>
        <v>16235502.090000002</v>
      </c>
      <c r="G9" s="2">
        <f>-'Source - MVH Primary Revenue v2'!F9</f>
        <v>18162235.989999998</v>
      </c>
      <c r="H9" s="2">
        <f>-'Source - MVH Primary Revenue v2'!G9</f>
        <v>4680484.91</v>
      </c>
      <c r="I9" s="2">
        <f>-'Source - MVH Primary Revenue v2'!H9</f>
        <v>135792232.73000002</v>
      </c>
    </row>
    <row r="10" spans="1:18" x14ac:dyDescent="0.3">
      <c r="A10" s="11" t="s">
        <v>88</v>
      </c>
      <c r="B10">
        <v>2024</v>
      </c>
      <c r="C10" s="2">
        <f>-'Source - MVH Primary Revenue v2'!B10</f>
        <v>5220612.5999999996</v>
      </c>
      <c r="D10" s="2">
        <f>-'Source - MVH Primary Revenue v2'!C10</f>
        <v>58883167.209999993</v>
      </c>
      <c r="E10" s="2">
        <f>-'Source - MVH Primary Revenue v2'!D10</f>
        <v>35341889.510000005</v>
      </c>
      <c r="F10" s="2">
        <f>-'Source - MVH Primary Revenue v2'!E10</f>
        <v>17599768.269999996</v>
      </c>
      <c r="G10" s="2">
        <f>-'Source - MVH Primary Revenue v2'!F10</f>
        <v>23906952.590000007</v>
      </c>
      <c r="H10" s="2">
        <f>-'Source - MVH Primary Revenue v2'!G10</f>
        <v>1689919.34</v>
      </c>
      <c r="I10" s="2">
        <f>-'Source - MVH Primary Revenue v2'!H10</f>
        <v>142642309.52000001</v>
      </c>
      <c r="K10">
        <v>2024</v>
      </c>
      <c r="L10" s="10">
        <f t="shared" ref="L10:R12" si="9">+L2/$R2</f>
        <v>5.1938327503510323E-2</v>
      </c>
      <c r="M10" s="10">
        <f t="shared" si="9"/>
        <v>0.45597822336998745</v>
      </c>
      <c r="N10" s="10">
        <f t="shared" si="9"/>
        <v>0.28845736602264038</v>
      </c>
      <c r="O10" s="10">
        <f t="shared" si="9"/>
        <v>0.10270753939843572</v>
      </c>
      <c r="P10" s="10">
        <f t="shared" si="9"/>
        <v>9.0157373032851956E-2</v>
      </c>
      <c r="Q10" s="10">
        <f t="shared" si="9"/>
        <v>1.0761170672574177E-2</v>
      </c>
      <c r="R10" s="10">
        <f t="shared" si="9"/>
        <v>1</v>
      </c>
    </row>
    <row r="11" spans="1:18" x14ac:dyDescent="0.3">
      <c r="A11" s="11" t="s">
        <v>89</v>
      </c>
      <c r="B11">
        <v>2024</v>
      </c>
      <c r="C11" s="2">
        <f>-'Source - MVH Primary Revenue v2'!B11</f>
        <v>6335348.2700000005</v>
      </c>
      <c r="D11" s="2">
        <f>-'Source - MVH Primary Revenue v2'!C11</f>
        <v>62178429.420000002</v>
      </c>
      <c r="E11" s="2">
        <f>-'Source - MVH Primary Revenue v2'!D11</f>
        <v>39946622.899999991</v>
      </c>
      <c r="F11" s="2">
        <f>-'Source - MVH Primary Revenue v2'!E11</f>
        <v>24683579.059999999</v>
      </c>
      <c r="G11" s="2">
        <f>-'Source - MVH Primary Revenue v2'!F11</f>
        <v>14553968.799999999</v>
      </c>
      <c r="H11" s="2">
        <f>-'Source - MVH Primary Revenue v2'!G11</f>
        <v>337594.7</v>
      </c>
      <c r="I11" s="2">
        <f>-'Source - MVH Primary Revenue v2'!H11</f>
        <v>148035543.14999998</v>
      </c>
      <c r="K11">
        <v>2025</v>
      </c>
      <c r="L11" s="10">
        <f t="shared" si="9"/>
        <v>4.8876959638537561E-2</v>
      </c>
      <c r="M11" s="10">
        <f t="shared" si="9"/>
        <v>0.45601453922078788</v>
      </c>
      <c r="N11" s="10">
        <f t="shared" si="9"/>
        <v>0.29084508431911577</v>
      </c>
      <c r="O11" s="10">
        <f t="shared" si="9"/>
        <v>9.8158941315395598E-2</v>
      </c>
      <c r="P11" s="10">
        <f t="shared" si="9"/>
        <v>8.92629403232751E-2</v>
      </c>
      <c r="Q11" s="10">
        <f t="shared" si="9"/>
        <v>1.5908024242621794E-2</v>
      </c>
      <c r="R11" s="10">
        <f t="shared" si="9"/>
        <v>1</v>
      </c>
    </row>
    <row r="12" spans="1:18" x14ac:dyDescent="0.3">
      <c r="A12" s="11" t="s">
        <v>90</v>
      </c>
      <c r="B12">
        <v>2024</v>
      </c>
      <c r="C12" s="2">
        <f>-'Source - MVH Primary Revenue v2'!B12</f>
        <v>7319822.6500000004</v>
      </c>
      <c r="D12" s="2">
        <f>-'Source - MVH Primary Revenue v2'!C12</f>
        <v>64440887.839999996</v>
      </c>
      <c r="E12" s="2">
        <f>-'Source - MVH Primary Revenue v2'!D12</f>
        <v>37777215.869999997</v>
      </c>
      <c r="F12" s="2">
        <f>-'Source - MVH Primary Revenue v2'!E12</f>
        <v>13771194.569999998</v>
      </c>
      <c r="G12" s="2">
        <f>-'Source - MVH Primary Revenue v2'!F12</f>
        <v>9585646.3499999996</v>
      </c>
      <c r="H12" s="2">
        <f>-'Source - MVH Primary Revenue v2'!G12</f>
        <v>1564022.29</v>
      </c>
      <c r="I12" s="2">
        <f>-'Source - MVH Primary Revenue v2'!H12</f>
        <v>134458789.56999996</v>
      </c>
      <c r="K12">
        <v>2026</v>
      </c>
      <c r="L12" s="10">
        <f t="shared" si="9"/>
        <v>2.8534000882646075E-2</v>
      </c>
      <c r="M12" s="10">
        <f t="shared" si="9"/>
        <v>0.39179554018367457</v>
      </c>
      <c r="N12" s="10">
        <f t="shared" si="9"/>
        <v>0.26085123326793663</v>
      </c>
      <c r="O12" s="10">
        <f t="shared" si="9"/>
        <v>8.5407859270385619E-2</v>
      </c>
      <c r="P12" s="10">
        <f t="shared" si="9"/>
        <v>7.7420275100911318E-2</v>
      </c>
      <c r="Q12" s="10">
        <f t="shared" si="9"/>
        <v>1.5186682953728907E-2</v>
      </c>
      <c r="R12" s="10">
        <f t="shared" si="9"/>
        <v>1</v>
      </c>
    </row>
    <row r="13" spans="1:18" x14ac:dyDescent="0.3">
      <c r="A13" s="11" t="s">
        <v>91</v>
      </c>
      <c r="B13">
        <v>2024</v>
      </c>
      <c r="C13" s="2">
        <f>-'Source - MVH Primary Revenue v2'!B13</f>
        <v>7967731.1199999992</v>
      </c>
      <c r="D13" s="2">
        <f>-'Source - MVH Primary Revenue v2'!C13</f>
        <v>68179949.060000002</v>
      </c>
      <c r="E13" s="2">
        <f>-'Source - MVH Primary Revenue v2'!D13</f>
        <v>36244158.970000006</v>
      </c>
      <c r="F13" s="2">
        <f>-'Source - MVH Primary Revenue v2'!E13</f>
        <v>12924036.159999996</v>
      </c>
      <c r="G13" s="2">
        <f>-'Source - MVH Primary Revenue v2'!F13</f>
        <v>11982943.609999999</v>
      </c>
      <c r="H13" s="2">
        <f>-'Source - MVH Primary Revenue v2'!G13</f>
        <v>2494205.89</v>
      </c>
      <c r="I13" s="2">
        <f>-'Source - MVH Primary Revenue v2'!H13</f>
        <v>139793024.81</v>
      </c>
    </row>
    <row r="14" spans="1:18" x14ac:dyDescent="0.3">
      <c r="A14" s="11" t="s">
        <v>75</v>
      </c>
      <c r="B14">
        <f>+B2+1</f>
        <v>2025</v>
      </c>
      <c r="C14" s="2">
        <f>-'Source - MVH Primary Revenue v2'!B14</f>
        <v>9993817.4299999978</v>
      </c>
      <c r="D14" s="2">
        <f>-'Source - MVH Primary Revenue v2'!C14</f>
        <v>12702820.889999999</v>
      </c>
      <c r="E14" s="2">
        <f>-'Source - MVH Primary Revenue v2'!D14</f>
        <v>44052278.120000005</v>
      </c>
      <c r="F14" s="2">
        <f>-'Source - MVH Primary Revenue v2'!E14</f>
        <v>9075865.6900000013</v>
      </c>
      <c r="G14" s="2">
        <f>-'Source - MVH Primary Revenue v2'!F14</f>
        <v>8303594.7600000007</v>
      </c>
      <c r="H14" s="2">
        <f>-'Source - MVH Primary Revenue v2'!G14</f>
        <v>224226.31</v>
      </c>
      <c r="I14" s="2">
        <f>-'Source - MVH Primary Revenue v2'!H14</f>
        <v>84352603.200000003</v>
      </c>
    </row>
    <row r="15" spans="1:18" x14ac:dyDescent="0.3">
      <c r="A15" s="11" t="s">
        <v>92</v>
      </c>
      <c r="B15">
        <f t="shared" ref="B15:B37" si="10">+B3+1</f>
        <v>2025</v>
      </c>
      <c r="C15" s="2">
        <f>-'Source - MVH Primary Revenue v2'!B15</f>
        <v>8731087.2100000009</v>
      </c>
      <c r="D15" s="2">
        <f>-'Source - MVH Primary Revenue v2'!C15</f>
        <v>69106158.840000004</v>
      </c>
      <c r="E15" s="2">
        <f>-'Source - MVH Primary Revenue v2'!D15</f>
        <v>39114884.70000001</v>
      </c>
      <c r="F15" s="2">
        <f>-'Source - MVH Primary Revenue v2'!E15</f>
        <v>9512540.5999999996</v>
      </c>
      <c r="G15" s="2">
        <f>-'Source - MVH Primary Revenue v2'!F15</f>
        <v>11483348.290000001</v>
      </c>
      <c r="H15" s="2">
        <f>-'Source - MVH Primary Revenue v2'!G15</f>
        <v>1106383.8</v>
      </c>
      <c r="I15" s="2">
        <f>-'Source - MVH Primary Revenue v2'!H15</f>
        <v>139054403.44000003</v>
      </c>
    </row>
    <row r="16" spans="1:18" x14ac:dyDescent="0.3">
      <c r="A16" s="11" t="s">
        <v>93</v>
      </c>
      <c r="B16">
        <f t="shared" si="10"/>
        <v>2025</v>
      </c>
      <c r="C16" s="2">
        <f>-'Source - MVH Primary Revenue v2'!B16</f>
        <v>7947589.1700000009</v>
      </c>
      <c r="D16" s="2">
        <f>-'Source - MVH Primary Revenue v2'!C16</f>
        <v>69512011.320000008</v>
      </c>
      <c r="E16" s="2">
        <f>-'Source - MVH Primary Revenue v2'!D16</f>
        <v>39908378.25</v>
      </c>
      <c r="F16" s="2">
        <f>-'Source - MVH Primary Revenue v2'!E16</f>
        <v>9324659.3900000006</v>
      </c>
      <c r="G16" s="2">
        <f>-'Source - MVH Primary Revenue v2'!F16</f>
        <v>9493323.1700000018</v>
      </c>
      <c r="H16" s="2">
        <f>-'Source - MVH Primary Revenue v2'!G16</f>
        <v>627963.57000000007</v>
      </c>
      <c r="I16" s="2">
        <f>-'Source - MVH Primary Revenue v2'!H16</f>
        <v>136813924.87</v>
      </c>
    </row>
    <row r="17" spans="1:9" x14ac:dyDescent="0.3">
      <c r="A17" s="11" t="s">
        <v>94</v>
      </c>
      <c r="B17">
        <f t="shared" si="10"/>
        <v>2025</v>
      </c>
      <c r="C17" s="2">
        <f>-'Source - MVH Primary Revenue v2'!B17</f>
        <v>6910184.6699999999</v>
      </c>
      <c r="D17" s="2">
        <f>-'Source - MVH Primary Revenue v2'!C17</f>
        <v>60285898.609999992</v>
      </c>
      <c r="E17" s="2">
        <f>-'Source - MVH Primary Revenue v2'!D17</f>
        <v>37043036.439999998</v>
      </c>
      <c r="F17" s="2">
        <f>-'Source - MVH Primary Revenue v2'!E17</f>
        <v>13108666.050000001</v>
      </c>
      <c r="G17" s="2">
        <f>-'Source - MVH Primary Revenue v2'!F17</f>
        <v>11952850.030000001</v>
      </c>
      <c r="H17" s="2">
        <f>-'Source - MVH Primary Revenue v2'!G17</f>
        <v>149787.74</v>
      </c>
      <c r="I17" s="2">
        <f>-'Source - MVH Primary Revenue v2'!H17</f>
        <v>129450423.53999998</v>
      </c>
    </row>
    <row r="18" spans="1:9" x14ac:dyDescent="0.3">
      <c r="A18" s="11" t="s">
        <v>95</v>
      </c>
      <c r="B18">
        <f t="shared" si="10"/>
        <v>2025</v>
      </c>
      <c r="C18" s="2">
        <f>-'Source - MVH Primary Revenue v2'!B18</f>
        <v>6601480.4900000002</v>
      </c>
      <c r="D18" s="2">
        <f>-'Source - MVH Primary Revenue v2'!C18</f>
        <v>67644011.61999999</v>
      </c>
      <c r="E18" s="2">
        <f>-'Source - MVH Primary Revenue v2'!D18</f>
        <v>42547577.739999995</v>
      </c>
      <c r="F18" s="2">
        <f>-'Source - MVH Primary Revenue v2'!E18</f>
        <v>8703589.1499999985</v>
      </c>
      <c r="G18" s="2">
        <f>-'Source - MVH Primary Revenue v2'!F18</f>
        <v>8295510.0200000014</v>
      </c>
      <c r="H18" s="2">
        <f>-'Source - MVH Primary Revenue v2'!G18</f>
        <v>300409.28999999998</v>
      </c>
      <c r="I18" s="2">
        <f>-'Source - MVH Primary Revenue v2'!H18</f>
        <v>134092578.30999997</v>
      </c>
    </row>
    <row r="19" spans="1:9" x14ac:dyDescent="0.3">
      <c r="A19" s="11" t="s">
        <v>96</v>
      </c>
      <c r="B19">
        <f t="shared" si="10"/>
        <v>2025</v>
      </c>
      <c r="C19" s="2">
        <f>-'Source - MVH Primary Revenue v2'!B19</f>
        <v>6129079.9000000004</v>
      </c>
      <c r="D19" s="2">
        <f>-'Source - MVH Primary Revenue v2'!C19</f>
        <v>65312155.710000001</v>
      </c>
      <c r="E19" s="2">
        <f>-'Source - MVH Primary Revenue v2'!D19</f>
        <v>36242394.520000011</v>
      </c>
      <c r="F19" s="2">
        <f>-'Source - MVH Primary Revenue v2'!E19</f>
        <v>12174682.25</v>
      </c>
      <c r="G19" s="2">
        <f>-'Source - MVH Primary Revenue v2'!F19</f>
        <v>5277119.5799999991</v>
      </c>
      <c r="H19" s="2">
        <f>-'Source - MVH Primary Revenue v2'!G19</f>
        <v>2540132.0299999998</v>
      </c>
      <c r="I19" s="2">
        <f>-'Source - MVH Primary Revenue v2'!H19</f>
        <v>127675563.99000001</v>
      </c>
    </row>
    <row r="20" spans="1:9" x14ac:dyDescent="0.3">
      <c r="A20" s="11" t="s">
        <v>97</v>
      </c>
      <c r="B20">
        <f t="shared" si="10"/>
        <v>2025</v>
      </c>
      <c r="C20" s="2">
        <f>-'Source - MVH Primary Revenue v2'!B20</f>
        <v>5545348.879999999</v>
      </c>
      <c r="D20" s="2">
        <f>-'Source - MVH Primary Revenue v2'!C20</f>
        <v>65353796.480000004</v>
      </c>
      <c r="E20" s="2">
        <f>-'Source - MVH Primary Revenue v2'!D20</f>
        <v>35490882.29999999</v>
      </c>
      <c r="F20" s="2">
        <f>-'Source - MVH Primary Revenue v2'!E20</f>
        <v>12358190.050000003</v>
      </c>
      <c r="G20" s="2">
        <f>-'Source - MVH Primary Revenue v2'!F20</f>
        <v>11017625.15</v>
      </c>
      <c r="H20" s="2">
        <f>-'Source - MVH Primary Revenue v2'!G20</f>
        <v>3517553.34</v>
      </c>
      <c r="I20" s="2">
        <f>-'Source - MVH Primary Revenue v2'!H20</f>
        <v>133283396.2</v>
      </c>
    </row>
    <row r="21" spans="1:9" x14ac:dyDescent="0.3">
      <c r="A21" s="11" t="s">
        <v>98</v>
      </c>
      <c r="B21">
        <f t="shared" si="10"/>
        <v>2025</v>
      </c>
      <c r="C21" s="2">
        <f>-'Source - MVH Primary Revenue v2'!B21</f>
        <v>5742654.9900000002</v>
      </c>
      <c r="D21" s="2">
        <f>-'Source - MVH Primary Revenue v2'!C21</f>
        <v>61441389.440000005</v>
      </c>
      <c r="E21" s="2">
        <f>-'Source - MVH Primary Revenue v2'!D21</f>
        <v>41340879.910000004</v>
      </c>
      <c r="F21" s="2">
        <f>-'Source - MVH Primary Revenue v2'!E21</f>
        <v>15558096.23</v>
      </c>
      <c r="G21" s="2">
        <f>-'Source - MVH Primary Revenue v2'!F21</f>
        <v>16181296.800000001</v>
      </c>
      <c r="H21" s="2">
        <f>-'Source - MVH Primary Revenue v2'!G21</f>
        <v>7819671.5800000001</v>
      </c>
      <c r="I21" s="2">
        <f>-'Source - MVH Primary Revenue v2'!H21</f>
        <v>148083988.95000002</v>
      </c>
    </row>
    <row r="22" spans="1:9" x14ac:dyDescent="0.3">
      <c r="A22" s="11" t="s">
        <v>99</v>
      </c>
      <c r="B22">
        <f t="shared" si="10"/>
        <v>2025</v>
      </c>
      <c r="C22" s="2">
        <f>-'Source - MVH Primary Revenue v2'!B22</f>
        <v>5411962.0300000003</v>
      </c>
      <c r="D22" s="2">
        <f>-'Source - MVH Primary Revenue v2'!C22</f>
        <v>56346671.710000008</v>
      </c>
      <c r="E22" s="2">
        <f>-'Source - MVH Primary Revenue v2'!D22</f>
        <v>35589206.579999998</v>
      </c>
      <c r="F22" s="2">
        <f>-'Source - MVH Primary Revenue v2'!E22</f>
        <v>15839948.260000002</v>
      </c>
      <c r="G22" s="2">
        <f>-'Source - MVH Primary Revenue v2'!F22</f>
        <v>24632232.699999999</v>
      </c>
      <c r="H22" s="2">
        <f>-'Source - MVH Primary Revenue v2'!G22</f>
        <v>2984875.6599999997</v>
      </c>
      <c r="I22" s="2">
        <f>-'Source - MVH Primary Revenue v2'!H22</f>
        <v>140804896.94</v>
      </c>
    </row>
    <row r="23" spans="1:9" x14ac:dyDescent="0.3">
      <c r="A23" s="11" t="s">
        <v>100</v>
      </c>
      <c r="B23">
        <f t="shared" si="10"/>
        <v>2025</v>
      </c>
      <c r="C23" s="2">
        <f>-'Source - MVH Primary Revenue v2'!B23</f>
        <v>5859162.3699999992</v>
      </c>
      <c r="D23" s="2">
        <f>-'Source - MVH Primary Revenue v2'!C23</f>
        <v>65178702.809999995</v>
      </c>
      <c r="E23" s="2">
        <f>-'Source - MVH Primary Revenue v2'!D23</f>
        <v>40279022.719999999</v>
      </c>
      <c r="F23" s="2">
        <f>-'Source - MVH Primary Revenue v2'!E23</f>
        <v>23915042.98</v>
      </c>
      <c r="G23" s="2">
        <f>-'Source - MVH Primary Revenue v2'!F23</f>
        <v>12610610.93</v>
      </c>
      <c r="H23" s="2">
        <f>-'Source - MVH Primary Revenue v2'!G23</f>
        <v>799566.96</v>
      </c>
      <c r="I23" s="2">
        <f>-'Source - MVH Primary Revenue v2'!H23</f>
        <v>148642108.77000001</v>
      </c>
    </row>
    <row r="24" spans="1:9" x14ac:dyDescent="0.3">
      <c r="A24" s="11" t="s">
        <v>101</v>
      </c>
      <c r="B24">
        <f t="shared" si="10"/>
        <v>2025</v>
      </c>
      <c r="C24" s="2">
        <f>-'Source - MVH Primary Revenue v2'!B24</f>
        <v>6223256.5800000001</v>
      </c>
      <c r="D24" s="2">
        <f>-'Source - MVH Primary Revenue v2'!C24</f>
        <v>66884970.00999999</v>
      </c>
      <c r="E24" s="2">
        <f>-'Source - MVH Primary Revenue v2'!D24</f>
        <v>38993122.109999992</v>
      </c>
      <c r="F24" s="2">
        <f>-'Source - MVH Primary Revenue v2'!E24</f>
        <v>13286837.25</v>
      </c>
      <c r="G24" s="2">
        <f>-'Source - MVH Primary Revenue v2'!F24</f>
        <v>11271376.440000001</v>
      </c>
      <c r="H24" s="2">
        <f>-'Source - MVH Primary Revenue v2'!G24</f>
        <v>2126218.67</v>
      </c>
      <c r="I24" s="2">
        <f>-'Source - MVH Primary Revenue v2'!H24</f>
        <v>138785781.05999997</v>
      </c>
    </row>
    <row r="25" spans="1:9" x14ac:dyDescent="0.3">
      <c r="A25" s="11" t="s">
        <v>102</v>
      </c>
      <c r="B25">
        <f t="shared" si="10"/>
        <v>2025</v>
      </c>
      <c r="C25" s="2">
        <f>-'Source - MVH Primary Revenue v2'!B25</f>
        <v>6657484.7699999996</v>
      </c>
      <c r="D25" s="2">
        <f>-'Source - MVH Primary Revenue v2'!C25</f>
        <v>70280958.329999983</v>
      </c>
      <c r="E25" s="2">
        <f>-'Source - MVH Primary Revenue v2'!D25</f>
        <v>40809308.120000005</v>
      </c>
      <c r="F25" s="2">
        <f>-'Source - MVH Primary Revenue v2'!E25</f>
        <v>14043495.399999999</v>
      </c>
      <c r="G25" s="2">
        <f>-'Source - MVH Primary Revenue v2'!F25</f>
        <v>10346999.019999998</v>
      </c>
      <c r="H25" s="2">
        <f>-'Source - MVH Primary Revenue v2'!G25</f>
        <v>2203838.38</v>
      </c>
      <c r="I25" s="2">
        <f>-'Source - MVH Primary Revenue v2'!H25</f>
        <v>144342084.01999998</v>
      </c>
    </row>
    <row r="26" spans="1:9" x14ac:dyDescent="0.3">
      <c r="A26" s="11" t="s">
        <v>58</v>
      </c>
      <c r="B26">
        <f t="shared" si="10"/>
        <v>2026</v>
      </c>
      <c r="C26" s="2">
        <f>-'Source - MVH Primary Revenue v2'!B26</f>
        <v>6706888.0999999987</v>
      </c>
      <c r="D26" s="2">
        <f>-'Source - MVH Primary Revenue v2'!C26</f>
        <v>14730695.620000003</v>
      </c>
      <c r="E26" s="2">
        <f>-'Source - MVH Primary Revenue v2'!D26</f>
        <v>39558698.010000005</v>
      </c>
      <c r="F26" s="2">
        <f>-'Source - MVH Primary Revenue v2'!E26</f>
        <v>9756825.6999999993</v>
      </c>
      <c r="G26" s="2">
        <f>-'Source - MVH Primary Revenue v2'!F26</f>
        <v>10738803.509999998</v>
      </c>
      <c r="H26" s="2">
        <f>-'Source - MVH Primary Revenue v2'!G26</f>
        <v>1362050.83</v>
      </c>
      <c r="I26" s="2">
        <f>-'Source - MVH Primary Revenue v2'!H26</f>
        <v>82853961.769999996</v>
      </c>
    </row>
    <row r="27" spans="1:9" x14ac:dyDescent="0.3">
      <c r="A27" s="11" t="s">
        <v>103</v>
      </c>
      <c r="B27">
        <f t="shared" si="10"/>
        <v>2026</v>
      </c>
      <c r="C27" s="2">
        <f>-'Source - MVH Primary Revenue v2'!B27</f>
        <v>6908948.0099999998</v>
      </c>
      <c r="D27" s="2">
        <f>-'Source - MVH Primary Revenue v2'!C27</f>
        <v>72726804.299999997</v>
      </c>
      <c r="E27" s="2">
        <f>-'Source - MVH Primary Revenue v2'!D27</f>
        <v>41066354.010000005</v>
      </c>
      <c r="F27" s="2">
        <f>-'Source - MVH Primary Revenue v2'!E27</f>
        <v>9493381.5500000007</v>
      </c>
      <c r="G27" s="2">
        <f>-'Source - MVH Primary Revenue v2'!F27</f>
        <v>8361790.5800000029</v>
      </c>
      <c r="H27" s="2">
        <f>-'Source - MVH Primary Revenue v2'!G27</f>
        <v>541485.28</v>
      </c>
      <c r="I27" s="2">
        <f>-'Source - MVH Primary Revenue v2'!H27</f>
        <v>139098763.73000002</v>
      </c>
    </row>
    <row r="28" spans="1:9" x14ac:dyDescent="0.3">
      <c r="A28" s="11" t="s">
        <v>104</v>
      </c>
      <c r="B28">
        <f t="shared" si="10"/>
        <v>2026</v>
      </c>
      <c r="C28" s="2">
        <f>-'Source - MVH Primary Revenue v2'!B28</f>
        <v>6776907.6500000004</v>
      </c>
      <c r="D28" s="2">
        <f>-'Source - MVH Primary Revenue v2'!C28</f>
        <v>70942321.87000002</v>
      </c>
      <c r="E28" s="2">
        <f>-'Source - MVH Primary Revenue v2'!D28</f>
        <v>41733129.689999998</v>
      </c>
      <c r="F28" s="2">
        <f>-'Source - MVH Primary Revenue v2'!E28</f>
        <v>9703797.3499999996</v>
      </c>
      <c r="G28" s="2">
        <f>-'Source - MVH Primary Revenue v2'!F28</f>
        <v>11546473.41</v>
      </c>
      <c r="H28" s="2">
        <f>-'Source - MVH Primary Revenue v2'!G28</f>
        <v>922857.48999999987</v>
      </c>
      <c r="I28" s="2">
        <f>-'Source - MVH Primary Revenue v2'!H28</f>
        <v>141625487.46000004</v>
      </c>
    </row>
    <row r="29" spans="1:9" x14ac:dyDescent="0.3">
      <c r="A29" s="11" t="s">
        <v>105</v>
      </c>
      <c r="B29">
        <f t="shared" si="10"/>
        <v>2026</v>
      </c>
      <c r="C29" s="2">
        <f>-'Source - MVH Primary Revenue v2'!B29</f>
        <v>6543101.4500000002</v>
      </c>
      <c r="D29" s="2">
        <f>-'Source - MVH Primary Revenue v2'!C29</f>
        <v>70956561.399999991</v>
      </c>
      <c r="E29" s="2">
        <f>-'Source - MVH Primary Revenue v2'!D29</f>
        <v>42156362.890000015</v>
      </c>
      <c r="F29" s="2">
        <f>-'Source - MVH Primary Revenue v2'!E29</f>
        <v>11619418.5</v>
      </c>
      <c r="G29" s="2">
        <f>-'Source - MVH Primary Revenue v2'!F29</f>
        <v>10367908.660000002</v>
      </c>
      <c r="H29" s="2">
        <f>-'Source - MVH Primary Revenue v2'!G29</f>
        <v>572127.44999999995</v>
      </c>
      <c r="I29" s="2">
        <f>-'Source - MVH Primary Revenue v2'!H29</f>
        <v>142215480.34999999</v>
      </c>
    </row>
    <row r="30" spans="1:9" x14ac:dyDescent="0.3">
      <c r="A30" s="11" t="s">
        <v>106</v>
      </c>
      <c r="B30">
        <f t="shared" si="10"/>
        <v>2026</v>
      </c>
      <c r="C30" s="2">
        <f>-'Source - MVH Primary Revenue v2'!B30</f>
        <v>5319261.0399999991</v>
      </c>
      <c r="D30" s="2">
        <f>-'Source - MVH Primary Revenue v2'!C30</f>
        <v>74436015.510000005</v>
      </c>
      <c r="E30" s="2">
        <f>-'Source - MVH Primary Revenue v2'!D30</f>
        <v>44607646.649999991</v>
      </c>
      <c r="F30" s="2">
        <f>-'Source - MVH Primary Revenue v2'!E30</f>
        <v>7788307.2700000005</v>
      </c>
      <c r="G30" s="2">
        <f>-'Source - MVH Primary Revenue v2'!F30</f>
        <v>8816658.8000000007</v>
      </c>
      <c r="H30" s="2">
        <f>-'Source - MVH Primary Revenue v2'!G30</f>
        <v>371562.22000000003</v>
      </c>
      <c r="I30" s="2">
        <f>-'Source - MVH Primary Revenue v2'!H30</f>
        <v>141339451.49000001</v>
      </c>
    </row>
    <row r="31" spans="1:9" x14ac:dyDescent="0.3">
      <c r="A31" s="11" t="s">
        <v>107</v>
      </c>
      <c r="B31">
        <f t="shared" si="10"/>
        <v>2026</v>
      </c>
      <c r="C31" s="2">
        <f>-'Source - MVH Primary Revenue v2'!B31</f>
        <v>6841314.0800000001</v>
      </c>
      <c r="D31" s="2">
        <f>-'Source - MVH Primary Revenue v2'!C31</f>
        <v>63513565.810000002</v>
      </c>
      <c r="E31" s="2">
        <f>-'Source - MVH Primary Revenue v2'!D31</f>
        <v>39038702.430000007</v>
      </c>
      <c r="F31" s="2">
        <f>-'Source - MVH Primary Revenue v2'!E31</f>
        <v>11486457.869999999</v>
      </c>
      <c r="G31" s="2">
        <f>-'Source - MVH Primary Revenue v2'!F31</f>
        <v>8820823.4299999997</v>
      </c>
      <c r="H31" s="2">
        <f>-'Source - MVH Primary Revenue v2'!G31</f>
        <v>3129183.31</v>
      </c>
      <c r="I31" s="2">
        <f>-'Source - MVH Primary Revenue v2'!H31</f>
        <v>132830046.93000001</v>
      </c>
    </row>
    <row r="32" spans="1:9" x14ac:dyDescent="0.3">
      <c r="A32" s="11" t="s">
        <v>108</v>
      </c>
      <c r="B32">
        <f t="shared" si="10"/>
        <v>2026</v>
      </c>
      <c r="C32" s="2">
        <f>-'Source - MVH Primary Revenue v2'!B32</f>
        <v>3103336.4199999985</v>
      </c>
      <c r="D32" s="2">
        <f>-'Source - MVH Primary Revenue v2'!C32</f>
        <v>68058249.030000016</v>
      </c>
      <c r="E32" s="2">
        <f>-'Source - MVH Primary Revenue v2'!D32</f>
        <v>39900525.789999999</v>
      </c>
      <c r="F32" s="2">
        <f>-'Source - MVH Primary Revenue v2'!E32</f>
        <v>13306044.819999998</v>
      </c>
      <c r="G32" s="2">
        <f>-'Source - MVH Primary Revenue v2'!F32</f>
        <v>8321624.5900000017</v>
      </c>
      <c r="H32" s="2">
        <f>-'Source - MVH Primary Revenue v2'!G32</f>
        <v>3419620.89</v>
      </c>
      <c r="I32" s="2">
        <f>-'Source - MVH Primary Revenue v2'!H32</f>
        <v>136109401.53999999</v>
      </c>
    </row>
    <row r="33" spans="1:9" x14ac:dyDescent="0.3">
      <c r="A33" s="11" t="s">
        <v>109</v>
      </c>
      <c r="B33">
        <f t="shared" si="10"/>
        <v>2026</v>
      </c>
      <c r="C33" s="2">
        <f>-'Source - MVH Primary Revenue v2'!B33</f>
        <v>5160920.2</v>
      </c>
      <c r="D33" s="2">
        <f>-'Source - MVH Primary Revenue v2'!C33</f>
        <v>61948582.819999993</v>
      </c>
      <c r="E33" s="2">
        <f>-'Source - MVH Primary Revenue v2'!D33</f>
        <v>38615656.570000008</v>
      </c>
      <c r="F33" s="2">
        <f>-'Source - MVH Primary Revenue v2'!E33</f>
        <v>15960995.280000003</v>
      </c>
      <c r="G33" s="2">
        <f>-'Source - MVH Primary Revenue v2'!F33</f>
        <v>14790575.359999999</v>
      </c>
      <c r="H33" s="2">
        <f>-'Source - MVH Primary Revenue v2'!G33</f>
        <v>6567668.1200000001</v>
      </c>
      <c r="I33" s="2">
        <f>-'Source - MVH Primary Revenue v2'!H33</f>
        <v>143044398.35000002</v>
      </c>
    </row>
    <row r="34" spans="1:9" x14ac:dyDescent="0.3">
      <c r="A34" s="11" t="s">
        <v>110</v>
      </c>
      <c r="B34">
        <f t="shared" si="10"/>
        <v>2026</v>
      </c>
      <c r="C34" s="2">
        <f>-'Source - MVH Primary Revenue v2'!B34</f>
        <v>4699316.09</v>
      </c>
      <c r="D34" s="2">
        <f>-'Source - MVH Primary Revenue v2'!C34</f>
        <v>59424533.689999998</v>
      </c>
      <c r="E34" s="2">
        <f>-'Source - MVH Primary Revenue v2'!D34</f>
        <v>38534631.649999999</v>
      </c>
      <c r="F34" s="2">
        <f>-'Source - MVH Primary Revenue v2'!E34</f>
        <v>16937599.390000001</v>
      </c>
      <c r="G34" s="2">
        <f>-'Source - MVH Primary Revenue v2'!F34</f>
        <v>24749574.799999993</v>
      </c>
      <c r="H34" s="2">
        <f>-'Source - MVH Primary Revenue v2'!G34</f>
        <v>2361197.69</v>
      </c>
      <c r="I34" s="2">
        <f>-'Source - MVH Primary Revenue v2'!H34</f>
        <v>146706853.31</v>
      </c>
    </row>
    <row r="35" spans="1:9" x14ac:dyDescent="0.3">
      <c r="A35" s="11" t="s">
        <v>111</v>
      </c>
      <c r="B35">
        <f t="shared" si="10"/>
        <v>2026</v>
      </c>
      <c r="C35" s="2">
        <f>-'Source - MVH Primary Revenue v2'!B35</f>
        <v>5452150.0499999989</v>
      </c>
      <c r="D35" s="2">
        <f>-'Source - MVH Primary Revenue v2'!C35</f>
        <v>67893054.439999998</v>
      </c>
      <c r="E35" s="2">
        <f>-'Source - MVH Primary Revenue v2'!D35</f>
        <v>44040436.409999982</v>
      </c>
      <c r="F35" s="2">
        <f>-'Source - MVH Primary Revenue v2'!E35</f>
        <v>23598725.619999997</v>
      </c>
      <c r="G35" s="2">
        <f>-'Source - MVH Primary Revenue v2'!F35</f>
        <v>12293052.730000002</v>
      </c>
      <c r="H35" s="2">
        <f>-'Source - MVH Primary Revenue v2'!G35</f>
        <v>1158725.51</v>
      </c>
      <c r="I35" s="2">
        <f>-'Source - MVH Primary Revenue v2'!H35</f>
        <v>154436144.75999996</v>
      </c>
    </row>
    <row r="36" spans="1:9" x14ac:dyDescent="0.3">
      <c r="A36" s="11" t="s">
        <v>112</v>
      </c>
      <c r="B36">
        <f t="shared" si="10"/>
        <v>2026</v>
      </c>
      <c r="C36" s="2">
        <f>-'Source - MVH Primary Revenue v2'!B36</f>
        <v>1130682.43</v>
      </c>
      <c r="D36" s="2">
        <f>-'Source - MVH Primary Revenue v2'!C36</f>
        <v>69239564.319999993</v>
      </c>
      <c r="E36" s="2">
        <f>-'Source - MVH Primary Revenue v2'!D36</f>
        <v>41571735.789999999</v>
      </c>
      <c r="F36" s="2">
        <f>-'Source - MVH Primary Revenue v2'!E36</f>
        <v>11275166.039999999</v>
      </c>
      <c r="G36" s="2">
        <f>-'Source - MVH Primary Revenue v2'!F36</f>
        <v>10879531.98</v>
      </c>
      <c r="H36" s="2">
        <f>-'Source - MVH Primary Revenue v2'!G36</f>
        <v>2546793.5299999998</v>
      </c>
      <c r="I36" s="2">
        <f>-'Source - MVH Primary Revenue v2'!H36</f>
        <v>136643474.08999997</v>
      </c>
    </row>
    <row r="37" spans="1:9" x14ac:dyDescent="0.3">
      <c r="A37" s="11" t="s">
        <v>113</v>
      </c>
      <c r="B37">
        <f t="shared" si="10"/>
        <v>2026</v>
      </c>
      <c r="C37" s="2">
        <f>-'Source - MVH Primary Revenue v2'!B37</f>
        <v>-48289.540000006557</v>
      </c>
      <c r="D37" s="2">
        <f>-'Source - MVH Primary Revenue v2'!C37</f>
        <v>11182472.930000067</v>
      </c>
      <c r="E37" s="2">
        <f>-'Source - MVH Primary Revenue v2'!D37</f>
        <v>40986038.610000014</v>
      </c>
      <c r="F37" s="2">
        <f>-'Source - MVH Primary Revenue v2'!E37</f>
        <v>12953555.660000026</v>
      </c>
      <c r="G37" s="2">
        <f>-'Source - MVH Primary Revenue v2'!F37</f>
        <v>11452859.980000019</v>
      </c>
      <c r="H37" s="2">
        <f>-'Source - MVH Primary Revenue v2'!G37</f>
        <v>2889327.1800000006</v>
      </c>
      <c r="I37" s="2">
        <f>-'Source - MVH Primary Revenue v2'!H37</f>
        <v>79415964.820000127</v>
      </c>
    </row>
    <row r="39" spans="1:9" x14ac:dyDescent="0.3">
      <c r="A39" s="11" t="s">
        <v>76</v>
      </c>
      <c r="B39">
        <v>2024</v>
      </c>
      <c r="C39" s="20">
        <f>'Source - MVH Primary Revenue v2'!J2</f>
        <v>9.7004576423360037E-2</v>
      </c>
      <c r="D39" s="20">
        <f>'Source - MVH Primary Revenue v2'!K2</f>
        <v>0.21035814857904095</v>
      </c>
      <c r="E39" s="20">
        <f>'Source - MVH Primary Revenue v2'!L2</f>
        <v>0.49451918120901339</v>
      </c>
      <c r="F39" s="20">
        <f>'Source - MVH Primary Revenue v2'!M2</f>
        <v>0.12304346301493739</v>
      </c>
      <c r="G39" s="20">
        <f>'Source - MVH Primary Revenue v2'!N2</f>
        <v>6.9123323151099536E-2</v>
      </c>
      <c r="H39" s="20">
        <f>'Source - MVH Primary Revenue v2'!O2</f>
        <v>5.9513076225486648E-3</v>
      </c>
      <c r="I39" s="20">
        <f>'Source - MVH Primary Revenue v2'!P2</f>
        <v>1</v>
      </c>
    </row>
    <row r="40" spans="1:9" x14ac:dyDescent="0.3">
      <c r="A40" s="11" t="s">
        <v>81</v>
      </c>
      <c r="B40">
        <v>2024</v>
      </c>
      <c r="C40" s="20">
        <f>'Source - MVH Primary Revenue v2'!J3</f>
        <v>5.712303176013122E-2</v>
      </c>
      <c r="D40" s="20">
        <f>'Source - MVH Primary Revenue v2'!K3</f>
        <v>0.51359811283930512</v>
      </c>
      <c r="E40" s="20">
        <f>'Source - MVH Primary Revenue v2'!L3</f>
        <v>0.26004859533057556</v>
      </c>
      <c r="F40" s="20">
        <f>'Source - MVH Primary Revenue v2'!M3</f>
        <v>7.1611252437060346E-2</v>
      </c>
      <c r="G40" s="20">
        <f>'Source - MVH Primary Revenue v2'!N3</f>
        <v>9.0884484744091859E-2</v>
      </c>
      <c r="H40" s="20">
        <f>'Source - MVH Primary Revenue v2'!O3</f>
        <v>6.734522888835988E-3</v>
      </c>
      <c r="I40" s="20">
        <f>'Source - MVH Primary Revenue v2'!P3</f>
        <v>1</v>
      </c>
    </row>
    <row r="41" spans="1:9" x14ac:dyDescent="0.3">
      <c r="A41" s="11" t="s">
        <v>82</v>
      </c>
      <c r="B41">
        <v>2024</v>
      </c>
      <c r="C41" s="20">
        <f>'Source - MVH Primary Revenue v2'!J4</f>
        <v>5.4000001017985029E-2</v>
      </c>
      <c r="D41" s="20">
        <f>'Source - MVH Primary Revenue v2'!K4</f>
        <v>0.49899693217058444</v>
      </c>
      <c r="E41" s="20">
        <f>'Source - MVH Primary Revenue v2'!L4</f>
        <v>0.30688079146335856</v>
      </c>
      <c r="F41" s="20">
        <f>'Source - MVH Primary Revenue v2'!M4</f>
        <v>6.466702580889476E-2</v>
      </c>
      <c r="G41" s="20">
        <f>'Source - MVH Primary Revenue v2'!N4</f>
        <v>7.4152936822806492E-2</v>
      </c>
      <c r="H41" s="20">
        <f>'Source - MVH Primary Revenue v2'!O4</f>
        <v>1.3023127163706756E-3</v>
      </c>
      <c r="I41" s="20">
        <f>'Source - MVH Primary Revenue v2'!P4</f>
        <v>1</v>
      </c>
    </row>
    <row r="42" spans="1:9" x14ac:dyDescent="0.3">
      <c r="A42" s="11" t="s">
        <v>83</v>
      </c>
      <c r="B42">
        <v>2024</v>
      </c>
      <c r="C42" s="20">
        <f>'Source - MVH Primary Revenue v2'!J5</f>
        <v>5.5813321056282339E-2</v>
      </c>
      <c r="D42" s="20">
        <f>'Source - MVH Primary Revenue v2'!K5</f>
        <v>0.47177453970451877</v>
      </c>
      <c r="E42" s="20">
        <f>'Source - MVH Primary Revenue v2'!L5</f>
        <v>0.29842434564803827</v>
      </c>
      <c r="F42" s="20">
        <f>'Source - MVH Primary Revenue v2'!M5</f>
        <v>9.3738416457455342E-2</v>
      </c>
      <c r="G42" s="20">
        <f>'Source - MVH Primary Revenue v2'!N5</f>
        <v>7.3479718035156627E-2</v>
      </c>
      <c r="H42" s="20">
        <f>'Source - MVH Primary Revenue v2'!O5</f>
        <v>6.7696590985485911E-3</v>
      </c>
      <c r="I42" s="20">
        <f>'Source - MVH Primary Revenue v2'!P5</f>
        <v>1</v>
      </c>
    </row>
    <row r="43" spans="1:9" x14ac:dyDescent="0.3">
      <c r="A43" s="11" t="s">
        <v>84</v>
      </c>
      <c r="B43">
        <v>2024</v>
      </c>
      <c r="C43" s="20">
        <f>'Source - MVH Primary Revenue v2'!J6</f>
        <v>5.6251550881150296E-2</v>
      </c>
      <c r="D43" s="20">
        <f>'Source - MVH Primary Revenue v2'!K6</f>
        <v>0.48757554230636191</v>
      </c>
      <c r="E43" s="20">
        <f>'Source - MVH Primary Revenue v2'!L6</f>
        <v>0.30564485535831748</v>
      </c>
      <c r="F43" s="20">
        <f>'Source - MVH Primary Revenue v2'!M6</f>
        <v>8.1236883488432124E-2</v>
      </c>
      <c r="G43" s="20">
        <f>'Source - MVH Primary Revenue v2'!N6</f>
        <v>6.8472934231467067E-2</v>
      </c>
      <c r="H43" s="20">
        <f>'Source - MVH Primary Revenue v2'!O6</f>
        <v>8.182337342710884E-4</v>
      </c>
      <c r="I43" s="20">
        <f>'Source - MVH Primary Revenue v2'!P6</f>
        <v>1</v>
      </c>
    </row>
    <row r="44" spans="1:9" x14ac:dyDescent="0.3">
      <c r="A44" s="11" t="s">
        <v>85</v>
      </c>
      <c r="B44">
        <v>2024</v>
      </c>
      <c r="C44" s="20">
        <f>'Source - MVH Primary Revenue v2'!J7</f>
        <v>5.2058048387093561E-2</v>
      </c>
      <c r="D44" s="20">
        <f>'Source - MVH Primary Revenue v2'!K7</f>
        <v>0.48733400871893329</v>
      </c>
      <c r="E44" s="20">
        <f>'Source - MVH Primary Revenue v2'!L7</f>
        <v>0.29417810992283328</v>
      </c>
      <c r="F44" s="20">
        <f>'Source - MVH Primary Revenue v2'!M7</f>
        <v>8.9603262411012283E-2</v>
      </c>
      <c r="G44" s="20">
        <f>'Source - MVH Primary Revenue v2'!N7</f>
        <v>5.7740585796163056E-2</v>
      </c>
      <c r="H44" s="20">
        <f>'Source - MVH Primary Revenue v2'!O7</f>
        <v>1.9085984763964545E-2</v>
      </c>
      <c r="I44" s="20">
        <f>'Source - MVH Primary Revenue v2'!P7</f>
        <v>1</v>
      </c>
    </row>
    <row r="45" spans="1:9" x14ac:dyDescent="0.3">
      <c r="A45" s="11" t="s">
        <v>86</v>
      </c>
      <c r="B45">
        <v>2024</v>
      </c>
      <c r="C45" s="20">
        <f>'Source - MVH Primary Revenue v2'!J8</f>
        <v>4.3477041442485605E-2</v>
      </c>
      <c r="D45" s="20">
        <f>'Source - MVH Primary Revenue v2'!K8</f>
        <v>0.48392290758481449</v>
      </c>
      <c r="E45" s="20">
        <f>'Source - MVH Primary Revenue v2'!L8</f>
        <v>0.28340937783887332</v>
      </c>
      <c r="F45" s="20">
        <f>'Source - MVH Primary Revenue v2'!M8</f>
        <v>0.10490503783957129</v>
      </c>
      <c r="G45" s="20">
        <f>'Source - MVH Primary Revenue v2'!N8</f>
        <v>7.5177801680871334E-2</v>
      </c>
      <c r="H45" s="20">
        <f>'Source - MVH Primary Revenue v2'!O8</f>
        <v>9.1078336133838238E-3</v>
      </c>
      <c r="I45" s="20">
        <f>'Source - MVH Primary Revenue v2'!P8</f>
        <v>1</v>
      </c>
    </row>
    <row r="46" spans="1:9" x14ac:dyDescent="0.3">
      <c r="A46" s="11" t="s">
        <v>87</v>
      </c>
      <c r="B46">
        <v>2024</v>
      </c>
      <c r="C46" s="20">
        <f>'Source - MVH Primary Revenue v2'!J9</f>
        <v>3.7448931045350818E-2</v>
      </c>
      <c r="D46" s="20">
        <f>'Source - MVH Primary Revenue v2'!K9</f>
        <v>0.42224980830831049</v>
      </c>
      <c r="E46" s="20">
        <f>'Source - MVH Primary Revenue v2'!L9</f>
        <v>0.25252174480539602</v>
      </c>
      <c r="F46" s="20">
        <f>'Source - MVH Primary Revenue v2'!M9</f>
        <v>0.11956134576770354</v>
      </c>
      <c r="G46" s="20">
        <f>'Source - MVH Primary Revenue v2'!N9</f>
        <v>0.13375018309119746</v>
      </c>
      <c r="H46" s="20">
        <f>'Source - MVH Primary Revenue v2'!O9</f>
        <v>3.4467986982041572E-2</v>
      </c>
      <c r="I46" s="20">
        <f>'Source - MVH Primary Revenue v2'!P9</f>
        <v>1</v>
      </c>
    </row>
    <row r="47" spans="1:9" x14ac:dyDescent="0.3">
      <c r="A47" s="11" t="s">
        <v>88</v>
      </c>
      <c r="B47">
        <v>2024</v>
      </c>
      <c r="C47" s="20">
        <f>'Source - MVH Primary Revenue v2'!J10</f>
        <v>3.6599327489632467E-2</v>
      </c>
      <c r="D47" s="20">
        <f>'Source - MVH Primary Revenue v2'!K10</f>
        <v>0.41280295732833694</v>
      </c>
      <c r="E47" s="20">
        <f>'Source - MVH Primary Revenue v2'!L10</f>
        <v>0.24776582508322811</v>
      </c>
      <c r="F47" s="20">
        <f>'Source - MVH Primary Revenue v2'!M10</f>
        <v>0.12338392675514213</v>
      </c>
      <c r="G47" s="20">
        <f>'Source - MVH Primary Revenue v2'!N10</f>
        <v>0.16760071167137119</v>
      </c>
      <c r="H47" s="20">
        <f>'Source - MVH Primary Revenue v2'!O10</f>
        <v>1.1847251672289104E-2</v>
      </c>
      <c r="I47" s="20">
        <f>'Source - MVH Primary Revenue v2'!P10</f>
        <v>1</v>
      </c>
    </row>
    <row r="48" spans="1:9" x14ac:dyDescent="0.3">
      <c r="A48" s="11" t="s">
        <v>89</v>
      </c>
      <c r="B48">
        <v>2024</v>
      </c>
      <c r="C48" s="20">
        <f>'Source - MVH Primary Revenue v2'!J11</f>
        <v>4.2796129464533948E-2</v>
      </c>
      <c r="D48" s="20">
        <f>'Source - MVH Primary Revenue v2'!K11</f>
        <v>0.42002365173204698</v>
      </c>
      <c r="E48" s="20">
        <f>'Source - MVH Primary Revenue v2'!L11</f>
        <v>0.26984480922614157</v>
      </c>
      <c r="F48" s="20">
        <f>'Source - MVH Primary Revenue v2'!M11</f>
        <v>0.16674089569819639</v>
      </c>
      <c r="G48" s="20">
        <f>'Source - MVH Primary Revenue v2'!N11</f>
        <v>9.8314016284946501E-2</v>
      </c>
      <c r="H48" s="20">
        <f>'Source - MVH Primary Revenue v2'!O11</f>
        <v>2.28049759413471E-3</v>
      </c>
      <c r="I48" s="20">
        <f>'Source - MVH Primary Revenue v2'!P11</f>
        <v>1</v>
      </c>
    </row>
    <row r="49" spans="1:9" x14ac:dyDescent="0.3">
      <c r="A49" s="11" t="s">
        <v>90</v>
      </c>
      <c r="B49">
        <v>2024</v>
      </c>
      <c r="C49" s="20">
        <f>'Source - MVH Primary Revenue v2'!J12</f>
        <v>5.443915324099554E-2</v>
      </c>
      <c r="D49" s="20">
        <f>'Source - MVH Primary Revenue v2'!K12</f>
        <v>0.47926125206155989</v>
      </c>
      <c r="E49" s="20">
        <f>'Source - MVH Primary Revenue v2'!L12</f>
        <v>0.2809575780862803</v>
      </c>
      <c r="F49" s="20">
        <f>'Source - MVH Primary Revenue v2'!M12</f>
        <v>0.10241944475359598</v>
      </c>
      <c r="G49" s="20">
        <f>'Source - MVH Primary Revenue v2'!N12</f>
        <v>7.1290589337111812E-2</v>
      </c>
      <c r="H49" s="20">
        <f>'Source - MVH Primary Revenue v2'!O12</f>
        <v>1.1631982520456661E-2</v>
      </c>
      <c r="I49" s="20">
        <f>'Source - MVH Primary Revenue v2'!P12</f>
        <v>1</v>
      </c>
    </row>
    <row r="50" spans="1:9" x14ac:dyDescent="0.3">
      <c r="A50" s="11" t="s">
        <v>91</v>
      </c>
      <c r="B50">
        <v>2024</v>
      </c>
      <c r="C50" s="20">
        <f>'Source - MVH Primary Revenue v2'!J13</f>
        <v>5.6996628628855829E-2</v>
      </c>
      <c r="D50" s="20">
        <f>'Source - MVH Primary Revenue v2'!K13</f>
        <v>0.48772067957372645</v>
      </c>
      <c r="E50" s="20">
        <f>'Source - MVH Primary Revenue v2'!L13</f>
        <v>0.25927015328026082</v>
      </c>
      <c r="F50" s="20">
        <f>'Source - MVH Primary Revenue v2'!M13</f>
        <v>9.2451223353709727E-2</v>
      </c>
      <c r="G50" s="20">
        <f>'Source - MVH Primary Revenue v2'!N13</f>
        <v>8.5719181098532229E-2</v>
      </c>
      <c r="H50" s="20">
        <f>'Source - MVH Primary Revenue v2'!O13</f>
        <v>1.7842134064914937E-2</v>
      </c>
      <c r="I50" s="20">
        <f>'Source - MVH Primary Revenue v2'!P13</f>
        <v>1</v>
      </c>
    </row>
    <row r="51" spans="1:9" x14ac:dyDescent="0.3">
      <c r="A51" s="11" t="s">
        <v>75</v>
      </c>
      <c r="B51">
        <f>+B39+1</f>
        <v>2025</v>
      </c>
      <c r="C51" s="20">
        <f>'Source - MVH Primary Revenue v2'!J14</f>
        <v>0.11847669248931961</v>
      </c>
      <c r="D51" s="20">
        <f>'Source - MVH Primary Revenue v2'!K14</f>
        <v>0.15059192494488419</v>
      </c>
      <c r="E51" s="20">
        <f>'Source - MVH Primary Revenue v2'!L14</f>
        <v>0.52223969917741675</v>
      </c>
      <c r="F51" s="20">
        <f>'Source - MVH Primary Revenue v2'!M14</f>
        <v>0.10759437581886033</v>
      </c>
      <c r="G51" s="20">
        <f>'Source - MVH Primary Revenue v2'!N14</f>
        <v>9.8439104959359452E-2</v>
      </c>
      <c r="H51" s="20">
        <f>'Source - MVH Primary Revenue v2'!O14</f>
        <v>2.6582026101596352E-3</v>
      </c>
      <c r="I51" s="20">
        <f>'Source - MVH Primary Revenue v2'!P14</f>
        <v>1</v>
      </c>
    </row>
    <row r="52" spans="1:9" x14ac:dyDescent="0.3">
      <c r="A52" s="11" t="s">
        <v>92</v>
      </c>
      <c r="B52">
        <f t="shared" ref="B52:B74" si="11">+B40+1</f>
        <v>2025</v>
      </c>
      <c r="C52" s="20">
        <f>'Source - MVH Primary Revenue v2'!J15</f>
        <v>6.2789001958987511E-2</v>
      </c>
      <c r="D52" s="20">
        <f>'Source - MVH Primary Revenue v2'!K15</f>
        <v>0.49697209962731109</v>
      </c>
      <c r="E52" s="20">
        <f>'Source - MVH Primary Revenue v2'!L15</f>
        <v>0.28129195287855463</v>
      </c>
      <c r="F52" s="20">
        <f>'Source - MVH Primary Revenue v2'!M15</f>
        <v>6.8408769263495664E-2</v>
      </c>
      <c r="G52" s="20">
        <f>'Source - MVH Primary Revenue v2'!N15</f>
        <v>8.2581694688689963E-2</v>
      </c>
      <c r="H52" s="20">
        <f>'Source - MVH Primary Revenue v2'!O15</f>
        <v>7.9564815829610801E-3</v>
      </c>
      <c r="I52" s="20">
        <f>'Source - MVH Primary Revenue v2'!P15</f>
        <v>1</v>
      </c>
    </row>
    <row r="53" spans="1:9" x14ac:dyDescent="0.3">
      <c r="A53" s="11" t="s">
        <v>93</v>
      </c>
      <c r="B53">
        <f t="shared" si="11"/>
        <v>2025</v>
      </c>
      <c r="C53" s="20">
        <f>'Source - MVH Primary Revenue v2'!J16</f>
        <v>5.8090499030356492E-2</v>
      </c>
      <c r="D53" s="20">
        <f>'Source - MVH Primary Revenue v2'!K16</f>
        <v>0.50807702056680282</v>
      </c>
      <c r="E53" s="20">
        <f>'Source - MVH Primary Revenue v2'!L16</f>
        <v>0.29169821922674</v>
      </c>
      <c r="F53" s="20">
        <f>'Source - MVH Primary Revenue v2'!M16</f>
        <v>6.8155777263610051E-2</v>
      </c>
      <c r="G53" s="20">
        <f>'Source - MVH Primary Revenue v2'!N16</f>
        <v>6.9388574145654511E-2</v>
      </c>
      <c r="H53" s="20">
        <f>'Source - MVH Primary Revenue v2'!O16</f>
        <v>4.5899097668361489E-3</v>
      </c>
      <c r="I53" s="20">
        <f>'Source - MVH Primary Revenue v2'!P16</f>
        <v>1</v>
      </c>
    </row>
    <row r="54" spans="1:9" x14ac:dyDescent="0.3">
      <c r="A54" s="11" t="s">
        <v>94</v>
      </c>
      <c r="B54">
        <f t="shared" si="11"/>
        <v>2025</v>
      </c>
      <c r="C54" s="20">
        <f>'Source - MVH Primary Revenue v2'!J17</f>
        <v>5.3380935195355028E-2</v>
      </c>
      <c r="D54" s="20">
        <f>'Source - MVH Primary Revenue v2'!K17</f>
        <v>0.46570646090911971</v>
      </c>
      <c r="E54" s="20">
        <f>'Source - MVH Primary Revenue v2'!L17</f>
        <v>0.28615616254475795</v>
      </c>
      <c r="F54" s="20">
        <f>'Source - MVH Primary Revenue v2'!M17</f>
        <v>0.10126398733604332</v>
      </c>
      <c r="G54" s="20">
        <f>'Source - MVH Primary Revenue v2'!N17</f>
        <v>9.233534895547553E-2</v>
      </c>
      <c r="H54" s="20">
        <f>'Source - MVH Primary Revenue v2'!O17</f>
        <v>1.1571050592485378E-3</v>
      </c>
      <c r="I54" s="20">
        <f>'Source - MVH Primary Revenue v2'!P17</f>
        <v>1</v>
      </c>
    </row>
    <row r="55" spans="1:9" x14ac:dyDescent="0.3">
      <c r="A55" s="11" t="s">
        <v>95</v>
      </c>
      <c r="B55">
        <f t="shared" si="11"/>
        <v>2025</v>
      </c>
      <c r="C55" s="20">
        <f>'Source - MVH Primary Revenue v2'!J18</f>
        <v>4.9230767080475281E-2</v>
      </c>
      <c r="D55" s="20">
        <f>'Source - MVH Primary Revenue v2'!K18</f>
        <v>0.50445753577515806</v>
      </c>
      <c r="E55" s="20">
        <f>'Source - MVH Primary Revenue v2'!L18</f>
        <v>0.31730001970457306</v>
      </c>
      <c r="F55" s="20">
        <f>'Source - MVH Primary Revenue v2'!M18</f>
        <v>6.4907314481482584E-2</v>
      </c>
      <c r="G55" s="20">
        <f>'Source - MVH Primary Revenue v2'!N18</f>
        <v>6.1864050378852044E-2</v>
      </c>
      <c r="H55" s="20">
        <f>'Source - MVH Primary Revenue v2'!O18</f>
        <v>2.2403125794591191E-3</v>
      </c>
      <c r="I55" s="20">
        <f>'Source - MVH Primary Revenue v2'!P18</f>
        <v>1</v>
      </c>
    </row>
    <row r="56" spans="1:9" x14ac:dyDescent="0.3">
      <c r="A56" s="11" t="s">
        <v>96</v>
      </c>
      <c r="B56">
        <f t="shared" si="11"/>
        <v>2025</v>
      </c>
      <c r="C56" s="20">
        <f>'Source - MVH Primary Revenue v2'!J19</f>
        <v>4.8005113182660784E-2</v>
      </c>
      <c r="D56" s="20">
        <f>'Source - MVH Primary Revenue v2'!K19</f>
        <v>0.51154781438925523</v>
      </c>
      <c r="E56" s="20">
        <f>'Source - MVH Primary Revenue v2'!L19</f>
        <v>0.28386320285092798</v>
      </c>
      <c r="F56" s="20">
        <f>'Source - MVH Primary Revenue v2'!M19</f>
        <v>9.5356400782796336E-2</v>
      </c>
      <c r="G56" s="20">
        <f>'Source - MVH Primary Revenue v2'!N19</f>
        <v>4.1332259792588984E-2</v>
      </c>
      <c r="H56" s="20">
        <f>'Source - MVH Primary Revenue v2'!O19</f>
        <v>1.9895209001770706E-2</v>
      </c>
      <c r="I56" s="20">
        <f>'Source - MVH Primary Revenue v2'!P19</f>
        <v>1</v>
      </c>
    </row>
    <row r="57" spans="1:9" x14ac:dyDescent="0.3">
      <c r="A57" s="11" t="s">
        <v>97</v>
      </c>
      <c r="B57">
        <f t="shared" si="11"/>
        <v>2025</v>
      </c>
      <c r="C57" s="20">
        <f>'Source - MVH Primary Revenue v2'!J20</f>
        <v>4.1605699120082884E-2</v>
      </c>
      <c r="D57" s="20">
        <f>'Source - MVH Primary Revenue v2'!K20</f>
        <v>0.4903371188256081</v>
      </c>
      <c r="E57" s="20">
        <f>'Source - MVH Primary Revenue v2'!L20</f>
        <v>0.26628134720354601</v>
      </c>
      <c r="F57" s="20">
        <f>'Source - MVH Primary Revenue v2'!M20</f>
        <v>9.2721152089010189E-2</v>
      </c>
      <c r="G57" s="20">
        <f>'Source - MVH Primary Revenue v2'!N20</f>
        <v>8.2663148329949296E-2</v>
      </c>
      <c r="H57" s="20">
        <f>'Source - MVH Primary Revenue v2'!O20</f>
        <v>2.6391534431803441E-2</v>
      </c>
      <c r="I57" s="20">
        <f>'Source - MVH Primary Revenue v2'!P20</f>
        <v>1</v>
      </c>
    </row>
    <row r="58" spans="1:9" x14ac:dyDescent="0.3">
      <c r="A58" s="11" t="s">
        <v>98</v>
      </c>
      <c r="B58">
        <f t="shared" si="11"/>
        <v>2025</v>
      </c>
      <c r="C58" s="20">
        <f>'Source - MVH Primary Revenue v2'!J21</f>
        <v>3.8779715691876625E-2</v>
      </c>
      <c r="D58" s="20">
        <f>'Source - MVH Primary Revenue v2'!K21</f>
        <v>0.41490906529230148</v>
      </c>
      <c r="E58" s="20">
        <f>'Source - MVH Primary Revenue v2'!L21</f>
        <v>0.27917184162265235</v>
      </c>
      <c r="F58" s="20">
        <f>'Source - MVH Primary Revenue v2'!M21</f>
        <v>0.10506264951610084</v>
      </c>
      <c r="G58" s="20">
        <f>'Source - MVH Primary Revenue v2'!N21</f>
        <v>0.10927107592613239</v>
      </c>
      <c r="H58" s="20">
        <f>'Source - MVH Primary Revenue v2'!O21</f>
        <v>5.2805651950936318E-2</v>
      </c>
      <c r="I58" s="20">
        <f>'Source - MVH Primary Revenue v2'!P21</f>
        <v>1</v>
      </c>
    </row>
    <row r="59" spans="1:9" x14ac:dyDescent="0.3">
      <c r="A59" s="11" t="s">
        <v>99</v>
      </c>
      <c r="B59">
        <f t="shared" si="11"/>
        <v>2025</v>
      </c>
      <c r="C59" s="20">
        <f>'Source - MVH Primary Revenue v2'!J22</f>
        <v>3.8435893549257409E-2</v>
      </c>
      <c r="D59" s="20">
        <f>'Source - MVH Primary Revenue v2'!K22</f>
        <v>0.40017551189296025</v>
      </c>
      <c r="E59" s="20">
        <f>'Source - MVH Primary Revenue v2'!L22</f>
        <v>0.25275546059428122</v>
      </c>
      <c r="F59" s="20">
        <f>'Source - MVH Primary Revenue v2'!M22</f>
        <v>0.11249571999438163</v>
      </c>
      <c r="G59" s="20">
        <f>'Source - MVH Primary Revenue v2'!N22</f>
        <v>0.17493875025167857</v>
      </c>
      <c r="H59" s="20">
        <f>'Source - MVH Primary Revenue v2'!O22</f>
        <v>2.1198663717441016E-2</v>
      </c>
      <c r="I59" s="20">
        <f>'Source - MVH Primary Revenue v2'!P22</f>
        <v>1</v>
      </c>
    </row>
    <row r="60" spans="1:9" x14ac:dyDescent="0.3">
      <c r="A60" s="11" t="s">
        <v>100</v>
      </c>
      <c r="B60">
        <f t="shared" si="11"/>
        <v>2025</v>
      </c>
      <c r="C60" s="20">
        <f>'Source - MVH Primary Revenue v2'!J23</f>
        <v>3.941791742921328E-2</v>
      </c>
      <c r="D60" s="20">
        <f>'Source - MVH Primary Revenue v2'!K23</f>
        <v>0.43849420160510272</v>
      </c>
      <c r="E60" s="20">
        <f>'Source - MVH Primary Revenue v2'!L23</f>
        <v>0.27097989293414404</v>
      </c>
      <c r="F60" s="20">
        <f>'Source - MVH Primary Revenue v2'!M23</f>
        <v>0.16089009485868316</v>
      </c>
      <c r="G60" s="20">
        <f>'Source - MVH Primary Revenue v2'!N23</f>
        <v>8.4838751510939017E-2</v>
      </c>
      <c r="H60" s="20">
        <f>'Source - MVH Primary Revenue v2'!O23</f>
        <v>5.3791416619176366E-3</v>
      </c>
      <c r="I60" s="20">
        <f>'Source - MVH Primary Revenue v2'!P23</f>
        <v>1</v>
      </c>
    </row>
    <row r="61" spans="1:9" x14ac:dyDescent="0.3">
      <c r="A61" s="11" t="s">
        <v>101</v>
      </c>
      <c r="B61">
        <f t="shared" si="11"/>
        <v>2025</v>
      </c>
      <c r="C61" s="20">
        <f>'Source - MVH Primary Revenue v2'!J24</f>
        <v>4.4840736078788627E-2</v>
      </c>
      <c r="D61" s="20">
        <f>'Source - MVH Primary Revenue v2'!K24</f>
        <v>0.48192955718629582</v>
      </c>
      <c r="E61" s="20">
        <f>'Source - MVH Primary Revenue v2'!L24</f>
        <v>0.28095905655596271</v>
      </c>
      <c r="F61" s="20">
        <f>'Source - MVH Primary Revenue v2'!M24</f>
        <v>9.5736300567100779E-2</v>
      </c>
      <c r="G61" s="20">
        <f>'Source - MVH Primary Revenue v2'!N24</f>
        <v>8.1214201872215938E-2</v>
      </c>
      <c r="H61" s="20">
        <f>'Source - MVH Primary Revenue v2'!O24</f>
        <v>1.5320147739636176E-2</v>
      </c>
      <c r="I61" s="20">
        <f>'Source - MVH Primary Revenue v2'!P24</f>
        <v>1</v>
      </c>
    </row>
    <row r="62" spans="1:9" x14ac:dyDescent="0.3">
      <c r="A62" s="11" t="s">
        <v>102</v>
      </c>
      <c r="B62">
        <f t="shared" si="11"/>
        <v>2025</v>
      </c>
      <c r="C62" s="20">
        <f>'Source - MVH Primary Revenue v2'!J25</f>
        <v>4.6122964173619253E-2</v>
      </c>
      <c r="D62" s="20">
        <f>'Source - MVH Primary Revenue v2'!K25</f>
        <v>0.48690552590512604</v>
      </c>
      <c r="E62" s="20">
        <f>'Source - MVH Primary Revenue v2'!L25</f>
        <v>0.28272633305159628</v>
      </c>
      <c r="F62" s="20">
        <f>'Source - MVH Primary Revenue v2'!M25</f>
        <v>9.729314562241001E-2</v>
      </c>
      <c r="G62" s="20">
        <f>'Source - MVH Primary Revenue v2'!N25</f>
        <v>7.1683868847053106E-2</v>
      </c>
      <c r="H62" s="20">
        <f>'Source - MVH Primary Revenue v2'!O25</f>
        <v>1.5268162400195337E-2</v>
      </c>
      <c r="I62" s="20">
        <f>'Source - MVH Primary Revenue v2'!P25</f>
        <v>1</v>
      </c>
    </row>
    <row r="63" spans="1:9" x14ac:dyDescent="0.3">
      <c r="A63" s="11" t="s">
        <v>58</v>
      </c>
      <c r="B63">
        <f t="shared" si="11"/>
        <v>2026</v>
      </c>
      <c r="C63" s="20">
        <f>'Source - MVH Primary Revenue v2'!J26</f>
        <v>8.0948309009267541E-2</v>
      </c>
      <c r="D63" s="20">
        <f>'Source - MVH Primary Revenue v2'!K26</f>
        <v>0.17779108331466337</v>
      </c>
      <c r="E63" s="20">
        <f>'Source - MVH Primary Revenue v2'!L26</f>
        <v>0.47745089269012519</v>
      </c>
      <c r="F63" s="20">
        <f>'Source - MVH Primary Revenue v2'!M26</f>
        <v>0.1177593139973758</v>
      </c>
      <c r="G63" s="20">
        <f>'Source - MVH Primary Revenue v2'!N26</f>
        <v>0.12961122534865116</v>
      </c>
      <c r="H63" s="20">
        <f>'Source - MVH Primary Revenue v2'!O26</f>
        <v>1.6439175639917022E-2</v>
      </c>
      <c r="I63" s="20">
        <f>'Source - MVH Primary Revenue v2'!P26</f>
        <v>1</v>
      </c>
    </row>
    <row r="64" spans="1:9" x14ac:dyDescent="0.3">
      <c r="A64" s="11" t="s">
        <v>103</v>
      </c>
      <c r="B64">
        <f t="shared" si="11"/>
        <v>2026</v>
      </c>
      <c r="C64" s="20">
        <f>'Source - MVH Primary Revenue v2'!J27</f>
        <v>4.9669370343295993E-2</v>
      </c>
      <c r="D64" s="20">
        <f>'Source - MVH Primary Revenue v2'!K27</f>
        <v>0.52284292361625573</v>
      </c>
      <c r="E64" s="20">
        <f>'Source - MVH Primary Revenue v2'!L27</f>
        <v>0.29523162470165831</v>
      </c>
      <c r="F64" s="20">
        <f>'Source - MVH Primary Revenue v2'!M27</f>
        <v>6.8249215848009179E-2</v>
      </c>
      <c r="G64" s="20">
        <f>'Source - MVH Primary Revenue v2'!N27</f>
        <v>6.0114053897925332E-2</v>
      </c>
      <c r="H64" s="20">
        <f>'Source - MVH Primary Revenue v2'!O27</f>
        <v>3.8928115928554123E-3</v>
      </c>
      <c r="I64" s="20">
        <f>'Source - MVH Primary Revenue v2'!P27</f>
        <v>1</v>
      </c>
    </row>
    <row r="65" spans="1:9" x14ac:dyDescent="0.3">
      <c r="A65" s="11" t="s">
        <v>104</v>
      </c>
      <c r="B65">
        <f t="shared" si="11"/>
        <v>2026</v>
      </c>
      <c r="C65" s="20">
        <f>'Source - MVH Primary Revenue v2'!J28</f>
        <v>4.7850904321964184E-2</v>
      </c>
      <c r="D65" s="20">
        <f>'Source - MVH Primary Revenue v2'!K28</f>
        <v>0.50091493517391494</v>
      </c>
      <c r="E65" s="20">
        <f>'Source - MVH Primary Revenue v2'!L28</f>
        <v>0.29467245224336391</v>
      </c>
      <c r="F65" s="20">
        <f>'Source - MVH Primary Revenue v2'!M28</f>
        <v>6.8517309447854072E-2</v>
      </c>
      <c r="G65" s="20">
        <f>'Source - MVH Primary Revenue v2'!N28</f>
        <v>8.1528216545493803E-2</v>
      </c>
      <c r="H65" s="20">
        <f>'Source - MVH Primary Revenue v2'!O28</f>
        <v>6.5161822674089428E-3</v>
      </c>
      <c r="I65" s="20">
        <f>'Source - MVH Primary Revenue v2'!P28</f>
        <v>1</v>
      </c>
    </row>
    <row r="66" spans="1:9" x14ac:dyDescent="0.3">
      <c r="A66" s="11" t="s">
        <v>105</v>
      </c>
      <c r="B66">
        <f t="shared" si="11"/>
        <v>2026</v>
      </c>
      <c r="C66" s="20">
        <f>'Source - MVH Primary Revenue v2'!J29</f>
        <v>4.6008363041049209E-2</v>
      </c>
      <c r="D66" s="20">
        <f>'Source - MVH Primary Revenue v2'!K29</f>
        <v>0.49893697384681368</v>
      </c>
      <c r="E66" s="20">
        <f>'Source - MVH Primary Revenue v2'!L29</f>
        <v>0.29642597828485989</v>
      </c>
      <c r="F66" s="20">
        <f>'Source - MVH Primary Revenue v2'!M29</f>
        <v>8.1702909355605882E-2</v>
      </c>
      <c r="G66" s="20">
        <f>'Source - MVH Primary Revenue v2'!N29</f>
        <v>7.2902813635224648E-2</v>
      </c>
      <c r="H66" s="20">
        <f>'Source - MVH Primary Revenue v2'!O29</f>
        <v>4.022961836446801E-3</v>
      </c>
      <c r="I66" s="20">
        <f>'Source - MVH Primary Revenue v2'!P29</f>
        <v>1</v>
      </c>
    </row>
    <row r="67" spans="1:9" x14ac:dyDescent="0.3">
      <c r="A67" s="11" t="s">
        <v>106</v>
      </c>
      <c r="B67">
        <f t="shared" si="11"/>
        <v>2026</v>
      </c>
      <c r="C67" s="20">
        <f>'Source - MVH Primary Revenue v2'!J30</f>
        <v>3.7634651782813416E-2</v>
      </c>
      <c r="D67" s="20">
        <f>'Source - MVH Primary Revenue v2'!K30</f>
        <v>0.52664712311598627</v>
      </c>
      <c r="E67" s="20">
        <f>'Source - MVH Primary Revenue v2'!L30</f>
        <v>0.31560647915176077</v>
      </c>
      <c r="F67" s="20">
        <f>'Source - MVH Primary Revenue v2'!M30</f>
        <v>5.5103562295563568E-2</v>
      </c>
      <c r="G67" s="20">
        <f>'Source - MVH Primary Revenue v2'!N30</f>
        <v>6.2379319482669657E-2</v>
      </c>
      <c r="H67" s="20">
        <f>'Source - MVH Primary Revenue v2'!O30</f>
        <v>2.6288641712062157E-3</v>
      </c>
      <c r="I67" s="20">
        <f>'Source - MVH Primary Revenue v2'!P30</f>
        <v>1</v>
      </c>
    </row>
    <row r="68" spans="1:9" x14ac:dyDescent="0.3">
      <c r="A68" s="11" t="s">
        <v>107</v>
      </c>
      <c r="B68">
        <f t="shared" si="11"/>
        <v>2026</v>
      </c>
      <c r="C68" s="20">
        <f>'Source - MVH Primary Revenue v2'!J31</f>
        <v>5.1504266076223687E-2</v>
      </c>
      <c r="D68" s="20">
        <f>'Source - MVH Primary Revenue v2'!K31</f>
        <v>0.47815661650312419</v>
      </c>
      <c r="E68" s="20">
        <f>'Source - MVH Primary Revenue v2'!L31</f>
        <v>0.29389963590521789</v>
      </c>
      <c r="F68" s="20">
        <f>'Source - MVH Primary Revenue v2'!M31</f>
        <v>8.647484613216494E-2</v>
      </c>
      <c r="G68" s="20">
        <f>'Source - MVH Primary Revenue v2'!N31</f>
        <v>6.6406838165528004E-2</v>
      </c>
      <c r="H68" s="20">
        <f>'Source - MVH Primary Revenue v2'!O31</f>
        <v>2.3557797217741296E-2</v>
      </c>
      <c r="I68" s="20">
        <f>'Source - MVH Primary Revenue v2'!P31</f>
        <v>1</v>
      </c>
    </row>
    <row r="69" spans="1:9" x14ac:dyDescent="0.3">
      <c r="A69" s="11" t="s">
        <v>108</v>
      </c>
      <c r="B69">
        <f t="shared" si="11"/>
        <v>2026</v>
      </c>
      <c r="C69" s="20">
        <f>'Source - MVH Primary Revenue v2'!J32</f>
        <v>2.2800309052038455E-2</v>
      </c>
      <c r="D69" s="20">
        <f>'Source - MVH Primary Revenue v2'!K32</f>
        <v>0.50002606917641157</v>
      </c>
      <c r="E69" s="20">
        <f>'Source - MVH Primary Revenue v2'!L32</f>
        <v>0.2931504020923491</v>
      </c>
      <c r="F69" s="20">
        <f>'Source - MVH Primary Revenue v2'!M32</f>
        <v>9.7759924512559132E-2</v>
      </c>
      <c r="G69" s="20">
        <f>'Source - MVH Primary Revenue v2'!N32</f>
        <v>6.1139234291280257E-2</v>
      </c>
      <c r="H69" s="20">
        <f>'Source - MVH Primary Revenue v2'!O32</f>
        <v>2.5124060875361634E-2</v>
      </c>
      <c r="I69" s="20">
        <f>'Source - MVH Primary Revenue v2'!P32</f>
        <v>1</v>
      </c>
    </row>
    <row r="70" spans="1:9" x14ac:dyDescent="0.3">
      <c r="A70" s="11" t="s">
        <v>109</v>
      </c>
      <c r="B70">
        <f t="shared" si="11"/>
        <v>2026</v>
      </c>
      <c r="C70" s="20">
        <f>'Source - MVH Primary Revenue v2'!J33</f>
        <v>3.6079149267853869E-2</v>
      </c>
      <c r="D70" s="20">
        <f>'Source - MVH Primary Revenue v2'!K33</f>
        <v>0.4330724134224721</v>
      </c>
      <c r="E70" s="20">
        <f>'Source - MVH Primary Revenue v2'!L33</f>
        <v>0.26995574112252541</v>
      </c>
      <c r="F70" s="20">
        <f>'Source - MVH Primary Revenue v2'!M33</f>
        <v>0.11158070825637473</v>
      </c>
      <c r="G70" s="20">
        <f>'Source - MVH Primary Revenue v2'!N33</f>
        <v>0.10339849396835886</v>
      </c>
      <c r="H70" s="20">
        <f>'Source - MVH Primary Revenue v2'!O33</f>
        <v>4.5913493962414918E-2</v>
      </c>
      <c r="I70" s="20">
        <f>'Source - MVH Primary Revenue v2'!P33</f>
        <v>1</v>
      </c>
    </row>
    <row r="71" spans="1:9" x14ac:dyDescent="0.3">
      <c r="A71" s="11" t="s">
        <v>110</v>
      </c>
      <c r="B71">
        <f t="shared" si="11"/>
        <v>2026</v>
      </c>
      <c r="C71" s="20">
        <f>'Source - MVH Primary Revenue v2'!J34</f>
        <v>3.2032014755780193E-2</v>
      </c>
      <c r="D71" s="20">
        <f>'Source - MVH Primary Revenue v2'!K34</f>
        <v>0.40505628980012642</v>
      </c>
      <c r="E71" s="20">
        <f>'Source - MVH Primary Revenue v2'!L34</f>
        <v>0.26266415494969486</v>
      </c>
      <c r="F71" s="20">
        <f>'Source - MVH Primary Revenue v2'!M34</f>
        <v>0.11545199837535797</v>
      </c>
      <c r="G71" s="20">
        <f>'Source - MVH Primary Revenue v2'!N34</f>
        <v>0.16870087689566021</v>
      </c>
      <c r="H71" s="20">
        <f>'Source - MVH Primary Revenue v2'!O34</f>
        <v>1.6094665223380218E-2</v>
      </c>
      <c r="I71" s="20">
        <f>'Source - MVH Primary Revenue v2'!P34</f>
        <v>1</v>
      </c>
    </row>
    <row r="72" spans="1:9" x14ac:dyDescent="0.3">
      <c r="A72" s="11" t="s">
        <v>111</v>
      </c>
      <c r="B72">
        <f t="shared" si="11"/>
        <v>2026</v>
      </c>
      <c r="C72" s="20">
        <f>'Source - MVH Primary Revenue v2'!J35</f>
        <v>3.5303588149476678E-2</v>
      </c>
      <c r="D72" s="20">
        <f>'Source - MVH Primary Revenue v2'!K35</f>
        <v>0.43961894118445238</v>
      </c>
      <c r="E72" s="20">
        <f>'Source - MVH Primary Revenue v2'!L35</f>
        <v>0.28516922951191642</v>
      </c>
      <c r="F72" s="20">
        <f>'Source - MVH Primary Revenue v2'!M35</f>
        <v>0.15280571563524442</v>
      </c>
      <c r="G72" s="20">
        <f>'Source - MVH Primary Revenue v2'!N35</f>
        <v>7.9599583045173172E-2</v>
      </c>
      <c r="H72" s="20">
        <f>'Source - MVH Primary Revenue v2'!O35</f>
        <v>7.502942473737003E-3</v>
      </c>
      <c r="I72" s="20">
        <f>'Source - MVH Primary Revenue v2'!P35</f>
        <v>1</v>
      </c>
    </row>
    <row r="73" spans="1:9" x14ac:dyDescent="0.3">
      <c r="A73" s="11" t="s">
        <v>112</v>
      </c>
      <c r="B73">
        <f t="shared" si="11"/>
        <v>2026</v>
      </c>
      <c r="C73" s="20">
        <f>'Source - MVH Primary Revenue v2'!J36</f>
        <v>8.2746903028481106E-3</v>
      </c>
      <c r="D73" s="20">
        <f>'Source - MVH Primary Revenue v2'!K36</f>
        <v>0.50671694920750832</v>
      </c>
      <c r="E73" s="20">
        <f>'Source - MVH Primary Revenue v2'!L36</f>
        <v>0.30423506184143745</v>
      </c>
      <c r="F73" s="20">
        <f>'Source - MVH Primary Revenue v2'!M36</f>
        <v>8.2515217906225305E-2</v>
      </c>
      <c r="G73" s="20">
        <f>'Source - MVH Primary Revenue v2'!N36</f>
        <v>7.9619843190127146E-2</v>
      </c>
      <c r="H73" s="20">
        <f>'Source - MVH Primary Revenue v2'!O36</f>
        <v>1.8638237551853804E-2</v>
      </c>
      <c r="I73" s="20">
        <f>'Source - MVH Primary Revenue v2'!P36</f>
        <v>1</v>
      </c>
    </row>
    <row r="74" spans="1:9" x14ac:dyDescent="0.3">
      <c r="A74" s="11" t="s">
        <v>113</v>
      </c>
      <c r="B74">
        <f t="shared" si="11"/>
        <v>2026</v>
      </c>
      <c r="C74" s="20">
        <f>'Source - MVH Primary Revenue v2'!J37</f>
        <v>-6.0805834329982615E-4</v>
      </c>
      <c r="D74" s="20">
        <f>'Source - MVH Primary Revenue v2'!K37</f>
        <v>0.14080887835771619</v>
      </c>
      <c r="E74" s="20">
        <f>'Source - MVH Primary Revenue v2'!L37</f>
        <v>0.51609318986297936</v>
      </c>
      <c r="F74" s="20">
        <f>'Source - MVH Primary Revenue v2'!M37</f>
        <v>0.16311022209904324</v>
      </c>
      <c r="G74" s="20">
        <f>'Source - MVH Primary Revenue v2'!N37</f>
        <v>0.14421357224530917</v>
      </c>
      <c r="H74" s="20">
        <f>'Source - MVH Primary Revenue v2'!O37</f>
        <v>3.6382195778251782E-2</v>
      </c>
      <c r="I74" s="20">
        <f>'Source - MVH Primary Revenue v2'!P37</f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5E853-4521-4C51-84F1-8346BEBA78B0}">
  <dimension ref="A1:U51"/>
  <sheetViews>
    <sheetView zoomScale="80" zoomScaleNormal="80" workbookViewId="0">
      <selection activeCell="E36" sqref="E36"/>
    </sheetView>
  </sheetViews>
  <sheetFormatPr defaultColWidth="0" defaultRowHeight="14.4" zeroHeight="1" x14ac:dyDescent="0.3"/>
  <cols>
    <col min="1" max="21" width="9.109375" customWidth="1"/>
    <col min="22" max="16384" width="9.109375" hidden="1"/>
  </cols>
  <sheetData>
    <row r="1" x14ac:dyDescent="0.3"/>
    <row r="2" x14ac:dyDescent="0.3"/>
    <row r="3" x14ac:dyDescent="0.3"/>
    <row r="4" x14ac:dyDescent="0.3"/>
    <row r="5" x14ac:dyDescent="0.3"/>
    <row r="6" x14ac:dyDescent="0.3"/>
    <row r="7" x14ac:dyDescent="0.3"/>
    <row r="8" x14ac:dyDescent="0.3"/>
    <row r="9" x14ac:dyDescent="0.3"/>
    <row r="10" x14ac:dyDescent="0.3"/>
    <row r="11" x14ac:dyDescent="0.3"/>
    <row r="12" x14ac:dyDescent="0.3"/>
    <row r="13" x14ac:dyDescent="0.3"/>
    <row r="14" x14ac:dyDescent="0.3"/>
    <row r="15" x14ac:dyDescent="0.3"/>
    <row r="16" x14ac:dyDescent="0.3"/>
    <row r="17" x14ac:dyDescent="0.3"/>
    <row r="18" x14ac:dyDescent="0.3"/>
    <row r="19" x14ac:dyDescent="0.3"/>
    <row r="20" x14ac:dyDescent="0.3"/>
    <row r="21" x14ac:dyDescent="0.3"/>
    <row r="22" x14ac:dyDescent="0.3"/>
    <row r="23" x14ac:dyDescent="0.3"/>
    <row r="24" x14ac:dyDescent="0.3"/>
    <row r="25" x14ac:dyDescent="0.3"/>
    <row r="26" x14ac:dyDescent="0.3"/>
    <row r="27" x14ac:dyDescent="0.3"/>
    <row r="28" x14ac:dyDescent="0.3"/>
    <row r="29" x14ac:dyDescent="0.3"/>
    <row r="30" x14ac:dyDescent="0.3"/>
    <row r="31" x14ac:dyDescent="0.3"/>
    <row r="32" x14ac:dyDescent="0.3"/>
    <row r="33" x14ac:dyDescent="0.3"/>
    <row r="34" x14ac:dyDescent="0.3"/>
    <row r="35" x14ac:dyDescent="0.3"/>
    <row r="36" x14ac:dyDescent="0.3"/>
    <row r="37" x14ac:dyDescent="0.3"/>
    <row r="38" x14ac:dyDescent="0.3"/>
    <row r="39" x14ac:dyDescent="0.3"/>
    <row r="40" x14ac:dyDescent="0.3"/>
    <row r="41" x14ac:dyDescent="0.3"/>
    <row r="42" x14ac:dyDescent="0.3"/>
    <row r="43" x14ac:dyDescent="0.3"/>
    <row r="44" x14ac:dyDescent="0.3"/>
    <row r="45" x14ac:dyDescent="0.3"/>
    <row r="46" x14ac:dyDescent="0.3"/>
    <row r="47" x14ac:dyDescent="0.3"/>
    <row r="48" x14ac:dyDescent="0.3"/>
    <row r="49" x14ac:dyDescent="0.3"/>
    <row r="50" x14ac:dyDescent="0.3"/>
    <row r="51" x14ac:dyDescent="0.3"/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68E75-812B-4803-B3FC-2E5CFB905AA7}">
  <dimension ref="A1:L25"/>
  <sheetViews>
    <sheetView tabSelected="1" workbookViewId="0"/>
  </sheetViews>
  <sheetFormatPr defaultColWidth="0" defaultRowHeight="14.4" zeroHeight="1" x14ac:dyDescent="0.3"/>
  <cols>
    <col min="1" max="12" width="9.109375" customWidth="1"/>
    <col min="13" max="16384" width="9.109375" hidden="1"/>
  </cols>
  <sheetData>
    <row r="1" x14ac:dyDescent="0.3"/>
    <row r="2" x14ac:dyDescent="0.3"/>
    <row r="3" x14ac:dyDescent="0.3"/>
    <row r="4" x14ac:dyDescent="0.3"/>
    <row r="5" x14ac:dyDescent="0.3"/>
    <row r="6" x14ac:dyDescent="0.3"/>
    <row r="7" x14ac:dyDescent="0.3"/>
    <row r="8" x14ac:dyDescent="0.3"/>
    <row r="9" x14ac:dyDescent="0.3"/>
    <row r="10" x14ac:dyDescent="0.3"/>
    <row r="11" x14ac:dyDescent="0.3"/>
    <row r="12" x14ac:dyDescent="0.3"/>
    <row r="13" x14ac:dyDescent="0.3"/>
    <row r="14" x14ac:dyDescent="0.3"/>
    <row r="15" x14ac:dyDescent="0.3"/>
    <row r="16" x14ac:dyDescent="0.3"/>
    <row r="17" x14ac:dyDescent="0.3"/>
    <row r="18" x14ac:dyDescent="0.3"/>
    <row r="19" x14ac:dyDescent="0.3"/>
    <row r="20" x14ac:dyDescent="0.3"/>
    <row r="21" x14ac:dyDescent="0.3"/>
    <row r="22" x14ac:dyDescent="0.3"/>
    <row r="23" x14ac:dyDescent="0.3"/>
    <row r="24" x14ac:dyDescent="0.3"/>
    <row r="25" x14ac:dyDescent="0.3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bfe5d7-d645-4a06-9937-3c699bb711e2">
      <Terms xmlns="http://schemas.microsoft.com/office/infopath/2007/PartnerControls"/>
    </lcf76f155ced4ddcb4097134ff3c332f>
    <TaxCatchAll xmlns="c7b70c55-949b-4645-9342-998dc559263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57C5AB36290E48B8C9CFC3EF9ED4F4" ma:contentTypeVersion="16" ma:contentTypeDescription="Create a new document." ma:contentTypeScope="" ma:versionID="1b435fa9cc0b83e3ddf2c74c652f1551">
  <xsd:schema xmlns:xsd="http://www.w3.org/2001/XMLSchema" xmlns:xs="http://www.w3.org/2001/XMLSchema" xmlns:p="http://schemas.microsoft.com/office/2006/metadata/properties" xmlns:ns2="67bfe5d7-d645-4a06-9937-3c699bb711e2" xmlns:ns3="c7b70c55-949b-4645-9342-998dc5592637" targetNamespace="http://schemas.microsoft.com/office/2006/metadata/properties" ma:root="true" ma:fieldsID="ab8e8f2730b48fc9eb58ca6e48af12ca" ns2:_="" ns3:_="">
    <xsd:import namespace="67bfe5d7-d645-4a06-9937-3c699bb711e2"/>
    <xsd:import namespace="c7b70c55-949b-4645-9342-998dc55926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bfe5d7-d645-4a06-9937-3c699bb711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b70c55-949b-4645-9342-998dc559263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2a11d246-7fb0-43d7-a23c-44ff8c0b1aa4}" ma:internalName="TaxCatchAll" ma:showField="CatchAllData" ma:web="c7b70c55-949b-4645-9342-998dc55926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793E03-2B63-4CC3-A60C-44BFFB44E39B}">
  <ds:schemaRefs>
    <ds:schemaRef ds:uri="http://schemas.microsoft.com/office/2006/metadata/properties"/>
    <ds:schemaRef ds:uri="http://schemas.microsoft.com/office/infopath/2007/PartnerControls"/>
    <ds:schemaRef ds:uri="67bfe5d7-d645-4a06-9937-3c699bb711e2"/>
    <ds:schemaRef ds:uri="c7b70c55-949b-4645-9342-998dc5592637"/>
  </ds:schemaRefs>
</ds:datastoreItem>
</file>

<file path=customXml/itemProps2.xml><?xml version="1.0" encoding="utf-8"?>
<ds:datastoreItem xmlns:ds="http://schemas.openxmlformats.org/officeDocument/2006/customXml" ds:itemID="{B330E117-F622-4A61-BD8F-16F1D8D537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290EC9-3BF9-4F9D-94AC-7A23EEAAD4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bfe5d7-d645-4a06-9937-3c699bb711e2"/>
    <ds:schemaRef ds:uri="c7b70c55-949b-4645-9342-998dc55926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Source - MVH Full Details</vt:lpstr>
      <vt:lpstr>Source - MVH Primary Revenue</vt:lpstr>
      <vt:lpstr>Source - MVH Primary Revenue v2</vt:lpstr>
      <vt:lpstr>Suppor - MVH Primary Revenue v2</vt:lpstr>
      <vt:lpstr>Graph - Gross Receipt</vt:lpstr>
      <vt:lpstr>Graph - Revenue Configuration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Cope, Jane</cp:lastModifiedBy>
  <cp:revision/>
  <dcterms:created xsi:type="dcterms:W3CDTF">2026-06-09T11:02:00Z</dcterms:created>
  <dcterms:modified xsi:type="dcterms:W3CDTF">2026-07-27T14:51:21Z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0x0101009157C5AB36290E48B8C9CFC3EF9ED4F4</vt:lpwstr>
  </property>
  <property fmtid="{D5CDD505-2E9C-101B-9397-08002B2CF9AE}" pid="3" name="MediaServiceImageTags">
    <vt:lpwstr/>
  </property>
</Properties>
</file>